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0B7989\EXCELCNV\e3308d18-5b33-4541-8885-92d95d9fc869\"/>
    </mc:Choice>
  </mc:AlternateContent>
  <xr:revisionPtr revIDLastSave="0" documentId="8_{0A649690-E749-4892-95CA-60B869F1D136}" xr6:coauthVersionLast="47" xr6:coauthVersionMax="47" xr10:uidLastSave="{00000000-0000-0000-0000-000000000000}"/>
  <bookViews>
    <workbookView xWindow="-60" yWindow="-60" windowWidth="15480" windowHeight="11640" tabRatio="828" xr2:uid="{150B95FE-5E56-4FC9-92D9-87EC93175B57}"/>
  </bookViews>
  <sheets>
    <sheet name="ID" sheetId="1" r:id="rId1"/>
    <sheet name="ciselniky" sheetId="56" state="hidden" r:id="rId2"/>
    <sheet name="PPold" sheetId="57" state="hidden" r:id="rId3"/>
    <sheet name="Ziadost" sheetId="17" r:id="rId4"/>
    <sheet name="Vysledky" sheetId="14" r:id="rId5"/>
    <sheet name="VysledkyJ1" sheetId="63" r:id="rId6"/>
    <sheet name="VysledkyJ2" sheetId="62" r:id="rId7"/>
    <sheet name="VysledkyStare" sheetId="58" r:id="rId8"/>
    <sheet name="PP" sheetId="27" r:id="rId9"/>
    <sheet name="PPJ1" sheetId="61" r:id="rId10"/>
    <sheet name="PPJ2" sheetId="60" r:id="rId11"/>
    <sheet name="PPStare" sheetId="59" r:id="rId12"/>
    <sheet name="Kol" sheetId="36" r:id="rId13"/>
    <sheet name="KolJ1" sheetId="54" r:id="rId14"/>
    <sheet name="KolJ2" sheetId="53" r:id="rId15"/>
    <sheet name="Rebricek" sheetId="52" r:id="rId16"/>
    <sheet name="TOP+2025" sheetId="24" r:id="rId17"/>
    <sheet name="Podujatia2026,27" sheetId="30" r:id="rId18"/>
  </sheets>
  <externalReferences>
    <externalReference r:id="rId19"/>
  </externalReferences>
  <definedNames>
    <definedName name="_Hlk140668773" localSheetId="4">Vysledky!$Q$136</definedName>
    <definedName name="_xlnm.Print_Titles" localSheetId="17">'Podujatia2026,27'!$18:$19</definedName>
    <definedName name="_xlnm.Print_Titles" localSheetId="8">PP!$191:$191</definedName>
    <definedName name="_xlnm.Print_Titles" localSheetId="16">'TOP+2025'!$27:$28</definedName>
    <definedName name="_xlnm.Print_Titles" localSheetId="4">Vysledky!$89:$90</definedName>
    <definedName name="_xlnm.Print_Area" localSheetId="0">ID!$B$1:$C$30</definedName>
    <definedName name="_xlnm.Print_Area" localSheetId="17">'Podujatia2026,27'!$A:$I</definedName>
    <definedName name="_xlnm.Print_Area" localSheetId="8">PP!$A$182:$M$436</definedName>
    <definedName name="_xlnm.Print_Area" localSheetId="15">Rebricek!$A$1:$F$33</definedName>
    <definedName name="_xlnm.Print_Area" localSheetId="16">'TOP+2025'!$A$1:$T$258</definedName>
    <definedName name="_xlnm.Print_Area" localSheetId="4">Vysledky!$A:$O</definedName>
    <definedName name="_xlnm.Print_Area" localSheetId="3">Ziadost!$A$1:$B$40</definedName>
    <definedName name="OLE_LINK1" localSheetId="0">ID!$C$7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59" l="1"/>
  <c r="G194" i="59"/>
  <c r="G195" i="59"/>
  <c r="G196" i="59"/>
  <c r="G197" i="59"/>
  <c r="G198" i="59"/>
  <c r="G199" i="59"/>
  <c r="G200" i="59"/>
  <c r="G201" i="59"/>
  <c r="G202" i="59"/>
  <c r="G203" i="59"/>
  <c r="G204" i="59"/>
  <c r="G205" i="59"/>
  <c r="G206" i="59"/>
  <c r="G207" i="59"/>
  <c r="G208" i="59"/>
  <c r="G209" i="59"/>
  <c r="G210" i="59"/>
  <c r="G211" i="59"/>
  <c r="G212" i="59"/>
  <c r="G213" i="59"/>
  <c r="G214" i="59"/>
  <c r="G215" i="59"/>
  <c r="G216" i="59"/>
  <c r="G217" i="59"/>
  <c r="G218" i="59"/>
  <c r="G219" i="59"/>
  <c r="G220" i="59"/>
  <c r="G221" i="59"/>
  <c r="G222" i="59"/>
  <c r="G223" i="59"/>
  <c r="G224" i="59"/>
  <c r="G225" i="59"/>
  <c r="G226" i="59"/>
  <c r="G227" i="59"/>
  <c r="G228" i="59"/>
  <c r="G229" i="59"/>
  <c r="G230" i="59"/>
  <c r="G231" i="59"/>
  <c r="G232" i="59"/>
  <c r="G233" i="59"/>
  <c r="G234" i="59"/>
  <c r="G235" i="59"/>
  <c r="G236" i="59"/>
  <c r="G237" i="59"/>
  <c r="G238" i="59"/>
  <c r="G239" i="59"/>
  <c r="G240" i="59"/>
  <c r="G241" i="59"/>
  <c r="G242" i="59"/>
  <c r="G243" i="59"/>
  <c r="G244" i="59"/>
  <c r="G245" i="59"/>
  <c r="G246" i="59"/>
  <c r="G247" i="59"/>
  <c r="G248" i="59"/>
  <c r="G249" i="59"/>
  <c r="G250" i="59"/>
  <c r="G251" i="59"/>
  <c r="G252" i="59"/>
  <c r="G253" i="59"/>
  <c r="G254" i="59"/>
  <c r="G255" i="59"/>
  <c r="G256" i="59"/>
  <c r="G257" i="59"/>
  <c r="G258" i="59"/>
  <c r="G259" i="59"/>
  <c r="G260" i="59"/>
  <c r="G261" i="59"/>
  <c r="G262" i="59"/>
  <c r="G263" i="59"/>
  <c r="G264" i="59"/>
  <c r="G265" i="59"/>
  <c r="G266" i="59"/>
  <c r="G267" i="59"/>
  <c r="G268" i="59"/>
  <c r="G269" i="59"/>
  <c r="G270" i="59"/>
  <c r="G271" i="59"/>
  <c r="G272" i="59"/>
  <c r="G273" i="59"/>
  <c r="G274" i="59"/>
  <c r="G275" i="59"/>
  <c r="G276" i="59"/>
  <c r="G277" i="59"/>
  <c r="G278" i="59"/>
  <c r="G279" i="59"/>
  <c r="G280" i="59"/>
  <c r="G281" i="59"/>
  <c r="G282" i="59"/>
  <c r="G283" i="59"/>
  <c r="G284" i="59"/>
  <c r="G285" i="59"/>
  <c r="G286" i="59"/>
  <c r="G287" i="59"/>
  <c r="G288" i="59"/>
  <c r="G289" i="59"/>
  <c r="G290" i="59"/>
  <c r="G291" i="59"/>
  <c r="G292" i="59"/>
  <c r="G293" i="59"/>
  <c r="G294" i="59"/>
  <c r="G295" i="59"/>
  <c r="G296" i="59"/>
  <c r="G297" i="59"/>
  <c r="G298" i="59"/>
  <c r="G299" i="59"/>
  <c r="G300" i="59"/>
  <c r="G301" i="59"/>
  <c r="G302" i="59"/>
  <c r="G303" i="59"/>
  <c r="G304" i="59"/>
  <c r="G305" i="59"/>
  <c r="G306" i="59"/>
  <c r="G307" i="59"/>
  <c r="G308" i="59"/>
  <c r="G309" i="59"/>
  <c r="G310" i="59"/>
  <c r="G311" i="59"/>
  <c r="G312" i="59"/>
  <c r="G313" i="59"/>
  <c r="G314" i="59"/>
  <c r="G315" i="59"/>
  <c r="G316" i="59"/>
  <c r="G317" i="59"/>
  <c r="G318" i="59"/>
  <c r="G319" i="59"/>
  <c r="G320" i="59"/>
  <c r="G321" i="59"/>
  <c r="G322" i="59"/>
  <c r="G323" i="59"/>
  <c r="G324" i="59"/>
  <c r="G325" i="59"/>
  <c r="G326" i="59"/>
  <c r="G327" i="59"/>
  <c r="G328" i="59"/>
  <c r="G329" i="59"/>
  <c r="G330" i="59"/>
  <c r="G331" i="59"/>
  <c r="G332" i="59"/>
  <c r="G333" i="59"/>
  <c r="G334" i="59"/>
  <c r="G335" i="59"/>
  <c r="G336" i="59"/>
  <c r="G337" i="59"/>
  <c r="G338" i="59"/>
  <c r="G339" i="59"/>
  <c r="G340" i="59"/>
  <c r="G341" i="59"/>
  <c r="G342" i="59"/>
  <c r="G343" i="59"/>
  <c r="G344" i="59"/>
  <c r="G345" i="59"/>
  <c r="G346" i="59"/>
  <c r="G347" i="59"/>
  <c r="G348" i="59"/>
  <c r="G349" i="59"/>
  <c r="G350" i="59"/>
  <c r="G351" i="59"/>
  <c r="G352" i="59"/>
  <c r="G353" i="59"/>
  <c r="G354" i="59"/>
  <c r="G355" i="59"/>
  <c r="G356" i="59"/>
  <c r="G357" i="59"/>
  <c r="G358" i="59"/>
  <c r="G359" i="59"/>
  <c r="G360" i="59"/>
  <c r="G361" i="59"/>
  <c r="G362" i="59"/>
  <c r="G363" i="59"/>
  <c r="G364" i="59"/>
  <c r="G365" i="59"/>
  <c r="G366" i="59"/>
  <c r="G367" i="59"/>
  <c r="G368" i="59"/>
  <c r="G369" i="59"/>
  <c r="G370" i="59"/>
  <c r="G371" i="59"/>
  <c r="G372" i="59"/>
  <c r="G373" i="59"/>
  <c r="G374" i="59"/>
  <c r="G375" i="59"/>
  <c r="G376" i="59"/>
  <c r="G377" i="59"/>
  <c r="G378" i="59"/>
  <c r="G379" i="59"/>
  <c r="G380" i="59"/>
  <c r="G381" i="59"/>
  <c r="G382" i="59"/>
  <c r="G383" i="59"/>
  <c r="G384" i="59"/>
  <c r="G385" i="59"/>
  <c r="G386" i="59"/>
  <c r="G387" i="59"/>
  <c r="G388" i="59"/>
  <c r="G389" i="59"/>
  <c r="G390" i="59"/>
  <c r="G391" i="59"/>
  <c r="G392" i="59"/>
  <c r="G393" i="59"/>
  <c r="G394" i="59"/>
  <c r="G395" i="59"/>
  <c r="G396" i="59"/>
  <c r="G397" i="59"/>
  <c r="G398" i="59"/>
  <c r="G399" i="59"/>
  <c r="G400" i="59"/>
  <c r="G401" i="59"/>
  <c r="G402" i="59"/>
  <c r="G403" i="59"/>
  <c r="G404" i="59"/>
  <c r="G405" i="59"/>
  <c r="G406" i="59"/>
  <c r="G407" i="59"/>
  <c r="G408" i="59"/>
  <c r="G409" i="59"/>
  <c r="G410" i="59"/>
  <c r="G411" i="59"/>
  <c r="G412" i="59"/>
  <c r="G413" i="59"/>
  <c r="G414" i="59"/>
  <c r="G415" i="59"/>
  <c r="G416" i="59"/>
  <c r="G417" i="59"/>
  <c r="G418" i="59"/>
  <c r="G419" i="59"/>
  <c r="G420" i="59"/>
  <c r="G192" i="59"/>
  <c r="F193" i="60"/>
  <c r="F194" i="60"/>
  <c r="F195" i="60"/>
  <c r="F196" i="60"/>
  <c r="F197" i="60"/>
  <c r="F198" i="60"/>
  <c r="F199" i="60"/>
  <c r="F200" i="60"/>
  <c r="F201" i="60"/>
  <c r="F202" i="60"/>
  <c r="F203" i="60"/>
  <c r="F204" i="60"/>
  <c r="F205" i="60"/>
  <c r="F206" i="60"/>
  <c r="F207" i="60"/>
  <c r="F208" i="60"/>
  <c r="F209" i="60"/>
  <c r="F210" i="60"/>
  <c r="F211" i="60"/>
  <c r="F212" i="60"/>
  <c r="F213" i="60"/>
  <c r="F214" i="60"/>
  <c r="F215" i="60"/>
  <c r="F216" i="60"/>
  <c r="F217" i="60"/>
  <c r="F218" i="60"/>
  <c r="F219" i="60"/>
  <c r="F220" i="60"/>
  <c r="F221" i="60"/>
  <c r="F222" i="60"/>
  <c r="F223" i="60"/>
  <c r="F224" i="60"/>
  <c r="F225" i="60"/>
  <c r="F226" i="60"/>
  <c r="F227" i="60"/>
  <c r="F228" i="60"/>
  <c r="F229" i="60"/>
  <c r="F230" i="60"/>
  <c r="F231" i="60"/>
  <c r="F232" i="60"/>
  <c r="F233" i="60"/>
  <c r="F234" i="60"/>
  <c r="F235" i="60"/>
  <c r="F236" i="60"/>
  <c r="F237" i="60"/>
  <c r="F238" i="60"/>
  <c r="F239" i="60"/>
  <c r="F240" i="60"/>
  <c r="F241" i="60"/>
  <c r="F242" i="60"/>
  <c r="F243" i="60"/>
  <c r="F244" i="60"/>
  <c r="F245" i="60"/>
  <c r="F246" i="60"/>
  <c r="F247" i="60"/>
  <c r="F248" i="60"/>
  <c r="F249" i="60"/>
  <c r="F250" i="60"/>
  <c r="F251" i="60"/>
  <c r="F252" i="60"/>
  <c r="F253" i="60"/>
  <c r="F254" i="60"/>
  <c r="F255" i="60"/>
  <c r="F256" i="60"/>
  <c r="F257" i="60"/>
  <c r="F258" i="60"/>
  <c r="F259" i="60"/>
  <c r="F260" i="60"/>
  <c r="F261" i="60"/>
  <c r="F262" i="60"/>
  <c r="F263" i="60"/>
  <c r="F264" i="60"/>
  <c r="F265" i="60"/>
  <c r="F266" i="60"/>
  <c r="F267" i="60"/>
  <c r="F268" i="60"/>
  <c r="F269" i="60"/>
  <c r="F270" i="60"/>
  <c r="F271" i="60"/>
  <c r="F272" i="60"/>
  <c r="F273" i="60"/>
  <c r="F274" i="60"/>
  <c r="F275" i="60"/>
  <c r="F276" i="60"/>
  <c r="F277" i="60"/>
  <c r="F278" i="60"/>
  <c r="F279" i="60"/>
  <c r="F280" i="60"/>
  <c r="F281" i="60"/>
  <c r="F282" i="60"/>
  <c r="F283" i="60"/>
  <c r="F284" i="60"/>
  <c r="F285" i="60"/>
  <c r="F286" i="60"/>
  <c r="F287" i="60"/>
  <c r="F288" i="60"/>
  <c r="F289" i="60"/>
  <c r="F290" i="60"/>
  <c r="F291" i="60"/>
  <c r="F292" i="60"/>
  <c r="F293" i="60"/>
  <c r="F294" i="60"/>
  <c r="F295" i="60"/>
  <c r="F296" i="60"/>
  <c r="F297" i="60"/>
  <c r="F298" i="60"/>
  <c r="F299" i="60"/>
  <c r="F300" i="60"/>
  <c r="F301" i="60"/>
  <c r="F302" i="60"/>
  <c r="F303" i="60"/>
  <c r="F304" i="60"/>
  <c r="F305" i="60"/>
  <c r="F306" i="60"/>
  <c r="F307" i="60"/>
  <c r="F308" i="60"/>
  <c r="F309" i="60"/>
  <c r="F310" i="60"/>
  <c r="F311" i="60"/>
  <c r="F312" i="60"/>
  <c r="F313" i="60"/>
  <c r="F314" i="60"/>
  <c r="F315" i="60"/>
  <c r="F316" i="60"/>
  <c r="F317" i="60"/>
  <c r="F318" i="60"/>
  <c r="F319" i="60"/>
  <c r="F320" i="60"/>
  <c r="F321" i="60"/>
  <c r="F322" i="60"/>
  <c r="F323" i="60"/>
  <c r="F324" i="60"/>
  <c r="F325" i="60"/>
  <c r="F326" i="60"/>
  <c r="F327" i="60"/>
  <c r="F328" i="60"/>
  <c r="F329" i="60"/>
  <c r="F330" i="60"/>
  <c r="F331" i="60"/>
  <c r="F332" i="60"/>
  <c r="F333" i="60"/>
  <c r="F334" i="60"/>
  <c r="F335" i="60"/>
  <c r="F336" i="60"/>
  <c r="F337" i="60"/>
  <c r="F338" i="60"/>
  <c r="F339" i="60"/>
  <c r="F340" i="60"/>
  <c r="F341" i="60"/>
  <c r="F342" i="60"/>
  <c r="F343" i="60"/>
  <c r="F344" i="60"/>
  <c r="F345" i="60"/>
  <c r="F346" i="60"/>
  <c r="F347" i="60"/>
  <c r="F348" i="60"/>
  <c r="F349" i="60"/>
  <c r="F350" i="60"/>
  <c r="F351" i="60"/>
  <c r="F352" i="60"/>
  <c r="F353" i="60"/>
  <c r="F354" i="60"/>
  <c r="F355" i="60"/>
  <c r="F356" i="60"/>
  <c r="F357" i="60"/>
  <c r="F358" i="60"/>
  <c r="F359" i="60"/>
  <c r="F360" i="60"/>
  <c r="F361" i="60"/>
  <c r="F362" i="60"/>
  <c r="F363" i="60"/>
  <c r="F364" i="60"/>
  <c r="F365" i="60"/>
  <c r="F366" i="60"/>
  <c r="F367" i="60"/>
  <c r="F368" i="60"/>
  <c r="F369" i="60"/>
  <c r="F370" i="60"/>
  <c r="F371" i="60"/>
  <c r="F372" i="60"/>
  <c r="F373" i="60"/>
  <c r="F374" i="60"/>
  <c r="F375" i="60"/>
  <c r="F376" i="60"/>
  <c r="F377" i="60"/>
  <c r="F378" i="60"/>
  <c r="F379" i="60"/>
  <c r="F380" i="60"/>
  <c r="F381" i="60"/>
  <c r="F382" i="60"/>
  <c r="F383" i="60"/>
  <c r="F384" i="60"/>
  <c r="F385" i="60"/>
  <c r="F386" i="60"/>
  <c r="F387" i="60"/>
  <c r="F388" i="60"/>
  <c r="F389" i="60"/>
  <c r="F390" i="60"/>
  <c r="F391" i="60"/>
  <c r="F392" i="60"/>
  <c r="F393" i="60"/>
  <c r="F394" i="60"/>
  <c r="F395" i="60"/>
  <c r="F396" i="60"/>
  <c r="F397" i="60"/>
  <c r="F398" i="60"/>
  <c r="F399" i="60"/>
  <c r="F400" i="60"/>
  <c r="F401" i="60"/>
  <c r="F402" i="60"/>
  <c r="F403" i="60"/>
  <c r="F404" i="60"/>
  <c r="F405" i="60"/>
  <c r="F406" i="60"/>
  <c r="F407" i="60"/>
  <c r="F408" i="60"/>
  <c r="F409" i="60"/>
  <c r="F410" i="60"/>
  <c r="F411" i="60"/>
  <c r="F412" i="60"/>
  <c r="F413" i="60"/>
  <c r="F414" i="60"/>
  <c r="F415" i="60"/>
  <c r="F416" i="60"/>
  <c r="F417" i="60"/>
  <c r="F418" i="60"/>
  <c r="F419" i="60"/>
  <c r="F420" i="60"/>
  <c r="F192" i="60"/>
  <c r="F193" i="61"/>
  <c r="F194" i="61"/>
  <c r="F195" i="61"/>
  <c r="F196" i="61"/>
  <c r="F197" i="61"/>
  <c r="F198" i="61"/>
  <c r="F199" i="61"/>
  <c r="F200" i="61"/>
  <c r="F201" i="61"/>
  <c r="F202" i="61"/>
  <c r="F203" i="61"/>
  <c r="F204" i="61"/>
  <c r="F205" i="61"/>
  <c r="F206" i="61"/>
  <c r="F207" i="61"/>
  <c r="F208" i="61"/>
  <c r="F209" i="61"/>
  <c r="F210" i="61"/>
  <c r="F211" i="61"/>
  <c r="F212" i="61"/>
  <c r="F213" i="61"/>
  <c r="F214" i="61"/>
  <c r="F215" i="61"/>
  <c r="F216" i="61"/>
  <c r="F217" i="61"/>
  <c r="F218" i="61"/>
  <c r="F219" i="61"/>
  <c r="F220" i="61"/>
  <c r="F221" i="61"/>
  <c r="F222" i="61"/>
  <c r="F223" i="61"/>
  <c r="F224" i="61"/>
  <c r="F225" i="61"/>
  <c r="F226" i="61"/>
  <c r="F227" i="61"/>
  <c r="F228" i="61"/>
  <c r="F229" i="61"/>
  <c r="F230" i="61"/>
  <c r="F231" i="61"/>
  <c r="F232" i="61"/>
  <c r="F233" i="61"/>
  <c r="F234" i="61"/>
  <c r="F235" i="61"/>
  <c r="F236" i="61"/>
  <c r="F237" i="61"/>
  <c r="F238" i="61"/>
  <c r="F239" i="61"/>
  <c r="F240" i="61"/>
  <c r="F241" i="61"/>
  <c r="F242" i="61"/>
  <c r="F243" i="61"/>
  <c r="F244" i="61"/>
  <c r="F245" i="61"/>
  <c r="F246" i="61"/>
  <c r="F247" i="61"/>
  <c r="F248" i="61"/>
  <c r="F249" i="61"/>
  <c r="F250" i="61"/>
  <c r="F251" i="61"/>
  <c r="F252" i="61"/>
  <c r="F253" i="61"/>
  <c r="F254" i="61"/>
  <c r="F255" i="61"/>
  <c r="F256" i="61"/>
  <c r="F257" i="61"/>
  <c r="F258" i="61"/>
  <c r="F259" i="61"/>
  <c r="F260" i="61"/>
  <c r="F261" i="61"/>
  <c r="F262" i="61"/>
  <c r="F263" i="61"/>
  <c r="F264" i="61"/>
  <c r="F265" i="61"/>
  <c r="F266" i="61"/>
  <c r="F267" i="61"/>
  <c r="F268" i="61"/>
  <c r="F269" i="61"/>
  <c r="F270" i="61"/>
  <c r="F271" i="61"/>
  <c r="F272" i="61"/>
  <c r="F273" i="61"/>
  <c r="F274" i="61"/>
  <c r="F275" i="61"/>
  <c r="F276" i="61"/>
  <c r="F277" i="61"/>
  <c r="F278" i="61"/>
  <c r="F279" i="61"/>
  <c r="F280" i="61"/>
  <c r="F281" i="61"/>
  <c r="F282" i="61"/>
  <c r="F283" i="61"/>
  <c r="F284" i="61"/>
  <c r="F285" i="61"/>
  <c r="F286" i="61"/>
  <c r="F287" i="61"/>
  <c r="F288" i="61"/>
  <c r="F289" i="61"/>
  <c r="F290" i="61"/>
  <c r="F291" i="61"/>
  <c r="F292" i="61"/>
  <c r="F293" i="61"/>
  <c r="F294" i="61"/>
  <c r="F295" i="61"/>
  <c r="F296" i="61"/>
  <c r="F297" i="61"/>
  <c r="F298" i="61"/>
  <c r="F299" i="61"/>
  <c r="F300" i="61"/>
  <c r="F301" i="61"/>
  <c r="F302" i="61"/>
  <c r="F303" i="61"/>
  <c r="F304" i="61"/>
  <c r="F305" i="61"/>
  <c r="F306" i="61"/>
  <c r="F307" i="61"/>
  <c r="F308" i="61"/>
  <c r="F309" i="61"/>
  <c r="F310" i="61"/>
  <c r="F311" i="61"/>
  <c r="F312" i="61"/>
  <c r="F313" i="61"/>
  <c r="F314" i="61"/>
  <c r="F315" i="61"/>
  <c r="F316" i="61"/>
  <c r="F317" i="61"/>
  <c r="F318" i="61"/>
  <c r="F319" i="61"/>
  <c r="F320" i="61"/>
  <c r="F321" i="61"/>
  <c r="F322" i="61"/>
  <c r="F323" i="61"/>
  <c r="F324" i="61"/>
  <c r="F325" i="61"/>
  <c r="F326" i="61"/>
  <c r="F327" i="61"/>
  <c r="F328" i="61"/>
  <c r="F329" i="61"/>
  <c r="F330" i="61"/>
  <c r="F331" i="61"/>
  <c r="F332" i="61"/>
  <c r="F333" i="61"/>
  <c r="F334" i="61"/>
  <c r="F335" i="61"/>
  <c r="F336" i="61"/>
  <c r="F337" i="61"/>
  <c r="F338" i="61"/>
  <c r="F339" i="61"/>
  <c r="F340" i="61"/>
  <c r="F341" i="61"/>
  <c r="F342" i="61"/>
  <c r="F343" i="61"/>
  <c r="F344" i="61"/>
  <c r="F345" i="61"/>
  <c r="F346" i="61"/>
  <c r="F347" i="61"/>
  <c r="F348" i="61"/>
  <c r="F349" i="61"/>
  <c r="F350" i="61"/>
  <c r="F351" i="61"/>
  <c r="F352" i="61"/>
  <c r="F353" i="61"/>
  <c r="F354" i="61"/>
  <c r="F355" i="61"/>
  <c r="F356" i="61"/>
  <c r="F357" i="61"/>
  <c r="F358" i="61"/>
  <c r="F359" i="61"/>
  <c r="F360" i="61"/>
  <c r="F361" i="61"/>
  <c r="F362" i="61"/>
  <c r="F363" i="61"/>
  <c r="F364" i="61"/>
  <c r="F365" i="61"/>
  <c r="F366" i="61"/>
  <c r="F367" i="61"/>
  <c r="F368" i="61"/>
  <c r="F369" i="61"/>
  <c r="F370" i="61"/>
  <c r="F371" i="61"/>
  <c r="F372" i="61"/>
  <c r="F373" i="61"/>
  <c r="F374" i="61"/>
  <c r="F375" i="61"/>
  <c r="F376" i="61"/>
  <c r="F377" i="61"/>
  <c r="F378" i="61"/>
  <c r="F379" i="61"/>
  <c r="F380" i="61"/>
  <c r="F381" i="61"/>
  <c r="F382" i="61"/>
  <c r="F383" i="61"/>
  <c r="F384" i="61"/>
  <c r="F385" i="61"/>
  <c r="F386" i="61"/>
  <c r="F387" i="61"/>
  <c r="F388" i="61"/>
  <c r="F389" i="61"/>
  <c r="F390" i="61"/>
  <c r="F391" i="61"/>
  <c r="F392" i="61"/>
  <c r="F393" i="61"/>
  <c r="F394" i="61"/>
  <c r="F395" i="61"/>
  <c r="F396" i="61"/>
  <c r="F397" i="61"/>
  <c r="F398" i="61"/>
  <c r="F399" i="61"/>
  <c r="F400" i="61"/>
  <c r="F401" i="61"/>
  <c r="F402" i="61"/>
  <c r="F403" i="61"/>
  <c r="F404" i="61"/>
  <c r="F405" i="61"/>
  <c r="F406" i="61"/>
  <c r="F407" i="61"/>
  <c r="F408" i="61"/>
  <c r="F409" i="61"/>
  <c r="F410" i="61"/>
  <c r="F411" i="61"/>
  <c r="F412" i="61"/>
  <c r="F413" i="61"/>
  <c r="F414" i="61"/>
  <c r="F415" i="61"/>
  <c r="F416" i="61"/>
  <c r="F417" i="61"/>
  <c r="F418" i="61"/>
  <c r="F419" i="61"/>
  <c r="F420" i="61"/>
  <c r="F192" i="61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192" i="27"/>
  <c r="AR13" i="24"/>
  <c r="AQ13" i="24"/>
  <c r="AO10" i="24"/>
  <c r="AL13" i="24"/>
  <c r="AK13" i="24"/>
  <c r="AJ13" i="24"/>
  <c r="AR12" i="24"/>
  <c r="AQ12" i="24"/>
  <c r="AO21" i="24"/>
  <c r="AL12" i="24"/>
  <c r="AK12" i="24"/>
  <c r="AJ12" i="24"/>
  <c r="AR11" i="24"/>
  <c r="AQ11" i="24"/>
  <c r="AL11" i="24"/>
  <c r="AK11" i="24"/>
  <c r="AJ11" i="24"/>
  <c r="AR10" i="24"/>
  <c r="AQ10" i="24"/>
  <c r="AL10" i="24"/>
  <c r="AK10" i="24"/>
  <c r="AJ10" i="24"/>
  <c r="AR9" i="24"/>
  <c r="AQ9" i="24"/>
  <c r="AL9" i="24"/>
  <c r="AK9" i="24"/>
  <c r="AJ9" i="24"/>
  <c r="AR8" i="24"/>
  <c r="AQ8" i="24"/>
  <c r="AO8" i="24"/>
  <c r="AL8" i="24"/>
  <c r="AK8" i="24"/>
  <c r="AJ8" i="24"/>
  <c r="AK222" i="62"/>
  <c r="AJ222" i="62"/>
  <c r="AI222" i="62"/>
  <c r="AH222" i="62"/>
  <c r="AG222" i="62"/>
  <c r="AF222" i="62"/>
  <c r="AE222" i="62"/>
  <c r="AK221" i="62"/>
  <c r="AJ221" i="62"/>
  <c r="AI221" i="62"/>
  <c r="AH221" i="62"/>
  <c r="AG221" i="62"/>
  <c r="AF221" i="62"/>
  <c r="AE221" i="62"/>
  <c r="AK220" i="62"/>
  <c r="AJ220" i="62"/>
  <c r="AI220" i="62"/>
  <c r="AH220" i="62"/>
  <c r="AG220" i="62"/>
  <c r="AF220" i="62"/>
  <c r="AE220" i="62"/>
  <c r="AK219" i="62"/>
  <c r="AJ219" i="62"/>
  <c r="AI219" i="62"/>
  <c r="AH219" i="62"/>
  <c r="AG219" i="62"/>
  <c r="AF219" i="62"/>
  <c r="AE219" i="62"/>
  <c r="AK218" i="62"/>
  <c r="AJ218" i="62"/>
  <c r="AI218" i="62"/>
  <c r="AH218" i="62"/>
  <c r="AG218" i="62"/>
  <c r="AF218" i="62"/>
  <c r="AE218" i="62"/>
  <c r="AK217" i="62"/>
  <c r="AJ217" i="62"/>
  <c r="AI217" i="62"/>
  <c r="AH217" i="62"/>
  <c r="AG217" i="62"/>
  <c r="AF217" i="62"/>
  <c r="AE217" i="62"/>
  <c r="AK216" i="62"/>
  <c r="AJ216" i="62"/>
  <c r="AI216" i="62"/>
  <c r="AH216" i="62"/>
  <c r="AG216" i="62"/>
  <c r="AF216" i="62"/>
  <c r="AE216" i="62"/>
  <c r="AK215" i="62"/>
  <c r="AJ215" i="62"/>
  <c r="AI215" i="62"/>
  <c r="AH215" i="62"/>
  <c r="AG215" i="62"/>
  <c r="AF215" i="62"/>
  <c r="AE215" i="62"/>
  <c r="AK214" i="62"/>
  <c r="AJ214" i="62"/>
  <c r="AI214" i="62"/>
  <c r="AH214" i="62"/>
  <c r="AG214" i="62"/>
  <c r="AF214" i="62"/>
  <c r="AE214" i="62"/>
  <c r="AK213" i="62"/>
  <c r="AJ213" i="62"/>
  <c r="AI213" i="62"/>
  <c r="AH213" i="62"/>
  <c r="AG213" i="62"/>
  <c r="AF213" i="62"/>
  <c r="AE213" i="62"/>
  <c r="AK212" i="62"/>
  <c r="AJ212" i="62"/>
  <c r="AI212" i="62"/>
  <c r="AH212" i="62"/>
  <c r="AG212" i="62"/>
  <c r="AF212" i="62"/>
  <c r="AE212" i="62"/>
  <c r="AK211" i="62"/>
  <c r="AJ211" i="62"/>
  <c r="AI211" i="62"/>
  <c r="AH211" i="62"/>
  <c r="AG211" i="62"/>
  <c r="AF211" i="62"/>
  <c r="AE211" i="62"/>
  <c r="AK210" i="62"/>
  <c r="AJ210" i="62"/>
  <c r="AI210" i="62"/>
  <c r="AH210" i="62"/>
  <c r="AG210" i="62"/>
  <c r="AF210" i="62"/>
  <c r="AE210" i="62"/>
  <c r="AK209" i="62"/>
  <c r="AJ209" i="62"/>
  <c r="AI209" i="62"/>
  <c r="AH209" i="62"/>
  <c r="AG209" i="62"/>
  <c r="AF209" i="62"/>
  <c r="AE209" i="62"/>
  <c r="AK208" i="62"/>
  <c r="AJ208" i="62"/>
  <c r="AI208" i="62"/>
  <c r="AH208" i="62"/>
  <c r="AG208" i="62"/>
  <c r="AF208" i="62"/>
  <c r="AE208" i="62"/>
  <c r="AK207" i="62"/>
  <c r="AJ207" i="62"/>
  <c r="AI207" i="62"/>
  <c r="AH207" i="62"/>
  <c r="AG207" i="62"/>
  <c r="AF207" i="62"/>
  <c r="AE207" i="62"/>
  <c r="AK206" i="62"/>
  <c r="AJ206" i="62"/>
  <c r="AI206" i="62"/>
  <c r="AH206" i="62"/>
  <c r="AG206" i="62"/>
  <c r="AF206" i="62"/>
  <c r="AE206" i="62"/>
  <c r="AK205" i="62"/>
  <c r="AJ205" i="62"/>
  <c r="AI205" i="62"/>
  <c r="AH205" i="62"/>
  <c r="AG205" i="62"/>
  <c r="AF205" i="62"/>
  <c r="AE205" i="62"/>
  <c r="AK204" i="62"/>
  <c r="AJ204" i="62"/>
  <c r="AI204" i="62"/>
  <c r="AH204" i="62"/>
  <c r="AG204" i="62"/>
  <c r="AF204" i="62"/>
  <c r="AE204" i="62"/>
  <c r="AK203" i="62"/>
  <c r="AJ203" i="62"/>
  <c r="AI203" i="62"/>
  <c r="AH203" i="62"/>
  <c r="AG203" i="62"/>
  <c r="AF203" i="62"/>
  <c r="AE203" i="62"/>
  <c r="AK202" i="62"/>
  <c r="AJ202" i="62"/>
  <c r="AI202" i="62"/>
  <c r="AH202" i="62"/>
  <c r="AG202" i="62"/>
  <c r="AF202" i="62"/>
  <c r="AE202" i="62"/>
  <c r="AK201" i="62"/>
  <c r="AJ201" i="62"/>
  <c r="AI201" i="62"/>
  <c r="AH201" i="62"/>
  <c r="AG201" i="62"/>
  <c r="AF201" i="62"/>
  <c r="AE201" i="62"/>
  <c r="AK200" i="62"/>
  <c r="AJ200" i="62"/>
  <c r="AI200" i="62"/>
  <c r="AH200" i="62"/>
  <c r="AG200" i="62"/>
  <c r="AF200" i="62"/>
  <c r="AE200" i="62"/>
  <c r="AK199" i="62"/>
  <c r="AJ199" i="62"/>
  <c r="AI199" i="62"/>
  <c r="AH199" i="62"/>
  <c r="AG199" i="62"/>
  <c r="AF199" i="62"/>
  <c r="AE199" i="62"/>
  <c r="AK198" i="62"/>
  <c r="AJ198" i="62"/>
  <c r="AI198" i="62"/>
  <c r="AH198" i="62"/>
  <c r="AG198" i="62"/>
  <c r="AF198" i="62"/>
  <c r="AE198" i="62"/>
  <c r="AK197" i="62"/>
  <c r="AJ197" i="62"/>
  <c r="AI197" i="62"/>
  <c r="AH197" i="62"/>
  <c r="AG197" i="62"/>
  <c r="AF197" i="62"/>
  <c r="AE197" i="62"/>
  <c r="AK196" i="62"/>
  <c r="AJ196" i="62"/>
  <c r="AI196" i="62"/>
  <c r="AH196" i="62"/>
  <c r="AG196" i="62"/>
  <c r="AF196" i="62"/>
  <c r="AE196" i="62"/>
  <c r="AK195" i="62"/>
  <c r="AJ195" i="62"/>
  <c r="AI195" i="62"/>
  <c r="AH195" i="62"/>
  <c r="AG195" i="62"/>
  <c r="AF195" i="62"/>
  <c r="AE195" i="62"/>
  <c r="AK194" i="62"/>
  <c r="AJ194" i="62"/>
  <c r="AI194" i="62"/>
  <c r="AH194" i="62"/>
  <c r="AG194" i="62"/>
  <c r="AF194" i="62"/>
  <c r="AE194" i="62"/>
  <c r="AK193" i="62"/>
  <c r="AJ193" i="62"/>
  <c r="AI193" i="62"/>
  <c r="AH193" i="62"/>
  <c r="AG193" i="62"/>
  <c r="AF193" i="62"/>
  <c r="AE193" i="62"/>
  <c r="AK192" i="62"/>
  <c r="AJ192" i="62"/>
  <c r="AI192" i="62"/>
  <c r="AH192" i="62"/>
  <c r="AG192" i="62"/>
  <c r="AF192" i="62"/>
  <c r="AE192" i="62"/>
  <c r="AK191" i="62"/>
  <c r="AJ191" i="62"/>
  <c r="AI191" i="62"/>
  <c r="AH191" i="62"/>
  <c r="AG191" i="62"/>
  <c r="AF191" i="62"/>
  <c r="AE191" i="62"/>
  <c r="AK190" i="62"/>
  <c r="AJ190" i="62"/>
  <c r="AI190" i="62"/>
  <c r="AH190" i="62"/>
  <c r="AG190" i="62"/>
  <c r="AF190" i="62"/>
  <c r="AE190" i="62"/>
  <c r="AK189" i="62"/>
  <c r="AJ189" i="62"/>
  <c r="AI189" i="62"/>
  <c r="AH189" i="62"/>
  <c r="AG189" i="62"/>
  <c r="AF189" i="62"/>
  <c r="AE189" i="62"/>
  <c r="AK188" i="62"/>
  <c r="AJ188" i="62"/>
  <c r="AI188" i="62"/>
  <c r="AH188" i="62"/>
  <c r="AG188" i="62"/>
  <c r="AF188" i="62"/>
  <c r="AE188" i="62"/>
  <c r="AK187" i="62"/>
  <c r="AJ187" i="62"/>
  <c r="AI187" i="62"/>
  <c r="AH187" i="62"/>
  <c r="AG187" i="62"/>
  <c r="AF187" i="62"/>
  <c r="AE187" i="62"/>
  <c r="AK186" i="62"/>
  <c r="AJ186" i="62"/>
  <c r="AI186" i="62"/>
  <c r="AH186" i="62"/>
  <c r="AG186" i="62"/>
  <c r="AF186" i="62"/>
  <c r="AE186" i="62"/>
  <c r="AK185" i="62"/>
  <c r="AJ185" i="62"/>
  <c r="AI185" i="62"/>
  <c r="AH185" i="62"/>
  <c r="AG185" i="62"/>
  <c r="AF185" i="62"/>
  <c r="AE185" i="62"/>
  <c r="AK184" i="62"/>
  <c r="AJ184" i="62"/>
  <c r="AI184" i="62"/>
  <c r="AH184" i="62"/>
  <c r="AG184" i="62"/>
  <c r="AF184" i="62"/>
  <c r="AE184" i="62"/>
  <c r="AK183" i="62"/>
  <c r="AJ183" i="62"/>
  <c r="AI183" i="62"/>
  <c r="AH183" i="62"/>
  <c r="AG183" i="62"/>
  <c r="AF183" i="62"/>
  <c r="AE183" i="62"/>
  <c r="AK182" i="62"/>
  <c r="AJ182" i="62"/>
  <c r="AI182" i="62"/>
  <c r="AH182" i="62"/>
  <c r="AG182" i="62"/>
  <c r="AF182" i="62"/>
  <c r="AE182" i="62"/>
  <c r="AK181" i="62"/>
  <c r="AJ181" i="62"/>
  <c r="AI181" i="62"/>
  <c r="AH181" i="62"/>
  <c r="AG181" i="62"/>
  <c r="AF181" i="62"/>
  <c r="AE181" i="62"/>
  <c r="AK180" i="62"/>
  <c r="AJ180" i="62"/>
  <c r="AI180" i="62"/>
  <c r="AH180" i="62"/>
  <c r="AG180" i="62"/>
  <c r="AF180" i="62"/>
  <c r="AE180" i="62"/>
  <c r="AK179" i="62"/>
  <c r="AJ179" i="62"/>
  <c r="AI179" i="62"/>
  <c r="AH179" i="62"/>
  <c r="AG179" i="62"/>
  <c r="AF179" i="62"/>
  <c r="AE179" i="62"/>
  <c r="AK178" i="62"/>
  <c r="AJ178" i="62"/>
  <c r="AI178" i="62"/>
  <c r="AH178" i="62"/>
  <c r="AG178" i="62"/>
  <c r="AF178" i="62"/>
  <c r="AE178" i="62"/>
  <c r="AK177" i="62"/>
  <c r="AJ177" i="62"/>
  <c r="AI177" i="62"/>
  <c r="AH177" i="62"/>
  <c r="AG177" i="62"/>
  <c r="AF177" i="62"/>
  <c r="AE177" i="62"/>
  <c r="AK176" i="62"/>
  <c r="AJ176" i="62"/>
  <c r="AI176" i="62"/>
  <c r="AH176" i="62"/>
  <c r="AG176" i="62"/>
  <c r="AF176" i="62"/>
  <c r="AE176" i="62"/>
  <c r="AK175" i="62"/>
  <c r="AJ175" i="62"/>
  <c r="AI175" i="62"/>
  <c r="AH175" i="62"/>
  <c r="AG175" i="62"/>
  <c r="AF175" i="62"/>
  <c r="AE175" i="62"/>
  <c r="AK174" i="62"/>
  <c r="AJ174" i="62"/>
  <c r="AI174" i="62"/>
  <c r="AH174" i="62"/>
  <c r="AG174" i="62"/>
  <c r="AF174" i="62"/>
  <c r="AE174" i="62"/>
  <c r="AK173" i="62"/>
  <c r="AJ173" i="62"/>
  <c r="AI173" i="62"/>
  <c r="AH173" i="62"/>
  <c r="AG173" i="62"/>
  <c r="AF173" i="62"/>
  <c r="AE173" i="62"/>
  <c r="AK172" i="62"/>
  <c r="AJ172" i="62"/>
  <c r="AI172" i="62"/>
  <c r="AH172" i="62"/>
  <c r="AG172" i="62"/>
  <c r="AF172" i="62"/>
  <c r="AE172" i="62"/>
  <c r="AK171" i="62"/>
  <c r="AJ171" i="62"/>
  <c r="AI171" i="62"/>
  <c r="AH171" i="62"/>
  <c r="AG171" i="62"/>
  <c r="AF171" i="62"/>
  <c r="AE171" i="62"/>
  <c r="AK170" i="62"/>
  <c r="AJ170" i="62"/>
  <c r="AI170" i="62"/>
  <c r="AH170" i="62"/>
  <c r="AG170" i="62"/>
  <c r="AF170" i="62"/>
  <c r="AE170" i="62"/>
  <c r="AK169" i="62"/>
  <c r="AJ169" i="62"/>
  <c r="AI169" i="62"/>
  <c r="AH169" i="62"/>
  <c r="AG169" i="62"/>
  <c r="AF169" i="62"/>
  <c r="AE169" i="62"/>
  <c r="AK168" i="62"/>
  <c r="AJ168" i="62"/>
  <c r="AI168" i="62"/>
  <c r="AH168" i="62"/>
  <c r="AG168" i="62"/>
  <c r="AF168" i="62"/>
  <c r="AE168" i="62"/>
  <c r="AK167" i="62"/>
  <c r="AJ167" i="62"/>
  <c r="AI167" i="62"/>
  <c r="AH167" i="62"/>
  <c r="AG167" i="62"/>
  <c r="AF167" i="62"/>
  <c r="AE167" i="62"/>
  <c r="AK166" i="62"/>
  <c r="AJ166" i="62"/>
  <c r="AI166" i="62"/>
  <c r="AH166" i="62"/>
  <c r="AG166" i="62"/>
  <c r="AF166" i="62"/>
  <c r="AE166" i="62"/>
  <c r="AK165" i="62"/>
  <c r="AJ165" i="62"/>
  <c r="AI165" i="62"/>
  <c r="AH165" i="62"/>
  <c r="AG165" i="62"/>
  <c r="AF165" i="62"/>
  <c r="AE165" i="62"/>
  <c r="AK164" i="62"/>
  <c r="AJ164" i="62"/>
  <c r="AI164" i="62"/>
  <c r="AH164" i="62"/>
  <c r="AG164" i="62"/>
  <c r="AF164" i="62"/>
  <c r="AE164" i="62"/>
  <c r="AK163" i="62"/>
  <c r="AJ163" i="62"/>
  <c r="AI163" i="62"/>
  <c r="AH163" i="62"/>
  <c r="AG163" i="62"/>
  <c r="AF163" i="62"/>
  <c r="AE163" i="62"/>
  <c r="AK162" i="62"/>
  <c r="AJ162" i="62"/>
  <c r="AI162" i="62"/>
  <c r="AH162" i="62"/>
  <c r="AG162" i="62"/>
  <c r="AF162" i="62"/>
  <c r="AE162" i="62"/>
  <c r="AK161" i="62"/>
  <c r="AJ161" i="62"/>
  <c r="AI161" i="62"/>
  <c r="AH161" i="62"/>
  <c r="AG161" i="62"/>
  <c r="AF161" i="62"/>
  <c r="AE161" i="62"/>
  <c r="AK160" i="62"/>
  <c r="AJ160" i="62"/>
  <c r="AI160" i="62"/>
  <c r="AH160" i="62"/>
  <c r="AG160" i="62"/>
  <c r="AF160" i="62"/>
  <c r="AE160" i="62"/>
  <c r="AK159" i="62"/>
  <c r="AJ159" i="62"/>
  <c r="AI159" i="62"/>
  <c r="AH159" i="62"/>
  <c r="AG159" i="62"/>
  <c r="AF159" i="62"/>
  <c r="AE159" i="62"/>
  <c r="AK158" i="62"/>
  <c r="AJ158" i="62"/>
  <c r="AI158" i="62"/>
  <c r="AH158" i="62"/>
  <c r="AG158" i="62"/>
  <c r="AF158" i="62"/>
  <c r="AE158" i="62"/>
  <c r="AK157" i="62"/>
  <c r="AJ157" i="62"/>
  <c r="AI157" i="62"/>
  <c r="AH157" i="62"/>
  <c r="AG157" i="62"/>
  <c r="AF157" i="62"/>
  <c r="AE157" i="62"/>
  <c r="AK156" i="62"/>
  <c r="AJ156" i="62"/>
  <c r="AI156" i="62"/>
  <c r="AH156" i="62"/>
  <c r="AG156" i="62"/>
  <c r="AF156" i="62"/>
  <c r="AE156" i="62"/>
  <c r="AK155" i="62"/>
  <c r="AJ155" i="62"/>
  <c r="AI155" i="62"/>
  <c r="AH155" i="62"/>
  <c r="AG155" i="62"/>
  <c r="AF155" i="62"/>
  <c r="AE155" i="62"/>
  <c r="AK154" i="62"/>
  <c r="AJ154" i="62"/>
  <c r="AI154" i="62"/>
  <c r="AH154" i="62"/>
  <c r="AG154" i="62"/>
  <c r="AF154" i="62"/>
  <c r="AE154" i="62"/>
  <c r="AK153" i="62"/>
  <c r="AJ153" i="62"/>
  <c r="AI153" i="62"/>
  <c r="AH153" i="62"/>
  <c r="AG153" i="62"/>
  <c r="AF153" i="62"/>
  <c r="AE153" i="62"/>
  <c r="AK152" i="62"/>
  <c r="AJ152" i="62"/>
  <c r="AI152" i="62"/>
  <c r="AH152" i="62"/>
  <c r="AG152" i="62"/>
  <c r="AF152" i="62"/>
  <c r="AE152" i="62"/>
  <c r="AK151" i="62"/>
  <c r="AJ151" i="62"/>
  <c r="AI151" i="62"/>
  <c r="AH151" i="62"/>
  <c r="AG151" i="62"/>
  <c r="AF151" i="62"/>
  <c r="AE151" i="62"/>
  <c r="AK150" i="62"/>
  <c r="AJ150" i="62"/>
  <c r="AI150" i="62"/>
  <c r="AH150" i="62"/>
  <c r="AG150" i="62"/>
  <c r="AF150" i="62"/>
  <c r="AE150" i="62"/>
  <c r="AK149" i="62"/>
  <c r="AJ149" i="62"/>
  <c r="AI149" i="62"/>
  <c r="AH149" i="62"/>
  <c r="AG149" i="62"/>
  <c r="AF149" i="62"/>
  <c r="AE149" i="62"/>
  <c r="AK148" i="62"/>
  <c r="AJ148" i="62"/>
  <c r="AI148" i="62"/>
  <c r="AH148" i="62"/>
  <c r="AG148" i="62"/>
  <c r="AF148" i="62"/>
  <c r="AE148" i="62"/>
  <c r="AK147" i="62"/>
  <c r="AJ147" i="62"/>
  <c r="AI147" i="62"/>
  <c r="AH147" i="62"/>
  <c r="AG147" i="62"/>
  <c r="AF147" i="62"/>
  <c r="AE147" i="62"/>
  <c r="AK146" i="62"/>
  <c r="AJ146" i="62"/>
  <c r="AI146" i="62"/>
  <c r="AH146" i="62"/>
  <c r="AG146" i="62"/>
  <c r="AF146" i="62"/>
  <c r="AE146" i="62"/>
  <c r="AK145" i="62"/>
  <c r="AJ145" i="62"/>
  <c r="AI145" i="62"/>
  <c r="AH145" i="62"/>
  <c r="AG145" i="62"/>
  <c r="AF145" i="62"/>
  <c r="AE145" i="62"/>
  <c r="AK144" i="62"/>
  <c r="AJ144" i="62"/>
  <c r="AI144" i="62"/>
  <c r="AH144" i="62"/>
  <c r="AG144" i="62"/>
  <c r="AF144" i="62"/>
  <c r="AE144" i="62"/>
  <c r="AK143" i="62"/>
  <c r="AJ143" i="62"/>
  <c r="AI143" i="62"/>
  <c r="AH143" i="62"/>
  <c r="AG143" i="62"/>
  <c r="AF143" i="62"/>
  <c r="AE143" i="62"/>
  <c r="AK142" i="62"/>
  <c r="AJ142" i="62"/>
  <c r="AI142" i="62"/>
  <c r="AH142" i="62"/>
  <c r="AG142" i="62"/>
  <c r="AF142" i="62"/>
  <c r="AE142" i="62"/>
  <c r="AK141" i="62"/>
  <c r="AJ141" i="62"/>
  <c r="AI141" i="62"/>
  <c r="AH141" i="62"/>
  <c r="AG141" i="62"/>
  <c r="AF141" i="62"/>
  <c r="AE141" i="62"/>
  <c r="AK140" i="62"/>
  <c r="AJ140" i="62"/>
  <c r="AI140" i="62"/>
  <c r="AH140" i="62"/>
  <c r="AG140" i="62"/>
  <c r="AF140" i="62"/>
  <c r="AE140" i="62"/>
  <c r="AK139" i="62"/>
  <c r="AJ139" i="62"/>
  <c r="AI139" i="62"/>
  <c r="AH139" i="62"/>
  <c r="AG139" i="62"/>
  <c r="AF139" i="62"/>
  <c r="AE139" i="62"/>
  <c r="AK138" i="62"/>
  <c r="AJ138" i="62"/>
  <c r="AI138" i="62"/>
  <c r="AH138" i="62"/>
  <c r="AG138" i="62"/>
  <c r="AF138" i="62"/>
  <c r="AE138" i="62"/>
  <c r="AK137" i="62"/>
  <c r="AJ137" i="62"/>
  <c r="AI137" i="62"/>
  <c r="AH137" i="62"/>
  <c r="AG137" i="62"/>
  <c r="AF137" i="62"/>
  <c r="AE137" i="62"/>
  <c r="AK136" i="62"/>
  <c r="AJ136" i="62"/>
  <c r="AI136" i="62"/>
  <c r="AH136" i="62"/>
  <c r="AG136" i="62"/>
  <c r="AF136" i="62"/>
  <c r="AE136" i="62"/>
  <c r="AK135" i="62"/>
  <c r="AJ135" i="62"/>
  <c r="AI135" i="62"/>
  <c r="AH135" i="62"/>
  <c r="AG135" i="62"/>
  <c r="AF135" i="62"/>
  <c r="AE135" i="62"/>
  <c r="AK134" i="62"/>
  <c r="AJ134" i="62"/>
  <c r="AI134" i="62"/>
  <c r="AH134" i="62"/>
  <c r="AG134" i="62"/>
  <c r="AF134" i="62"/>
  <c r="AE134" i="62"/>
  <c r="AK133" i="62"/>
  <c r="AJ133" i="62"/>
  <c r="AI133" i="62"/>
  <c r="AH133" i="62"/>
  <c r="AG133" i="62"/>
  <c r="AF133" i="62"/>
  <c r="AE133" i="62"/>
  <c r="AK132" i="62"/>
  <c r="AJ132" i="62"/>
  <c r="AI132" i="62"/>
  <c r="AH132" i="62"/>
  <c r="AG132" i="62"/>
  <c r="AF132" i="62"/>
  <c r="AE132" i="62"/>
  <c r="AK131" i="62"/>
  <c r="AJ131" i="62"/>
  <c r="AI131" i="62"/>
  <c r="AH131" i="62"/>
  <c r="AG131" i="62"/>
  <c r="AF131" i="62"/>
  <c r="AE131" i="62"/>
  <c r="AK130" i="62"/>
  <c r="AJ130" i="62"/>
  <c r="AI130" i="62"/>
  <c r="AH130" i="62"/>
  <c r="AG130" i="62"/>
  <c r="AF130" i="62"/>
  <c r="AE130" i="62"/>
  <c r="AK129" i="62"/>
  <c r="AJ129" i="62"/>
  <c r="AI129" i="62"/>
  <c r="AH129" i="62"/>
  <c r="AG129" i="62"/>
  <c r="AF129" i="62"/>
  <c r="AE129" i="62"/>
  <c r="AK128" i="62"/>
  <c r="AJ128" i="62"/>
  <c r="AI128" i="62"/>
  <c r="AH128" i="62"/>
  <c r="AG128" i="62"/>
  <c r="AF128" i="62"/>
  <c r="AE128" i="62"/>
  <c r="AK127" i="62"/>
  <c r="AJ127" i="62"/>
  <c r="AI127" i="62"/>
  <c r="AH127" i="62"/>
  <c r="AG127" i="62"/>
  <c r="AF127" i="62"/>
  <c r="AE127" i="62"/>
  <c r="AK126" i="62"/>
  <c r="AJ126" i="62"/>
  <c r="AI126" i="62"/>
  <c r="AH126" i="62"/>
  <c r="AG126" i="62"/>
  <c r="AF126" i="62"/>
  <c r="AE126" i="62"/>
  <c r="AK125" i="62"/>
  <c r="AJ125" i="62"/>
  <c r="AI125" i="62"/>
  <c r="AH125" i="62"/>
  <c r="AG125" i="62"/>
  <c r="AF125" i="62"/>
  <c r="AE125" i="62"/>
  <c r="AK124" i="62"/>
  <c r="AJ124" i="62"/>
  <c r="AI124" i="62"/>
  <c r="AH124" i="62"/>
  <c r="AG124" i="62"/>
  <c r="AF124" i="62"/>
  <c r="AE124" i="62"/>
  <c r="AK123" i="62"/>
  <c r="AJ123" i="62"/>
  <c r="AI123" i="62"/>
  <c r="AH123" i="62"/>
  <c r="AG123" i="62"/>
  <c r="AF123" i="62"/>
  <c r="AE123" i="62"/>
  <c r="AK122" i="62"/>
  <c r="AJ122" i="62"/>
  <c r="AI122" i="62"/>
  <c r="AH122" i="62"/>
  <c r="AG122" i="62"/>
  <c r="AF122" i="62"/>
  <c r="AE122" i="62"/>
  <c r="AK121" i="62"/>
  <c r="AJ121" i="62"/>
  <c r="AI121" i="62"/>
  <c r="AH121" i="62"/>
  <c r="AG121" i="62"/>
  <c r="AF121" i="62"/>
  <c r="AE121" i="62"/>
  <c r="AK120" i="62"/>
  <c r="AJ120" i="62"/>
  <c r="AI120" i="62"/>
  <c r="AH120" i="62"/>
  <c r="AG120" i="62"/>
  <c r="AF120" i="62"/>
  <c r="AE120" i="62"/>
  <c r="AK119" i="62"/>
  <c r="AJ119" i="62"/>
  <c r="AI119" i="62"/>
  <c r="AH119" i="62"/>
  <c r="AG119" i="62"/>
  <c r="AF119" i="62"/>
  <c r="AE119" i="62"/>
  <c r="AK118" i="62"/>
  <c r="AJ118" i="62"/>
  <c r="AI118" i="62"/>
  <c r="AH118" i="62"/>
  <c r="AG118" i="62"/>
  <c r="AF118" i="62"/>
  <c r="AE118" i="62"/>
  <c r="AK117" i="62"/>
  <c r="AJ117" i="62"/>
  <c r="AI117" i="62"/>
  <c r="AH117" i="62"/>
  <c r="AG117" i="62"/>
  <c r="AF117" i="62"/>
  <c r="AE117" i="62"/>
  <c r="AK116" i="62"/>
  <c r="AJ116" i="62"/>
  <c r="AI116" i="62"/>
  <c r="AH116" i="62"/>
  <c r="AG116" i="62"/>
  <c r="AF116" i="62"/>
  <c r="AE116" i="62"/>
  <c r="AK115" i="62"/>
  <c r="AJ115" i="62"/>
  <c r="AI115" i="62"/>
  <c r="AH115" i="62"/>
  <c r="AG115" i="62"/>
  <c r="AF115" i="62"/>
  <c r="AE115" i="62"/>
  <c r="AK114" i="62"/>
  <c r="AJ114" i="62"/>
  <c r="AI114" i="62"/>
  <c r="AH114" i="62"/>
  <c r="AG114" i="62"/>
  <c r="AF114" i="62"/>
  <c r="AE114" i="62"/>
  <c r="AK113" i="62"/>
  <c r="AJ113" i="62"/>
  <c r="AI113" i="62"/>
  <c r="AH113" i="62"/>
  <c r="AG113" i="62"/>
  <c r="AF113" i="62"/>
  <c r="AE113" i="62"/>
  <c r="AK112" i="62"/>
  <c r="AJ112" i="62"/>
  <c r="AI112" i="62"/>
  <c r="AH112" i="62"/>
  <c r="AG112" i="62"/>
  <c r="AF112" i="62"/>
  <c r="AE112" i="62"/>
  <c r="AK111" i="62"/>
  <c r="AJ111" i="62"/>
  <c r="AI111" i="62"/>
  <c r="AH111" i="62"/>
  <c r="AG111" i="62"/>
  <c r="AF111" i="62"/>
  <c r="AE111" i="62"/>
  <c r="AK110" i="62"/>
  <c r="AJ110" i="62"/>
  <c r="AI110" i="62"/>
  <c r="AH110" i="62"/>
  <c r="AG110" i="62"/>
  <c r="AF110" i="62"/>
  <c r="AE110" i="62"/>
  <c r="AK109" i="62"/>
  <c r="AJ109" i="62"/>
  <c r="AI109" i="62"/>
  <c r="AH109" i="62"/>
  <c r="AG109" i="62"/>
  <c r="AF109" i="62"/>
  <c r="AE109" i="62"/>
  <c r="AK108" i="62"/>
  <c r="AJ108" i="62"/>
  <c r="AI108" i="62"/>
  <c r="AH108" i="62"/>
  <c r="AG108" i="62"/>
  <c r="AF108" i="62"/>
  <c r="AE108" i="62"/>
  <c r="AK107" i="62"/>
  <c r="AJ107" i="62"/>
  <c r="AI107" i="62"/>
  <c r="AH107" i="62"/>
  <c r="AG107" i="62"/>
  <c r="AF107" i="62"/>
  <c r="AE107" i="62"/>
  <c r="AK106" i="62"/>
  <c r="AJ106" i="62"/>
  <c r="AI106" i="62"/>
  <c r="AH106" i="62"/>
  <c r="AG106" i="62"/>
  <c r="AF106" i="62"/>
  <c r="AE106" i="62"/>
  <c r="AK105" i="62"/>
  <c r="AJ105" i="62"/>
  <c r="AI105" i="62"/>
  <c r="AH105" i="62"/>
  <c r="AG105" i="62"/>
  <c r="AF105" i="62"/>
  <c r="AE105" i="62"/>
  <c r="AK104" i="62"/>
  <c r="AJ104" i="62"/>
  <c r="AI104" i="62"/>
  <c r="AH104" i="62"/>
  <c r="AG104" i="62"/>
  <c r="AF104" i="62"/>
  <c r="AE104" i="62"/>
  <c r="AK103" i="62"/>
  <c r="AJ103" i="62"/>
  <c r="AI103" i="62"/>
  <c r="AH103" i="62"/>
  <c r="AG103" i="62"/>
  <c r="AF103" i="62"/>
  <c r="AE103" i="62"/>
  <c r="AK102" i="62"/>
  <c r="AJ102" i="62"/>
  <c r="AI102" i="62"/>
  <c r="AH102" i="62"/>
  <c r="AG102" i="62"/>
  <c r="AF102" i="62"/>
  <c r="AE102" i="62"/>
  <c r="AK101" i="62"/>
  <c r="AJ101" i="62"/>
  <c r="AI101" i="62"/>
  <c r="AH101" i="62"/>
  <c r="AG101" i="62"/>
  <c r="AF101" i="62"/>
  <c r="AE101" i="62"/>
  <c r="AK100" i="62"/>
  <c r="AJ100" i="62"/>
  <c r="AI100" i="62"/>
  <c r="AH100" i="62"/>
  <c r="AG100" i="62"/>
  <c r="AF100" i="62"/>
  <c r="AE100" i="62"/>
  <c r="AK99" i="62"/>
  <c r="AJ99" i="62"/>
  <c r="AI99" i="62"/>
  <c r="AH99" i="62"/>
  <c r="AG99" i="62"/>
  <c r="AF99" i="62"/>
  <c r="AE99" i="62"/>
  <c r="AK98" i="62"/>
  <c r="AJ98" i="62"/>
  <c r="AI98" i="62"/>
  <c r="AH98" i="62"/>
  <c r="AG98" i="62"/>
  <c r="AF98" i="62"/>
  <c r="AE98" i="62"/>
  <c r="AK97" i="62"/>
  <c r="AJ97" i="62"/>
  <c r="AI97" i="62"/>
  <c r="AH97" i="62"/>
  <c r="AG97" i="62"/>
  <c r="AF97" i="62"/>
  <c r="AE97" i="62"/>
  <c r="AK96" i="62"/>
  <c r="AJ96" i="62"/>
  <c r="AI96" i="62"/>
  <c r="AH96" i="62"/>
  <c r="AG96" i="62"/>
  <c r="AF96" i="62"/>
  <c r="AE96" i="62"/>
  <c r="AK95" i="62"/>
  <c r="AJ95" i="62"/>
  <c r="AI95" i="62"/>
  <c r="AH95" i="62"/>
  <c r="AG95" i="62"/>
  <c r="AF95" i="62"/>
  <c r="AE95" i="62"/>
  <c r="AK94" i="62"/>
  <c r="AJ94" i="62"/>
  <c r="AI94" i="62"/>
  <c r="AH94" i="62"/>
  <c r="AG94" i="62"/>
  <c r="AF94" i="62"/>
  <c r="AE94" i="62"/>
  <c r="AK93" i="62"/>
  <c r="AJ93" i="62"/>
  <c r="AI93" i="62"/>
  <c r="AH93" i="62"/>
  <c r="AG93" i="62"/>
  <c r="AF93" i="62"/>
  <c r="AE93" i="62"/>
  <c r="AK92" i="62"/>
  <c r="AJ92" i="62"/>
  <c r="AI92" i="62"/>
  <c r="AH92" i="62"/>
  <c r="AG92" i="62"/>
  <c r="AF92" i="62"/>
  <c r="AE92" i="62"/>
  <c r="AK91" i="62"/>
  <c r="AJ91" i="62"/>
  <c r="AI91" i="62"/>
  <c r="AH91" i="62"/>
  <c r="AG91" i="62"/>
  <c r="AF91" i="62"/>
  <c r="AE91" i="62"/>
  <c r="AK90" i="62"/>
  <c r="AJ90" i="62"/>
  <c r="AI90" i="62"/>
  <c r="AH90" i="62"/>
  <c r="AG90" i="62"/>
  <c r="AF90" i="62"/>
  <c r="AE90" i="62"/>
  <c r="AK89" i="62"/>
  <c r="AJ89" i="62"/>
  <c r="AI89" i="62"/>
  <c r="AH89" i="62"/>
  <c r="AG89" i="62"/>
  <c r="AF89" i="62"/>
  <c r="AE89" i="62"/>
  <c r="AK88" i="62"/>
  <c r="AJ88" i="62"/>
  <c r="AI88" i="62"/>
  <c r="AH88" i="62"/>
  <c r="AG88" i="62"/>
  <c r="AF88" i="62"/>
  <c r="AE88" i="62"/>
  <c r="AK87" i="62"/>
  <c r="AJ87" i="62"/>
  <c r="AI87" i="62"/>
  <c r="AH87" i="62"/>
  <c r="AG87" i="62"/>
  <c r="AF87" i="62"/>
  <c r="AE87" i="62"/>
  <c r="AK86" i="62"/>
  <c r="AJ86" i="62"/>
  <c r="AI86" i="62"/>
  <c r="AH86" i="62"/>
  <c r="AG86" i="62"/>
  <c r="AF86" i="62"/>
  <c r="AE86" i="62"/>
  <c r="AK85" i="62"/>
  <c r="AJ85" i="62"/>
  <c r="AI85" i="62"/>
  <c r="AH85" i="62"/>
  <c r="AG85" i="62"/>
  <c r="AF85" i="62"/>
  <c r="AE85" i="62"/>
  <c r="AK84" i="62"/>
  <c r="AJ84" i="62"/>
  <c r="AI84" i="62"/>
  <c r="AH84" i="62"/>
  <c r="AG84" i="62"/>
  <c r="AF84" i="62"/>
  <c r="AE84" i="62"/>
  <c r="AK83" i="62"/>
  <c r="AJ83" i="62"/>
  <c r="AI83" i="62"/>
  <c r="AH83" i="62"/>
  <c r="AG83" i="62"/>
  <c r="AF83" i="62"/>
  <c r="AE83" i="62"/>
  <c r="AK82" i="62"/>
  <c r="AJ82" i="62"/>
  <c r="AI82" i="62"/>
  <c r="AH82" i="62"/>
  <c r="AG82" i="62"/>
  <c r="AF82" i="62"/>
  <c r="AE82" i="62"/>
  <c r="AK81" i="62"/>
  <c r="AJ81" i="62"/>
  <c r="AI81" i="62"/>
  <c r="AH81" i="62"/>
  <c r="AG81" i="62"/>
  <c r="AF81" i="62"/>
  <c r="AE81" i="62"/>
  <c r="AK80" i="62"/>
  <c r="AJ80" i="62"/>
  <c r="AI80" i="62"/>
  <c r="AH80" i="62"/>
  <c r="AG80" i="62"/>
  <c r="AF80" i="62"/>
  <c r="AE80" i="62"/>
  <c r="AK79" i="62"/>
  <c r="AJ79" i="62"/>
  <c r="AI79" i="62"/>
  <c r="AH79" i="62"/>
  <c r="AG79" i="62"/>
  <c r="AF79" i="62"/>
  <c r="AE79" i="62"/>
  <c r="AK78" i="62"/>
  <c r="AJ78" i="62"/>
  <c r="AI78" i="62"/>
  <c r="AH78" i="62"/>
  <c r="AG78" i="62"/>
  <c r="AF78" i="62"/>
  <c r="AE78" i="62"/>
  <c r="AK77" i="62"/>
  <c r="AJ77" i="62"/>
  <c r="AI77" i="62"/>
  <c r="AH77" i="62"/>
  <c r="AG77" i="62"/>
  <c r="AF77" i="62"/>
  <c r="AE77" i="62"/>
  <c r="AK76" i="62"/>
  <c r="AJ76" i="62"/>
  <c r="AI76" i="62"/>
  <c r="AH76" i="62"/>
  <c r="AG76" i="62"/>
  <c r="AF76" i="62"/>
  <c r="AE76" i="62"/>
  <c r="AK75" i="62"/>
  <c r="AJ75" i="62"/>
  <c r="AI75" i="62"/>
  <c r="AH75" i="62"/>
  <c r="AG75" i="62"/>
  <c r="AF75" i="62"/>
  <c r="AE75" i="62"/>
  <c r="AK74" i="62"/>
  <c r="AJ74" i="62"/>
  <c r="AI74" i="62"/>
  <c r="AH74" i="62"/>
  <c r="AG74" i="62"/>
  <c r="AF74" i="62"/>
  <c r="AE74" i="62"/>
  <c r="AK73" i="62"/>
  <c r="AJ73" i="62"/>
  <c r="AI73" i="62"/>
  <c r="AH73" i="62"/>
  <c r="AG73" i="62"/>
  <c r="AF73" i="62"/>
  <c r="AE73" i="62"/>
  <c r="AK72" i="62"/>
  <c r="AJ72" i="62"/>
  <c r="AI72" i="62"/>
  <c r="AH72" i="62"/>
  <c r="AG72" i="62"/>
  <c r="AF72" i="62"/>
  <c r="AE72" i="62"/>
  <c r="AK71" i="62"/>
  <c r="AJ71" i="62"/>
  <c r="AI71" i="62"/>
  <c r="AH71" i="62"/>
  <c r="AG71" i="62"/>
  <c r="AF71" i="62"/>
  <c r="AE71" i="62"/>
  <c r="AK70" i="62"/>
  <c r="AJ70" i="62"/>
  <c r="AI70" i="62"/>
  <c r="AH70" i="62"/>
  <c r="AG70" i="62"/>
  <c r="AF70" i="62"/>
  <c r="AE70" i="62"/>
  <c r="AK69" i="62"/>
  <c r="AJ69" i="62"/>
  <c r="AI69" i="62"/>
  <c r="AH69" i="62"/>
  <c r="AG69" i="62"/>
  <c r="AF69" i="62"/>
  <c r="AE69" i="62"/>
  <c r="AK68" i="62"/>
  <c r="AJ68" i="62"/>
  <c r="AI68" i="62"/>
  <c r="AH68" i="62"/>
  <c r="AG68" i="62"/>
  <c r="AF68" i="62"/>
  <c r="AE68" i="62"/>
  <c r="AK67" i="62"/>
  <c r="AJ67" i="62"/>
  <c r="AI67" i="62"/>
  <c r="AH67" i="62"/>
  <c r="AG67" i="62"/>
  <c r="AF67" i="62"/>
  <c r="AE67" i="62"/>
  <c r="AK66" i="62"/>
  <c r="AJ66" i="62"/>
  <c r="AI66" i="62"/>
  <c r="AH66" i="62"/>
  <c r="AG66" i="62"/>
  <c r="AF66" i="62"/>
  <c r="AE66" i="62"/>
  <c r="AK65" i="62"/>
  <c r="AJ65" i="62"/>
  <c r="AI65" i="62"/>
  <c r="AH65" i="62"/>
  <c r="AG65" i="62"/>
  <c r="AF65" i="62"/>
  <c r="AE65" i="62"/>
  <c r="AK64" i="62"/>
  <c r="AJ64" i="62"/>
  <c r="AI64" i="62"/>
  <c r="AH64" i="62"/>
  <c r="AG64" i="62"/>
  <c r="AF64" i="62"/>
  <c r="AE64" i="62"/>
  <c r="AK63" i="62"/>
  <c r="AJ63" i="62"/>
  <c r="AI63" i="62"/>
  <c r="AH63" i="62"/>
  <c r="AG63" i="62"/>
  <c r="AF63" i="62"/>
  <c r="AE63" i="62"/>
  <c r="AK62" i="62"/>
  <c r="AJ62" i="62"/>
  <c r="AI62" i="62"/>
  <c r="AH62" i="62"/>
  <c r="AG62" i="62"/>
  <c r="AF62" i="62"/>
  <c r="AE62" i="62"/>
  <c r="AK61" i="62"/>
  <c r="AJ61" i="62"/>
  <c r="AI61" i="62"/>
  <c r="AH61" i="62"/>
  <c r="AG61" i="62"/>
  <c r="AF61" i="62"/>
  <c r="AE61" i="62"/>
  <c r="AK60" i="62"/>
  <c r="AJ60" i="62"/>
  <c r="AI60" i="62"/>
  <c r="AH60" i="62"/>
  <c r="AG60" i="62"/>
  <c r="AF60" i="62"/>
  <c r="AE60" i="62"/>
  <c r="AK59" i="62"/>
  <c r="AJ59" i="62"/>
  <c r="AI59" i="62"/>
  <c r="AH59" i="62"/>
  <c r="AG59" i="62"/>
  <c r="AF59" i="62"/>
  <c r="AE59" i="62"/>
  <c r="AK58" i="62"/>
  <c r="AJ58" i="62"/>
  <c r="AI58" i="62"/>
  <c r="AH58" i="62"/>
  <c r="AG58" i="62"/>
  <c r="AF58" i="62"/>
  <c r="AE58" i="62"/>
  <c r="AK57" i="62"/>
  <c r="AJ57" i="62"/>
  <c r="AI57" i="62"/>
  <c r="AH57" i="62"/>
  <c r="AG57" i="62"/>
  <c r="AF57" i="62"/>
  <c r="AE57" i="62"/>
  <c r="AK56" i="62"/>
  <c r="AJ56" i="62"/>
  <c r="AI56" i="62"/>
  <c r="AH56" i="62"/>
  <c r="AG56" i="62"/>
  <c r="AF56" i="62"/>
  <c r="AE56" i="62"/>
  <c r="AK55" i="62"/>
  <c r="AJ55" i="62"/>
  <c r="AI55" i="62"/>
  <c r="AH55" i="62"/>
  <c r="AG55" i="62"/>
  <c r="AF55" i="62"/>
  <c r="AE55" i="62"/>
  <c r="AK54" i="62"/>
  <c r="AJ54" i="62"/>
  <c r="AI54" i="62"/>
  <c r="AH54" i="62"/>
  <c r="AG54" i="62"/>
  <c r="AF54" i="62"/>
  <c r="AE54" i="62"/>
  <c r="AK53" i="62"/>
  <c r="AJ53" i="62"/>
  <c r="AI53" i="62"/>
  <c r="AH53" i="62"/>
  <c r="AG53" i="62"/>
  <c r="AF53" i="62"/>
  <c r="AE53" i="62"/>
  <c r="AK52" i="62"/>
  <c r="AJ52" i="62"/>
  <c r="AI52" i="62"/>
  <c r="AH52" i="62"/>
  <c r="AG52" i="62"/>
  <c r="AF52" i="62"/>
  <c r="AE52" i="62"/>
  <c r="AK51" i="62"/>
  <c r="AJ51" i="62"/>
  <c r="AI51" i="62"/>
  <c r="AH51" i="62"/>
  <c r="AG51" i="62"/>
  <c r="AF51" i="62"/>
  <c r="AE51" i="62"/>
  <c r="AK50" i="62"/>
  <c r="AJ50" i="62"/>
  <c r="AI50" i="62"/>
  <c r="AH50" i="62"/>
  <c r="AG50" i="62"/>
  <c r="AF50" i="62"/>
  <c r="AE50" i="62"/>
  <c r="AK49" i="62"/>
  <c r="AJ49" i="62"/>
  <c r="AI49" i="62"/>
  <c r="AH49" i="62"/>
  <c r="AG49" i="62"/>
  <c r="AF49" i="62"/>
  <c r="AE49" i="62"/>
  <c r="AK48" i="62"/>
  <c r="AJ48" i="62"/>
  <c r="AI48" i="62"/>
  <c r="AH48" i="62"/>
  <c r="AG48" i="62"/>
  <c r="AF48" i="62"/>
  <c r="AE48" i="62"/>
  <c r="AK47" i="62"/>
  <c r="AJ47" i="62"/>
  <c r="AI47" i="62"/>
  <c r="AH47" i="62"/>
  <c r="AG47" i="62"/>
  <c r="AF47" i="62"/>
  <c r="AE47" i="62"/>
  <c r="AK46" i="62"/>
  <c r="AJ46" i="62"/>
  <c r="AI46" i="62"/>
  <c r="AH46" i="62"/>
  <c r="AG46" i="62"/>
  <c r="AF46" i="62"/>
  <c r="AE46" i="62"/>
  <c r="AK45" i="62"/>
  <c r="AJ45" i="62"/>
  <c r="AI45" i="62"/>
  <c r="AH45" i="62"/>
  <c r="AG45" i="62"/>
  <c r="AF45" i="62"/>
  <c r="AE45" i="62"/>
  <c r="AK44" i="62"/>
  <c r="AJ44" i="62"/>
  <c r="AI44" i="62"/>
  <c r="AH44" i="62"/>
  <c r="AG44" i="62"/>
  <c r="AF44" i="62"/>
  <c r="AE44" i="62"/>
  <c r="AK43" i="62"/>
  <c r="AJ43" i="62"/>
  <c r="AI43" i="62"/>
  <c r="AH43" i="62"/>
  <c r="AG43" i="62"/>
  <c r="AF43" i="62"/>
  <c r="AE43" i="62"/>
  <c r="AK42" i="62"/>
  <c r="AJ42" i="62"/>
  <c r="AI42" i="62"/>
  <c r="AH42" i="62"/>
  <c r="AG42" i="62"/>
  <c r="AF42" i="62"/>
  <c r="AE42" i="62"/>
  <c r="AK41" i="62"/>
  <c r="AJ41" i="62"/>
  <c r="AI41" i="62"/>
  <c r="AH41" i="62"/>
  <c r="AG41" i="62"/>
  <c r="AF41" i="62"/>
  <c r="AE41" i="62"/>
  <c r="AK40" i="62"/>
  <c r="AJ40" i="62"/>
  <c r="AI40" i="62"/>
  <c r="AH40" i="62"/>
  <c r="AG40" i="62"/>
  <c r="AF40" i="62"/>
  <c r="AE40" i="62"/>
  <c r="AK39" i="62"/>
  <c r="AJ39" i="62"/>
  <c r="AI39" i="62"/>
  <c r="AH39" i="62"/>
  <c r="AG39" i="62"/>
  <c r="AF39" i="62"/>
  <c r="AE39" i="62"/>
  <c r="AK38" i="62"/>
  <c r="AJ38" i="62"/>
  <c r="AI38" i="62"/>
  <c r="AH38" i="62"/>
  <c r="AG38" i="62"/>
  <c r="AF38" i="62"/>
  <c r="AE38" i="62"/>
  <c r="AK37" i="62"/>
  <c r="AJ37" i="62"/>
  <c r="AI37" i="62"/>
  <c r="AH37" i="62"/>
  <c r="AG37" i="62"/>
  <c r="AF37" i="62"/>
  <c r="AE37" i="62"/>
  <c r="AK36" i="62"/>
  <c r="AJ36" i="62"/>
  <c r="AI36" i="62"/>
  <c r="AH36" i="62"/>
  <c r="AG36" i="62"/>
  <c r="AF36" i="62"/>
  <c r="AE36" i="62"/>
  <c r="AK35" i="62"/>
  <c r="AJ35" i="62"/>
  <c r="AI35" i="62"/>
  <c r="AH35" i="62"/>
  <c r="AG35" i="62"/>
  <c r="AF35" i="62"/>
  <c r="AE35" i="62"/>
  <c r="AK34" i="62"/>
  <c r="AJ34" i="62"/>
  <c r="AI34" i="62"/>
  <c r="AH34" i="62"/>
  <c r="AG34" i="62"/>
  <c r="AF34" i="62"/>
  <c r="AE34" i="62"/>
  <c r="AK33" i="62"/>
  <c r="AJ33" i="62"/>
  <c r="AI33" i="62"/>
  <c r="AH33" i="62"/>
  <c r="AG33" i="62"/>
  <c r="AF33" i="62"/>
  <c r="AE33" i="62"/>
  <c r="AK32" i="62"/>
  <c r="AJ32" i="62"/>
  <c r="AI32" i="62"/>
  <c r="AH32" i="62"/>
  <c r="AG32" i="62"/>
  <c r="AF32" i="62"/>
  <c r="AE32" i="62"/>
  <c r="AK31" i="62"/>
  <c r="AJ31" i="62"/>
  <c r="AI31" i="62"/>
  <c r="AH31" i="62"/>
  <c r="AG31" i="62"/>
  <c r="AF31" i="62"/>
  <c r="AE31" i="62"/>
  <c r="AK30" i="62"/>
  <c r="AJ30" i="62"/>
  <c r="AI30" i="62"/>
  <c r="AH30" i="62"/>
  <c r="AG30" i="62"/>
  <c r="AF30" i="62"/>
  <c r="AE30" i="62"/>
  <c r="AK29" i="62"/>
  <c r="AJ29" i="62"/>
  <c r="AI29" i="62"/>
  <c r="AH29" i="62"/>
  <c r="AG29" i="62"/>
  <c r="AF29" i="62"/>
  <c r="AE29" i="62"/>
  <c r="AK28" i="62"/>
  <c r="AJ28" i="62"/>
  <c r="AI28" i="62"/>
  <c r="AH28" i="62"/>
  <c r="AG28" i="62"/>
  <c r="AF28" i="62"/>
  <c r="AE28" i="62"/>
  <c r="AK27" i="62"/>
  <c r="AJ27" i="62"/>
  <c r="AI27" i="62"/>
  <c r="AH27" i="62"/>
  <c r="AG27" i="62"/>
  <c r="AF27" i="62"/>
  <c r="AE27" i="62"/>
  <c r="AK26" i="62"/>
  <c r="AJ26" i="62"/>
  <c r="AI26" i="62"/>
  <c r="AH26" i="62"/>
  <c r="AG26" i="62"/>
  <c r="AF26" i="62"/>
  <c r="AE26" i="62"/>
  <c r="AK25" i="62"/>
  <c r="AJ25" i="62"/>
  <c r="AI25" i="62"/>
  <c r="AH25" i="62"/>
  <c r="AG25" i="62"/>
  <c r="AF25" i="62"/>
  <c r="AE25" i="62"/>
  <c r="AK24" i="62"/>
  <c r="AJ24" i="62"/>
  <c r="AI24" i="62"/>
  <c r="AH24" i="62"/>
  <c r="AG24" i="62"/>
  <c r="AF24" i="62"/>
  <c r="AE24" i="62"/>
  <c r="AK23" i="62"/>
  <c r="AJ23" i="62"/>
  <c r="AI23" i="62"/>
  <c r="AH23" i="62"/>
  <c r="AG23" i="62"/>
  <c r="AF23" i="62"/>
  <c r="AE23" i="62"/>
  <c r="AK22" i="62"/>
  <c r="AJ22" i="62"/>
  <c r="AI22" i="62"/>
  <c r="AH22" i="62"/>
  <c r="AG22" i="62"/>
  <c r="AF22" i="62"/>
  <c r="AE22" i="62"/>
  <c r="AK21" i="62"/>
  <c r="AJ21" i="62"/>
  <c r="AI21" i="62"/>
  <c r="AH21" i="62"/>
  <c r="AG21" i="62"/>
  <c r="AF21" i="62"/>
  <c r="AE21" i="62"/>
  <c r="AK20" i="62"/>
  <c r="AJ20" i="62"/>
  <c r="AI20" i="62"/>
  <c r="AH20" i="62"/>
  <c r="AG20" i="62"/>
  <c r="AF20" i="62"/>
  <c r="AE20" i="62"/>
  <c r="AK19" i="62"/>
  <c r="AJ19" i="62"/>
  <c r="AI19" i="62"/>
  <c r="AH19" i="62"/>
  <c r="AG19" i="62"/>
  <c r="AF19" i="62"/>
  <c r="AE19" i="62"/>
  <c r="AK18" i="62"/>
  <c r="AJ18" i="62"/>
  <c r="AI18" i="62"/>
  <c r="AH18" i="62"/>
  <c r="AG18" i="62"/>
  <c r="AF18" i="62"/>
  <c r="AE18" i="62"/>
  <c r="AK17" i="62"/>
  <c r="AJ17" i="62"/>
  <c r="AI17" i="62"/>
  <c r="AH17" i="62"/>
  <c r="AG17" i="62"/>
  <c r="AF17" i="62"/>
  <c r="AE17" i="62"/>
  <c r="AK16" i="62"/>
  <c r="AJ16" i="62"/>
  <c r="AI16" i="62"/>
  <c r="AH16" i="62"/>
  <c r="AG16" i="62"/>
  <c r="AF16" i="62"/>
  <c r="AE16" i="62"/>
  <c r="AN15" i="62"/>
  <c r="AK15" i="62"/>
  <c r="AJ15" i="62"/>
  <c r="AI15" i="62"/>
  <c r="AH15" i="62"/>
  <c r="AG15" i="62"/>
  <c r="AF15" i="62"/>
  <c r="AE15" i="62"/>
  <c r="AN14" i="62"/>
  <c r="AK14" i="62"/>
  <c r="AJ14" i="62"/>
  <c r="AI14" i="62"/>
  <c r="AH14" i="62"/>
  <c r="AG14" i="62"/>
  <c r="AF14" i="62"/>
  <c r="AE14" i="62"/>
  <c r="AN13" i="62"/>
  <c r="AK13" i="62"/>
  <c r="AJ13" i="62"/>
  <c r="AI13" i="62"/>
  <c r="AH13" i="62"/>
  <c r="AG13" i="62"/>
  <c r="AF13" i="62"/>
  <c r="AE13" i="62"/>
  <c r="AN12" i="62"/>
  <c r="AK12" i="62"/>
  <c r="AJ12" i="62"/>
  <c r="AI12" i="62"/>
  <c r="AH12" i="62"/>
  <c r="AG12" i="62"/>
  <c r="AF12" i="62"/>
  <c r="AE12" i="62"/>
  <c r="AN11" i="62"/>
  <c r="AK11" i="62"/>
  <c r="AJ11" i="62"/>
  <c r="AI11" i="62"/>
  <c r="AH11" i="62"/>
  <c r="AG11" i="62"/>
  <c r="AF11" i="62"/>
  <c r="AE11" i="62"/>
  <c r="AN10" i="62"/>
  <c r="AK10" i="62"/>
  <c r="AJ10" i="62"/>
  <c r="AI10" i="62"/>
  <c r="AH10" i="62"/>
  <c r="AG10" i="62"/>
  <c r="AF10" i="62"/>
  <c r="AE10" i="62"/>
  <c r="AN9" i="62"/>
  <c r="AK9" i="62"/>
  <c r="AJ9" i="62"/>
  <c r="AI9" i="62"/>
  <c r="AH9" i="62"/>
  <c r="AG9" i="62"/>
  <c r="AF9" i="62"/>
  <c r="AE9" i="62"/>
  <c r="AN8" i="62"/>
  <c r="AK8" i="62"/>
  <c r="AJ8" i="62"/>
  <c r="AI8" i="62"/>
  <c r="AH8" i="62"/>
  <c r="AG8" i="62"/>
  <c r="AF8" i="62"/>
  <c r="AE8" i="62"/>
  <c r="AN7" i="62"/>
  <c r="AK7" i="62"/>
  <c r="AJ7" i="62"/>
  <c r="AI7" i="62"/>
  <c r="AH7" i="62"/>
  <c r="AG7" i="62"/>
  <c r="AF7" i="62"/>
  <c r="AE7" i="62"/>
  <c r="AN6" i="62"/>
  <c r="AK6" i="62"/>
  <c r="AJ6" i="62"/>
  <c r="AI6" i="62"/>
  <c r="AH6" i="62"/>
  <c r="AG6" i="62"/>
  <c r="AF6" i="62"/>
  <c r="AE6" i="62"/>
  <c r="AN5" i="62"/>
  <c r="AK5" i="62"/>
  <c r="AJ5" i="62"/>
  <c r="AI5" i="62"/>
  <c r="AH5" i="62"/>
  <c r="AG5" i="62"/>
  <c r="AF5" i="62"/>
  <c r="AE5" i="62"/>
  <c r="AN4" i="62"/>
  <c r="AK4" i="62"/>
  <c r="AJ4" i="62"/>
  <c r="AI4" i="62"/>
  <c r="AH4" i="62"/>
  <c r="AG4" i="62"/>
  <c r="AF4" i="62"/>
  <c r="AE4" i="62"/>
  <c r="AN3" i="62"/>
  <c r="AK3" i="62"/>
  <c r="AJ3" i="62"/>
  <c r="AI3" i="62"/>
  <c r="AH3" i="62"/>
  <c r="AG3" i="62"/>
  <c r="AF3" i="62"/>
  <c r="AE3" i="62"/>
  <c r="AN2" i="62"/>
  <c r="AK2" i="62"/>
  <c r="AJ2" i="62"/>
  <c r="AI2" i="62"/>
  <c r="AH2" i="62"/>
  <c r="AG2" i="62"/>
  <c r="AF2" i="62"/>
  <c r="AE2" i="62"/>
  <c r="C2" i="62"/>
  <c r="B711" i="62"/>
  <c r="AK222" i="63"/>
  <c r="AJ222" i="63"/>
  <c r="AI222" i="63"/>
  <c r="AH222" i="63"/>
  <c r="AG222" i="63"/>
  <c r="AF222" i="63"/>
  <c r="AE222" i="63"/>
  <c r="AK221" i="63"/>
  <c r="AJ221" i="63"/>
  <c r="AI221" i="63"/>
  <c r="AH221" i="63"/>
  <c r="AG221" i="63"/>
  <c r="AF221" i="63"/>
  <c r="AE221" i="63"/>
  <c r="AK220" i="63"/>
  <c r="AJ220" i="63"/>
  <c r="AI220" i="63"/>
  <c r="AH220" i="63"/>
  <c r="AG220" i="63"/>
  <c r="AF220" i="63"/>
  <c r="AE220" i="63"/>
  <c r="AK219" i="63"/>
  <c r="AJ219" i="63"/>
  <c r="AI219" i="63"/>
  <c r="AH219" i="63"/>
  <c r="AG219" i="63"/>
  <c r="AF219" i="63"/>
  <c r="AE219" i="63"/>
  <c r="AK218" i="63"/>
  <c r="AJ218" i="63"/>
  <c r="AI218" i="63"/>
  <c r="AH218" i="63"/>
  <c r="AG218" i="63"/>
  <c r="AF218" i="63"/>
  <c r="AE218" i="63"/>
  <c r="AK217" i="63"/>
  <c r="AJ217" i="63"/>
  <c r="AI217" i="63"/>
  <c r="AH217" i="63"/>
  <c r="AG217" i="63"/>
  <c r="AF217" i="63"/>
  <c r="AE217" i="63"/>
  <c r="AK216" i="63"/>
  <c r="AJ216" i="63"/>
  <c r="AI216" i="63"/>
  <c r="AH216" i="63"/>
  <c r="AG216" i="63"/>
  <c r="AF216" i="63"/>
  <c r="AE216" i="63"/>
  <c r="AK215" i="63"/>
  <c r="AJ215" i="63"/>
  <c r="AI215" i="63"/>
  <c r="AH215" i="63"/>
  <c r="AG215" i="63"/>
  <c r="AF215" i="63"/>
  <c r="AE215" i="63"/>
  <c r="AK214" i="63"/>
  <c r="AJ214" i="63"/>
  <c r="AI214" i="63"/>
  <c r="AH214" i="63"/>
  <c r="AG214" i="63"/>
  <c r="AF214" i="63"/>
  <c r="AE214" i="63"/>
  <c r="AK213" i="63"/>
  <c r="AJ213" i="63"/>
  <c r="AI213" i="63"/>
  <c r="AH213" i="63"/>
  <c r="AG213" i="63"/>
  <c r="AF213" i="63"/>
  <c r="AE213" i="63"/>
  <c r="AK212" i="63"/>
  <c r="AJ212" i="63"/>
  <c r="AI212" i="63"/>
  <c r="AH212" i="63"/>
  <c r="AG212" i="63"/>
  <c r="AF212" i="63"/>
  <c r="AE212" i="63"/>
  <c r="AK211" i="63"/>
  <c r="AJ211" i="63"/>
  <c r="AI211" i="63"/>
  <c r="AH211" i="63"/>
  <c r="AG211" i="63"/>
  <c r="AF211" i="63"/>
  <c r="AE211" i="63"/>
  <c r="AK210" i="63"/>
  <c r="AJ210" i="63"/>
  <c r="AI210" i="63"/>
  <c r="AH210" i="63"/>
  <c r="AG210" i="63"/>
  <c r="AF210" i="63"/>
  <c r="AE210" i="63"/>
  <c r="AK209" i="63"/>
  <c r="AJ209" i="63"/>
  <c r="AI209" i="63"/>
  <c r="AH209" i="63"/>
  <c r="AG209" i="63"/>
  <c r="AF209" i="63"/>
  <c r="AE209" i="63"/>
  <c r="AK208" i="63"/>
  <c r="AJ208" i="63"/>
  <c r="AI208" i="63"/>
  <c r="AH208" i="63"/>
  <c r="AG208" i="63"/>
  <c r="AF208" i="63"/>
  <c r="AE208" i="63"/>
  <c r="AK207" i="63"/>
  <c r="AJ207" i="63"/>
  <c r="AI207" i="63"/>
  <c r="AH207" i="63"/>
  <c r="AG207" i="63"/>
  <c r="AF207" i="63"/>
  <c r="AE207" i="63"/>
  <c r="AK206" i="63"/>
  <c r="AJ206" i="63"/>
  <c r="AI206" i="63"/>
  <c r="AH206" i="63"/>
  <c r="AG206" i="63"/>
  <c r="AF206" i="63"/>
  <c r="AE206" i="63"/>
  <c r="AK205" i="63"/>
  <c r="AJ205" i="63"/>
  <c r="AI205" i="63"/>
  <c r="AH205" i="63"/>
  <c r="AG205" i="63"/>
  <c r="AF205" i="63"/>
  <c r="AE205" i="63"/>
  <c r="AK204" i="63"/>
  <c r="AJ204" i="63"/>
  <c r="AI204" i="63"/>
  <c r="AH204" i="63"/>
  <c r="AG204" i="63"/>
  <c r="AF204" i="63"/>
  <c r="AE204" i="63"/>
  <c r="AK203" i="63"/>
  <c r="AJ203" i="63"/>
  <c r="AI203" i="63"/>
  <c r="AH203" i="63"/>
  <c r="AG203" i="63"/>
  <c r="AF203" i="63"/>
  <c r="AE203" i="63"/>
  <c r="AK202" i="63"/>
  <c r="AJ202" i="63"/>
  <c r="AI202" i="63"/>
  <c r="AH202" i="63"/>
  <c r="AG202" i="63"/>
  <c r="AF202" i="63"/>
  <c r="AE202" i="63"/>
  <c r="AK201" i="63"/>
  <c r="AJ201" i="63"/>
  <c r="AI201" i="63"/>
  <c r="AH201" i="63"/>
  <c r="AG201" i="63"/>
  <c r="AF201" i="63"/>
  <c r="AE201" i="63"/>
  <c r="AK200" i="63"/>
  <c r="AJ200" i="63"/>
  <c r="AI200" i="63"/>
  <c r="AH200" i="63"/>
  <c r="AG200" i="63"/>
  <c r="AF200" i="63"/>
  <c r="AE200" i="63"/>
  <c r="AK199" i="63"/>
  <c r="AJ199" i="63"/>
  <c r="AI199" i="63"/>
  <c r="AH199" i="63"/>
  <c r="AG199" i="63"/>
  <c r="AF199" i="63"/>
  <c r="AE199" i="63"/>
  <c r="AK198" i="63"/>
  <c r="AJ198" i="63"/>
  <c r="AI198" i="63"/>
  <c r="AH198" i="63"/>
  <c r="AG198" i="63"/>
  <c r="AF198" i="63"/>
  <c r="AE198" i="63"/>
  <c r="AK197" i="63"/>
  <c r="AJ197" i="63"/>
  <c r="AI197" i="63"/>
  <c r="AH197" i="63"/>
  <c r="AG197" i="63"/>
  <c r="AF197" i="63"/>
  <c r="AE197" i="63"/>
  <c r="AK196" i="63"/>
  <c r="AJ196" i="63"/>
  <c r="AI196" i="63"/>
  <c r="AH196" i="63"/>
  <c r="AG196" i="63"/>
  <c r="AF196" i="63"/>
  <c r="AE196" i="63"/>
  <c r="AK195" i="63"/>
  <c r="AJ195" i="63"/>
  <c r="AI195" i="63"/>
  <c r="AH195" i="63"/>
  <c r="AG195" i="63"/>
  <c r="AF195" i="63"/>
  <c r="AE195" i="63"/>
  <c r="AK194" i="63"/>
  <c r="AJ194" i="63"/>
  <c r="AI194" i="63"/>
  <c r="AH194" i="63"/>
  <c r="AG194" i="63"/>
  <c r="AF194" i="63"/>
  <c r="AE194" i="63"/>
  <c r="AK193" i="63"/>
  <c r="AJ193" i="63"/>
  <c r="AI193" i="63"/>
  <c r="AH193" i="63"/>
  <c r="AG193" i="63"/>
  <c r="AF193" i="63"/>
  <c r="AE193" i="63"/>
  <c r="AK192" i="63"/>
  <c r="AJ192" i="63"/>
  <c r="AI192" i="63"/>
  <c r="AH192" i="63"/>
  <c r="AG192" i="63"/>
  <c r="AF192" i="63"/>
  <c r="AE192" i="63"/>
  <c r="AK191" i="63"/>
  <c r="AJ191" i="63"/>
  <c r="AI191" i="63"/>
  <c r="AH191" i="63"/>
  <c r="AG191" i="63"/>
  <c r="AF191" i="63"/>
  <c r="AE191" i="63"/>
  <c r="AK190" i="63"/>
  <c r="AJ190" i="63"/>
  <c r="AI190" i="63"/>
  <c r="AH190" i="63"/>
  <c r="AG190" i="63"/>
  <c r="AF190" i="63"/>
  <c r="AE190" i="63"/>
  <c r="AK189" i="63"/>
  <c r="AJ189" i="63"/>
  <c r="AI189" i="63"/>
  <c r="AH189" i="63"/>
  <c r="AG189" i="63"/>
  <c r="AF189" i="63"/>
  <c r="AE189" i="63"/>
  <c r="AK188" i="63"/>
  <c r="AJ188" i="63"/>
  <c r="AI188" i="63"/>
  <c r="AH188" i="63"/>
  <c r="AG188" i="63"/>
  <c r="AF188" i="63"/>
  <c r="AE188" i="63"/>
  <c r="AK187" i="63"/>
  <c r="AJ187" i="63"/>
  <c r="AI187" i="63"/>
  <c r="AH187" i="63"/>
  <c r="AG187" i="63"/>
  <c r="AF187" i="63"/>
  <c r="AE187" i="63"/>
  <c r="AK186" i="63"/>
  <c r="AJ186" i="63"/>
  <c r="AI186" i="63"/>
  <c r="AH186" i="63"/>
  <c r="AG186" i="63"/>
  <c r="AF186" i="63"/>
  <c r="AE186" i="63"/>
  <c r="AK185" i="63"/>
  <c r="AJ185" i="63"/>
  <c r="AI185" i="63"/>
  <c r="AH185" i="63"/>
  <c r="AG185" i="63"/>
  <c r="AF185" i="63"/>
  <c r="AE185" i="63"/>
  <c r="AK184" i="63"/>
  <c r="AJ184" i="63"/>
  <c r="AI184" i="63"/>
  <c r="AH184" i="63"/>
  <c r="AG184" i="63"/>
  <c r="AF184" i="63"/>
  <c r="AE184" i="63"/>
  <c r="AK183" i="63"/>
  <c r="AJ183" i="63"/>
  <c r="AI183" i="63"/>
  <c r="AH183" i="63"/>
  <c r="AG183" i="63"/>
  <c r="AF183" i="63"/>
  <c r="AE183" i="63"/>
  <c r="AK182" i="63"/>
  <c r="AJ182" i="63"/>
  <c r="AI182" i="63"/>
  <c r="AH182" i="63"/>
  <c r="AG182" i="63"/>
  <c r="AF182" i="63"/>
  <c r="AE182" i="63"/>
  <c r="AK181" i="63"/>
  <c r="AJ181" i="63"/>
  <c r="AI181" i="63"/>
  <c r="AH181" i="63"/>
  <c r="AG181" i="63"/>
  <c r="AF181" i="63"/>
  <c r="AE181" i="63"/>
  <c r="AK180" i="63"/>
  <c r="AJ180" i="63"/>
  <c r="AI180" i="63"/>
  <c r="AH180" i="63"/>
  <c r="AG180" i="63"/>
  <c r="AF180" i="63"/>
  <c r="AE180" i="63"/>
  <c r="AK179" i="63"/>
  <c r="AJ179" i="63"/>
  <c r="AI179" i="63"/>
  <c r="AH179" i="63"/>
  <c r="AG179" i="63"/>
  <c r="AF179" i="63"/>
  <c r="AE179" i="63"/>
  <c r="AK178" i="63"/>
  <c r="AJ178" i="63"/>
  <c r="AI178" i="63"/>
  <c r="AH178" i="63"/>
  <c r="AG178" i="63"/>
  <c r="AF178" i="63"/>
  <c r="AE178" i="63"/>
  <c r="AK177" i="63"/>
  <c r="AJ177" i="63"/>
  <c r="AI177" i="63"/>
  <c r="AH177" i="63"/>
  <c r="AG177" i="63"/>
  <c r="AF177" i="63"/>
  <c r="AE177" i="63"/>
  <c r="AK176" i="63"/>
  <c r="AJ176" i="63"/>
  <c r="AI176" i="63"/>
  <c r="AH176" i="63"/>
  <c r="AG176" i="63"/>
  <c r="AF176" i="63"/>
  <c r="AE176" i="63"/>
  <c r="AK175" i="63"/>
  <c r="AJ175" i="63"/>
  <c r="AI175" i="63"/>
  <c r="AH175" i="63"/>
  <c r="AG175" i="63"/>
  <c r="AF175" i="63"/>
  <c r="AE175" i="63"/>
  <c r="AK174" i="63"/>
  <c r="AJ174" i="63"/>
  <c r="AI174" i="63"/>
  <c r="AH174" i="63"/>
  <c r="AG174" i="63"/>
  <c r="AF174" i="63"/>
  <c r="AE174" i="63"/>
  <c r="AK173" i="63"/>
  <c r="AJ173" i="63"/>
  <c r="AI173" i="63"/>
  <c r="AH173" i="63"/>
  <c r="AG173" i="63"/>
  <c r="AF173" i="63"/>
  <c r="AE173" i="63"/>
  <c r="AK172" i="63"/>
  <c r="AJ172" i="63"/>
  <c r="AI172" i="63"/>
  <c r="AH172" i="63"/>
  <c r="AG172" i="63"/>
  <c r="AF172" i="63"/>
  <c r="AE172" i="63"/>
  <c r="AK171" i="63"/>
  <c r="AJ171" i="63"/>
  <c r="AI171" i="63"/>
  <c r="AH171" i="63"/>
  <c r="AG171" i="63"/>
  <c r="AF171" i="63"/>
  <c r="AE171" i="63"/>
  <c r="AK170" i="63"/>
  <c r="AJ170" i="63"/>
  <c r="AI170" i="63"/>
  <c r="AH170" i="63"/>
  <c r="AG170" i="63"/>
  <c r="AF170" i="63"/>
  <c r="AE170" i="63"/>
  <c r="AK169" i="63"/>
  <c r="AJ169" i="63"/>
  <c r="AI169" i="63"/>
  <c r="AH169" i="63"/>
  <c r="AG169" i="63"/>
  <c r="AF169" i="63"/>
  <c r="AE169" i="63"/>
  <c r="AK168" i="63"/>
  <c r="AJ168" i="63"/>
  <c r="AI168" i="63"/>
  <c r="AH168" i="63"/>
  <c r="AG168" i="63"/>
  <c r="AF168" i="63"/>
  <c r="AE168" i="63"/>
  <c r="AK167" i="63"/>
  <c r="AJ167" i="63"/>
  <c r="AI167" i="63"/>
  <c r="AH167" i="63"/>
  <c r="AG167" i="63"/>
  <c r="AF167" i="63"/>
  <c r="AE167" i="63"/>
  <c r="AK166" i="63"/>
  <c r="AJ166" i="63"/>
  <c r="AI166" i="63"/>
  <c r="AH166" i="63"/>
  <c r="AG166" i="63"/>
  <c r="AF166" i="63"/>
  <c r="AE166" i="63"/>
  <c r="AK165" i="63"/>
  <c r="AJ165" i="63"/>
  <c r="AI165" i="63"/>
  <c r="AH165" i="63"/>
  <c r="AG165" i="63"/>
  <c r="AF165" i="63"/>
  <c r="AE165" i="63"/>
  <c r="AK164" i="63"/>
  <c r="AJ164" i="63"/>
  <c r="AI164" i="63"/>
  <c r="AH164" i="63"/>
  <c r="AG164" i="63"/>
  <c r="AF164" i="63"/>
  <c r="AE164" i="63"/>
  <c r="AK163" i="63"/>
  <c r="AJ163" i="63"/>
  <c r="AI163" i="63"/>
  <c r="AH163" i="63"/>
  <c r="AG163" i="63"/>
  <c r="AF163" i="63"/>
  <c r="AE163" i="63"/>
  <c r="AK162" i="63"/>
  <c r="AJ162" i="63"/>
  <c r="AI162" i="63"/>
  <c r="AH162" i="63"/>
  <c r="AG162" i="63"/>
  <c r="AF162" i="63"/>
  <c r="AE162" i="63"/>
  <c r="AK161" i="63"/>
  <c r="AJ161" i="63"/>
  <c r="AI161" i="63"/>
  <c r="AH161" i="63"/>
  <c r="AG161" i="63"/>
  <c r="AF161" i="63"/>
  <c r="AE161" i="63"/>
  <c r="AK160" i="63"/>
  <c r="AJ160" i="63"/>
  <c r="AI160" i="63"/>
  <c r="AH160" i="63"/>
  <c r="AG160" i="63"/>
  <c r="AF160" i="63"/>
  <c r="AE160" i="63"/>
  <c r="AK159" i="63"/>
  <c r="AJ159" i="63"/>
  <c r="AI159" i="63"/>
  <c r="AH159" i="63"/>
  <c r="AG159" i="63"/>
  <c r="AF159" i="63"/>
  <c r="AE159" i="63"/>
  <c r="AK158" i="63"/>
  <c r="AJ158" i="63"/>
  <c r="AI158" i="63"/>
  <c r="AH158" i="63"/>
  <c r="AG158" i="63"/>
  <c r="AF158" i="63"/>
  <c r="AE158" i="63"/>
  <c r="AK157" i="63"/>
  <c r="AJ157" i="63"/>
  <c r="AI157" i="63"/>
  <c r="AH157" i="63"/>
  <c r="AG157" i="63"/>
  <c r="AF157" i="63"/>
  <c r="AE157" i="63"/>
  <c r="AK156" i="63"/>
  <c r="AJ156" i="63"/>
  <c r="AI156" i="63"/>
  <c r="AH156" i="63"/>
  <c r="AG156" i="63"/>
  <c r="AF156" i="63"/>
  <c r="AE156" i="63"/>
  <c r="AK155" i="63"/>
  <c r="AJ155" i="63"/>
  <c r="AI155" i="63"/>
  <c r="AH155" i="63"/>
  <c r="AG155" i="63"/>
  <c r="AF155" i="63"/>
  <c r="AE155" i="63"/>
  <c r="AK154" i="63"/>
  <c r="AJ154" i="63"/>
  <c r="AI154" i="63"/>
  <c r="AH154" i="63"/>
  <c r="AG154" i="63"/>
  <c r="AF154" i="63"/>
  <c r="AE154" i="63"/>
  <c r="AK153" i="63"/>
  <c r="AJ153" i="63"/>
  <c r="AI153" i="63"/>
  <c r="AH153" i="63"/>
  <c r="AG153" i="63"/>
  <c r="AF153" i="63"/>
  <c r="AE153" i="63"/>
  <c r="AK152" i="63"/>
  <c r="AJ152" i="63"/>
  <c r="AI152" i="63"/>
  <c r="AH152" i="63"/>
  <c r="AG152" i="63"/>
  <c r="AF152" i="63"/>
  <c r="AE152" i="63"/>
  <c r="AK151" i="63"/>
  <c r="AJ151" i="63"/>
  <c r="AI151" i="63"/>
  <c r="AH151" i="63"/>
  <c r="AG151" i="63"/>
  <c r="AF151" i="63"/>
  <c r="AE151" i="63"/>
  <c r="AK150" i="63"/>
  <c r="AJ150" i="63"/>
  <c r="AI150" i="63"/>
  <c r="AH150" i="63"/>
  <c r="AG150" i="63"/>
  <c r="AF150" i="63"/>
  <c r="AE150" i="63"/>
  <c r="AK149" i="63"/>
  <c r="AJ149" i="63"/>
  <c r="AI149" i="63"/>
  <c r="AH149" i="63"/>
  <c r="AG149" i="63"/>
  <c r="AF149" i="63"/>
  <c r="AE149" i="63"/>
  <c r="AK148" i="63"/>
  <c r="AJ148" i="63"/>
  <c r="AI148" i="63"/>
  <c r="AH148" i="63"/>
  <c r="AG148" i="63"/>
  <c r="AF148" i="63"/>
  <c r="AE148" i="63"/>
  <c r="AK147" i="63"/>
  <c r="AJ147" i="63"/>
  <c r="AI147" i="63"/>
  <c r="AH147" i="63"/>
  <c r="AG147" i="63"/>
  <c r="AF147" i="63"/>
  <c r="AE147" i="63"/>
  <c r="AK146" i="63"/>
  <c r="AJ146" i="63"/>
  <c r="AI146" i="63"/>
  <c r="AH146" i="63"/>
  <c r="AG146" i="63"/>
  <c r="AF146" i="63"/>
  <c r="AE146" i="63"/>
  <c r="AK145" i="63"/>
  <c r="AJ145" i="63"/>
  <c r="AI145" i="63"/>
  <c r="AH145" i="63"/>
  <c r="AG145" i="63"/>
  <c r="AF145" i="63"/>
  <c r="AE145" i="63"/>
  <c r="AK144" i="63"/>
  <c r="AJ144" i="63"/>
  <c r="AI144" i="63"/>
  <c r="AH144" i="63"/>
  <c r="AG144" i="63"/>
  <c r="AF144" i="63"/>
  <c r="AE144" i="63"/>
  <c r="AK143" i="63"/>
  <c r="AJ143" i="63"/>
  <c r="AI143" i="63"/>
  <c r="AH143" i="63"/>
  <c r="AG143" i="63"/>
  <c r="AF143" i="63"/>
  <c r="AE143" i="63"/>
  <c r="AK142" i="63"/>
  <c r="AJ142" i="63"/>
  <c r="AI142" i="63"/>
  <c r="AH142" i="63"/>
  <c r="AG142" i="63"/>
  <c r="AF142" i="63"/>
  <c r="AE142" i="63"/>
  <c r="AK141" i="63"/>
  <c r="AJ141" i="63"/>
  <c r="AI141" i="63"/>
  <c r="AH141" i="63"/>
  <c r="AG141" i="63"/>
  <c r="AF141" i="63"/>
  <c r="AE141" i="63"/>
  <c r="AK140" i="63"/>
  <c r="AJ140" i="63"/>
  <c r="AI140" i="63"/>
  <c r="AH140" i="63"/>
  <c r="AG140" i="63"/>
  <c r="AF140" i="63"/>
  <c r="AE140" i="63"/>
  <c r="AK139" i="63"/>
  <c r="AJ139" i="63"/>
  <c r="AI139" i="63"/>
  <c r="AH139" i="63"/>
  <c r="AG139" i="63"/>
  <c r="AF139" i="63"/>
  <c r="AE139" i="63"/>
  <c r="AK138" i="63"/>
  <c r="AJ138" i="63"/>
  <c r="AI138" i="63"/>
  <c r="AH138" i="63"/>
  <c r="AG138" i="63"/>
  <c r="AF138" i="63"/>
  <c r="AE138" i="63"/>
  <c r="AK137" i="63"/>
  <c r="AJ137" i="63"/>
  <c r="AI137" i="63"/>
  <c r="AH137" i="63"/>
  <c r="AG137" i="63"/>
  <c r="AF137" i="63"/>
  <c r="AE137" i="63"/>
  <c r="AK136" i="63"/>
  <c r="AJ136" i="63"/>
  <c r="AI136" i="63"/>
  <c r="AH136" i="63"/>
  <c r="AG136" i="63"/>
  <c r="AF136" i="63"/>
  <c r="AE136" i="63"/>
  <c r="AK135" i="63"/>
  <c r="AJ135" i="63"/>
  <c r="AI135" i="63"/>
  <c r="AH135" i="63"/>
  <c r="AG135" i="63"/>
  <c r="AF135" i="63"/>
  <c r="AE135" i="63"/>
  <c r="AK134" i="63"/>
  <c r="AJ134" i="63"/>
  <c r="AI134" i="63"/>
  <c r="AH134" i="63"/>
  <c r="AG134" i="63"/>
  <c r="AF134" i="63"/>
  <c r="AE134" i="63"/>
  <c r="AK133" i="63"/>
  <c r="AJ133" i="63"/>
  <c r="AI133" i="63"/>
  <c r="AH133" i="63"/>
  <c r="AG133" i="63"/>
  <c r="AF133" i="63"/>
  <c r="AE133" i="63"/>
  <c r="AK132" i="63"/>
  <c r="AJ132" i="63"/>
  <c r="AI132" i="63"/>
  <c r="AH132" i="63"/>
  <c r="AG132" i="63"/>
  <c r="AF132" i="63"/>
  <c r="AE132" i="63"/>
  <c r="AK131" i="63"/>
  <c r="AJ131" i="63"/>
  <c r="AI131" i="63"/>
  <c r="AH131" i="63"/>
  <c r="AG131" i="63"/>
  <c r="AF131" i="63"/>
  <c r="AE131" i="63"/>
  <c r="AK130" i="63"/>
  <c r="AJ130" i="63"/>
  <c r="AI130" i="63"/>
  <c r="AH130" i="63"/>
  <c r="AG130" i="63"/>
  <c r="AF130" i="63"/>
  <c r="AE130" i="63"/>
  <c r="AK129" i="63"/>
  <c r="AJ129" i="63"/>
  <c r="AI129" i="63"/>
  <c r="AH129" i="63"/>
  <c r="AG129" i="63"/>
  <c r="AF129" i="63"/>
  <c r="AE129" i="63"/>
  <c r="AK128" i="63"/>
  <c r="AJ128" i="63"/>
  <c r="AI128" i="63"/>
  <c r="AH128" i="63"/>
  <c r="AG128" i="63"/>
  <c r="AF128" i="63"/>
  <c r="AE128" i="63"/>
  <c r="AK127" i="63"/>
  <c r="AJ127" i="63"/>
  <c r="AI127" i="63"/>
  <c r="AH127" i="63"/>
  <c r="AG127" i="63"/>
  <c r="AF127" i="63"/>
  <c r="AE127" i="63"/>
  <c r="AK126" i="63"/>
  <c r="AJ126" i="63"/>
  <c r="AI126" i="63"/>
  <c r="AH126" i="63"/>
  <c r="AG126" i="63"/>
  <c r="AF126" i="63"/>
  <c r="AE126" i="63"/>
  <c r="AK125" i="63"/>
  <c r="AJ125" i="63"/>
  <c r="AI125" i="63"/>
  <c r="AH125" i="63"/>
  <c r="AG125" i="63"/>
  <c r="AF125" i="63"/>
  <c r="AE125" i="63"/>
  <c r="AK124" i="63"/>
  <c r="AJ124" i="63"/>
  <c r="AI124" i="63"/>
  <c r="AH124" i="63"/>
  <c r="AG124" i="63"/>
  <c r="AF124" i="63"/>
  <c r="AE124" i="63"/>
  <c r="AK123" i="63"/>
  <c r="AJ123" i="63"/>
  <c r="AI123" i="63"/>
  <c r="AH123" i="63"/>
  <c r="AG123" i="63"/>
  <c r="AF123" i="63"/>
  <c r="AE123" i="63"/>
  <c r="AK122" i="63"/>
  <c r="AJ122" i="63"/>
  <c r="AI122" i="63"/>
  <c r="AH122" i="63"/>
  <c r="AG122" i="63"/>
  <c r="AF122" i="63"/>
  <c r="AE122" i="63"/>
  <c r="AK121" i="63"/>
  <c r="AJ121" i="63"/>
  <c r="AI121" i="63"/>
  <c r="AH121" i="63"/>
  <c r="AG121" i="63"/>
  <c r="AF121" i="63"/>
  <c r="AE121" i="63"/>
  <c r="AK120" i="63"/>
  <c r="AJ120" i="63"/>
  <c r="AI120" i="63"/>
  <c r="AH120" i="63"/>
  <c r="AG120" i="63"/>
  <c r="AF120" i="63"/>
  <c r="AE120" i="63"/>
  <c r="AK119" i="63"/>
  <c r="AJ119" i="63"/>
  <c r="AI119" i="63"/>
  <c r="AH119" i="63"/>
  <c r="AG119" i="63"/>
  <c r="AF119" i="63"/>
  <c r="AE119" i="63"/>
  <c r="AK118" i="63"/>
  <c r="AJ118" i="63"/>
  <c r="AI118" i="63"/>
  <c r="AH118" i="63"/>
  <c r="AG118" i="63"/>
  <c r="AF118" i="63"/>
  <c r="AE118" i="63"/>
  <c r="AK117" i="63"/>
  <c r="AJ117" i="63"/>
  <c r="AI117" i="63"/>
  <c r="AH117" i="63"/>
  <c r="AG117" i="63"/>
  <c r="AF117" i="63"/>
  <c r="AE117" i="63"/>
  <c r="AK116" i="63"/>
  <c r="AJ116" i="63"/>
  <c r="AI116" i="63"/>
  <c r="AH116" i="63"/>
  <c r="AG116" i="63"/>
  <c r="AF116" i="63"/>
  <c r="AE116" i="63"/>
  <c r="AK115" i="63"/>
  <c r="AJ115" i="63"/>
  <c r="AI115" i="63"/>
  <c r="AH115" i="63"/>
  <c r="AG115" i="63"/>
  <c r="AF115" i="63"/>
  <c r="AE115" i="63"/>
  <c r="AK114" i="63"/>
  <c r="AJ114" i="63"/>
  <c r="AI114" i="63"/>
  <c r="AH114" i="63"/>
  <c r="AG114" i="63"/>
  <c r="AF114" i="63"/>
  <c r="AE114" i="63"/>
  <c r="AK113" i="63"/>
  <c r="AJ113" i="63"/>
  <c r="AI113" i="63"/>
  <c r="AH113" i="63"/>
  <c r="AG113" i="63"/>
  <c r="AF113" i="63"/>
  <c r="AE113" i="63"/>
  <c r="AK112" i="63"/>
  <c r="AJ112" i="63"/>
  <c r="AI112" i="63"/>
  <c r="AH112" i="63"/>
  <c r="AG112" i="63"/>
  <c r="AF112" i="63"/>
  <c r="AE112" i="63"/>
  <c r="AK111" i="63"/>
  <c r="AJ111" i="63"/>
  <c r="AI111" i="63"/>
  <c r="AH111" i="63"/>
  <c r="AG111" i="63"/>
  <c r="AF111" i="63"/>
  <c r="AE111" i="63"/>
  <c r="AK110" i="63"/>
  <c r="AJ110" i="63"/>
  <c r="AI110" i="63"/>
  <c r="AH110" i="63"/>
  <c r="AG110" i="63"/>
  <c r="AF110" i="63"/>
  <c r="AE110" i="63"/>
  <c r="AK109" i="63"/>
  <c r="AJ109" i="63"/>
  <c r="AI109" i="63"/>
  <c r="AH109" i="63"/>
  <c r="AG109" i="63"/>
  <c r="AF109" i="63"/>
  <c r="AE109" i="63"/>
  <c r="AK108" i="63"/>
  <c r="AJ108" i="63"/>
  <c r="AI108" i="63"/>
  <c r="AH108" i="63"/>
  <c r="AG108" i="63"/>
  <c r="AF108" i="63"/>
  <c r="AE108" i="63"/>
  <c r="AK107" i="63"/>
  <c r="AJ107" i="63"/>
  <c r="AI107" i="63"/>
  <c r="AH107" i="63"/>
  <c r="AG107" i="63"/>
  <c r="AF107" i="63"/>
  <c r="AE107" i="63"/>
  <c r="AK106" i="63"/>
  <c r="AJ106" i="63"/>
  <c r="AI106" i="63"/>
  <c r="AH106" i="63"/>
  <c r="AG106" i="63"/>
  <c r="AF106" i="63"/>
  <c r="AE106" i="63"/>
  <c r="AK105" i="63"/>
  <c r="AJ105" i="63"/>
  <c r="AI105" i="63"/>
  <c r="AH105" i="63"/>
  <c r="AG105" i="63"/>
  <c r="AF105" i="63"/>
  <c r="AE105" i="63"/>
  <c r="AK104" i="63"/>
  <c r="AJ104" i="63"/>
  <c r="AI104" i="63"/>
  <c r="AH104" i="63"/>
  <c r="AG104" i="63"/>
  <c r="AF104" i="63"/>
  <c r="AE104" i="63"/>
  <c r="AK103" i="63"/>
  <c r="AJ103" i="63"/>
  <c r="AI103" i="63"/>
  <c r="AH103" i="63"/>
  <c r="AG103" i="63"/>
  <c r="AF103" i="63"/>
  <c r="AE103" i="63"/>
  <c r="AK102" i="63"/>
  <c r="AJ102" i="63"/>
  <c r="AI102" i="63"/>
  <c r="AH102" i="63"/>
  <c r="AG102" i="63"/>
  <c r="AF102" i="63"/>
  <c r="AE102" i="63"/>
  <c r="AK101" i="63"/>
  <c r="AJ101" i="63"/>
  <c r="AI101" i="63"/>
  <c r="AH101" i="63"/>
  <c r="AG101" i="63"/>
  <c r="AF101" i="63"/>
  <c r="AE101" i="63"/>
  <c r="AK100" i="63"/>
  <c r="AJ100" i="63"/>
  <c r="AI100" i="63"/>
  <c r="AH100" i="63"/>
  <c r="AG100" i="63"/>
  <c r="AF100" i="63"/>
  <c r="AE100" i="63"/>
  <c r="AK99" i="63"/>
  <c r="AJ99" i="63"/>
  <c r="AI99" i="63"/>
  <c r="AH99" i="63"/>
  <c r="AG99" i="63"/>
  <c r="AF99" i="63"/>
  <c r="AE99" i="63"/>
  <c r="AK98" i="63"/>
  <c r="AJ98" i="63"/>
  <c r="AI98" i="63"/>
  <c r="AH98" i="63"/>
  <c r="AG98" i="63"/>
  <c r="AF98" i="63"/>
  <c r="AE98" i="63"/>
  <c r="AK97" i="63"/>
  <c r="AJ97" i="63"/>
  <c r="AI97" i="63"/>
  <c r="AH97" i="63"/>
  <c r="AG97" i="63"/>
  <c r="AF97" i="63"/>
  <c r="AE97" i="63"/>
  <c r="AK96" i="63"/>
  <c r="AJ96" i="63"/>
  <c r="AI96" i="63"/>
  <c r="AH96" i="63"/>
  <c r="AG96" i="63"/>
  <c r="AF96" i="63"/>
  <c r="AE96" i="63"/>
  <c r="AK95" i="63"/>
  <c r="AJ95" i="63"/>
  <c r="AI95" i="63"/>
  <c r="AH95" i="63"/>
  <c r="AG95" i="63"/>
  <c r="AF95" i="63"/>
  <c r="AE95" i="63"/>
  <c r="AK94" i="63"/>
  <c r="AJ94" i="63"/>
  <c r="AI94" i="63"/>
  <c r="AH94" i="63"/>
  <c r="AG94" i="63"/>
  <c r="AF94" i="63"/>
  <c r="AE94" i="63"/>
  <c r="AK93" i="63"/>
  <c r="AJ93" i="63"/>
  <c r="AI93" i="63"/>
  <c r="AH93" i="63"/>
  <c r="AG93" i="63"/>
  <c r="AF93" i="63"/>
  <c r="AE93" i="63"/>
  <c r="AK92" i="63"/>
  <c r="AJ92" i="63"/>
  <c r="AI92" i="63"/>
  <c r="AH92" i="63"/>
  <c r="AG92" i="63"/>
  <c r="AF92" i="63"/>
  <c r="AE92" i="63"/>
  <c r="AK91" i="63"/>
  <c r="AJ91" i="63"/>
  <c r="AI91" i="63"/>
  <c r="AH91" i="63"/>
  <c r="AG91" i="63"/>
  <c r="AF91" i="63"/>
  <c r="AE91" i="63"/>
  <c r="AK90" i="63"/>
  <c r="AJ90" i="63"/>
  <c r="AI90" i="63"/>
  <c r="AH90" i="63"/>
  <c r="AG90" i="63"/>
  <c r="AF90" i="63"/>
  <c r="AE90" i="63"/>
  <c r="AK89" i="63"/>
  <c r="AJ89" i="63"/>
  <c r="AI89" i="63"/>
  <c r="AH89" i="63"/>
  <c r="AG89" i="63"/>
  <c r="AF89" i="63"/>
  <c r="AE89" i="63"/>
  <c r="AK88" i="63"/>
  <c r="AJ88" i="63"/>
  <c r="AI88" i="63"/>
  <c r="AH88" i="63"/>
  <c r="AG88" i="63"/>
  <c r="AF88" i="63"/>
  <c r="AE88" i="63"/>
  <c r="AK87" i="63"/>
  <c r="AJ87" i="63"/>
  <c r="AI87" i="63"/>
  <c r="AH87" i="63"/>
  <c r="AG87" i="63"/>
  <c r="AF87" i="63"/>
  <c r="AE87" i="63"/>
  <c r="AK86" i="63"/>
  <c r="AJ86" i="63"/>
  <c r="AI86" i="63"/>
  <c r="AH86" i="63"/>
  <c r="AG86" i="63"/>
  <c r="AF86" i="63"/>
  <c r="AE86" i="63"/>
  <c r="AK85" i="63"/>
  <c r="AJ85" i="63"/>
  <c r="AI85" i="63"/>
  <c r="AH85" i="63"/>
  <c r="AG85" i="63"/>
  <c r="AF85" i="63"/>
  <c r="AE85" i="63"/>
  <c r="AK84" i="63"/>
  <c r="AJ84" i="63"/>
  <c r="AI84" i="63"/>
  <c r="AH84" i="63"/>
  <c r="AG84" i="63"/>
  <c r="AF84" i="63"/>
  <c r="AE84" i="63"/>
  <c r="AK83" i="63"/>
  <c r="AJ83" i="63"/>
  <c r="AI83" i="63"/>
  <c r="AH83" i="63"/>
  <c r="AG83" i="63"/>
  <c r="AF83" i="63"/>
  <c r="AE83" i="63"/>
  <c r="AK82" i="63"/>
  <c r="AJ82" i="63"/>
  <c r="AI82" i="63"/>
  <c r="AH82" i="63"/>
  <c r="AG82" i="63"/>
  <c r="AF82" i="63"/>
  <c r="AE82" i="63"/>
  <c r="AK81" i="63"/>
  <c r="AJ81" i="63"/>
  <c r="AI81" i="63"/>
  <c r="AH81" i="63"/>
  <c r="AG81" i="63"/>
  <c r="AF81" i="63"/>
  <c r="AE81" i="63"/>
  <c r="AK80" i="63"/>
  <c r="AJ80" i="63"/>
  <c r="AI80" i="63"/>
  <c r="AH80" i="63"/>
  <c r="AG80" i="63"/>
  <c r="AF80" i="63"/>
  <c r="AE80" i="63"/>
  <c r="AK79" i="63"/>
  <c r="AJ79" i="63"/>
  <c r="AI79" i="63"/>
  <c r="AH79" i="63"/>
  <c r="AG79" i="63"/>
  <c r="AF79" i="63"/>
  <c r="AE79" i="63"/>
  <c r="AK78" i="63"/>
  <c r="AJ78" i="63"/>
  <c r="AI78" i="63"/>
  <c r="AH78" i="63"/>
  <c r="AG78" i="63"/>
  <c r="AF78" i="63"/>
  <c r="AE78" i="63"/>
  <c r="AK77" i="63"/>
  <c r="AJ77" i="63"/>
  <c r="AI77" i="63"/>
  <c r="AH77" i="63"/>
  <c r="AG77" i="63"/>
  <c r="AF77" i="63"/>
  <c r="AE77" i="63"/>
  <c r="AK76" i="63"/>
  <c r="AJ76" i="63"/>
  <c r="AI76" i="63"/>
  <c r="AH76" i="63"/>
  <c r="AG76" i="63"/>
  <c r="AF76" i="63"/>
  <c r="AE76" i="63"/>
  <c r="AK75" i="63"/>
  <c r="AJ75" i="63"/>
  <c r="AI75" i="63"/>
  <c r="AH75" i="63"/>
  <c r="AG75" i="63"/>
  <c r="AF75" i="63"/>
  <c r="AE75" i="63"/>
  <c r="AK74" i="63"/>
  <c r="AJ74" i="63"/>
  <c r="AI74" i="63"/>
  <c r="AH74" i="63"/>
  <c r="AG74" i="63"/>
  <c r="AF74" i="63"/>
  <c r="AE74" i="63"/>
  <c r="AK73" i="63"/>
  <c r="AJ73" i="63"/>
  <c r="AI73" i="63"/>
  <c r="AH73" i="63"/>
  <c r="AG73" i="63"/>
  <c r="AF73" i="63"/>
  <c r="AE73" i="63"/>
  <c r="AK72" i="63"/>
  <c r="AJ72" i="63"/>
  <c r="AI72" i="63"/>
  <c r="AH72" i="63"/>
  <c r="AG72" i="63"/>
  <c r="AF72" i="63"/>
  <c r="AE72" i="63"/>
  <c r="AK71" i="63"/>
  <c r="AJ71" i="63"/>
  <c r="AI71" i="63"/>
  <c r="AH71" i="63"/>
  <c r="AG71" i="63"/>
  <c r="AF71" i="63"/>
  <c r="AE71" i="63"/>
  <c r="AK70" i="63"/>
  <c r="AJ70" i="63"/>
  <c r="AI70" i="63"/>
  <c r="AH70" i="63"/>
  <c r="AG70" i="63"/>
  <c r="AF70" i="63"/>
  <c r="AE70" i="63"/>
  <c r="AK69" i="63"/>
  <c r="AJ69" i="63"/>
  <c r="AI69" i="63"/>
  <c r="AH69" i="63"/>
  <c r="AG69" i="63"/>
  <c r="AF69" i="63"/>
  <c r="AE69" i="63"/>
  <c r="AK68" i="63"/>
  <c r="AJ68" i="63"/>
  <c r="AI68" i="63"/>
  <c r="AH68" i="63"/>
  <c r="AG68" i="63"/>
  <c r="AF68" i="63"/>
  <c r="AE68" i="63"/>
  <c r="AK67" i="63"/>
  <c r="AJ67" i="63"/>
  <c r="AI67" i="63"/>
  <c r="AH67" i="63"/>
  <c r="AG67" i="63"/>
  <c r="AF67" i="63"/>
  <c r="AE67" i="63"/>
  <c r="AK66" i="63"/>
  <c r="AJ66" i="63"/>
  <c r="AI66" i="63"/>
  <c r="AH66" i="63"/>
  <c r="AG66" i="63"/>
  <c r="AF66" i="63"/>
  <c r="AE66" i="63"/>
  <c r="AK65" i="63"/>
  <c r="AJ65" i="63"/>
  <c r="AI65" i="63"/>
  <c r="AH65" i="63"/>
  <c r="AG65" i="63"/>
  <c r="AF65" i="63"/>
  <c r="AE65" i="63"/>
  <c r="AK64" i="63"/>
  <c r="AJ64" i="63"/>
  <c r="AI64" i="63"/>
  <c r="AH64" i="63"/>
  <c r="AG64" i="63"/>
  <c r="AF64" i="63"/>
  <c r="AE64" i="63"/>
  <c r="AK63" i="63"/>
  <c r="AJ63" i="63"/>
  <c r="AI63" i="63"/>
  <c r="AH63" i="63"/>
  <c r="AG63" i="63"/>
  <c r="AF63" i="63"/>
  <c r="AE63" i="63"/>
  <c r="AK62" i="63"/>
  <c r="AJ62" i="63"/>
  <c r="AI62" i="63"/>
  <c r="AH62" i="63"/>
  <c r="AG62" i="63"/>
  <c r="AF62" i="63"/>
  <c r="AE62" i="63"/>
  <c r="AK61" i="63"/>
  <c r="AJ61" i="63"/>
  <c r="AI61" i="63"/>
  <c r="AH61" i="63"/>
  <c r="AG61" i="63"/>
  <c r="AF61" i="63"/>
  <c r="AE61" i="63"/>
  <c r="AK60" i="63"/>
  <c r="AJ60" i="63"/>
  <c r="AI60" i="63"/>
  <c r="AH60" i="63"/>
  <c r="AG60" i="63"/>
  <c r="AF60" i="63"/>
  <c r="AE60" i="63"/>
  <c r="AK59" i="63"/>
  <c r="AJ59" i="63"/>
  <c r="AI59" i="63"/>
  <c r="AH59" i="63"/>
  <c r="AG59" i="63"/>
  <c r="AF59" i="63"/>
  <c r="AE59" i="63"/>
  <c r="AK58" i="63"/>
  <c r="AJ58" i="63"/>
  <c r="AI58" i="63"/>
  <c r="AH58" i="63"/>
  <c r="AG58" i="63"/>
  <c r="AF58" i="63"/>
  <c r="AE58" i="63"/>
  <c r="AK57" i="63"/>
  <c r="AJ57" i="63"/>
  <c r="AI57" i="63"/>
  <c r="AH57" i="63"/>
  <c r="AG57" i="63"/>
  <c r="AF57" i="63"/>
  <c r="AE57" i="63"/>
  <c r="AK56" i="63"/>
  <c r="AJ56" i="63"/>
  <c r="AI56" i="63"/>
  <c r="AH56" i="63"/>
  <c r="AG56" i="63"/>
  <c r="AF56" i="63"/>
  <c r="AE56" i="63"/>
  <c r="AK55" i="63"/>
  <c r="AJ55" i="63"/>
  <c r="AI55" i="63"/>
  <c r="AH55" i="63"/>
  <c r="AG55" i="63"/>
  <c r="AF55" i="63"/>
  <c r="AE55" i="63"/>
  <c r="AK54" i="63"/>
  <c r="AJ54" i="63"/>
  <c r="AI54" i="63"/>
  <c r="AH54" i="63"/>
  <c r="AG54" i="63"/>
  <c r="AF54" i="63"/>
  <c r="AE54" i="63"/>
  <c r="AK53" i="63"/>
  <c r="AJ53" i="63"/>
  <c r="AI53" i="63"/>
  <c r="AH53" i="63"/>
  <c r="AG53" i="63"/>
  <c r="AF53" i="63"/>
  <c r="AE53" i="63"/>
  <c r="AK52" i="63"/>
  <c r="AJ52" i="63"/>
  <c r="AI52" i="63"/>
  <c r="AH52" i="63"/>
  <c r="AG52" i="63"/>
  <c r="AF52" i="63"/>
  <c r="AE52" i="63"/>
  <c r="AK51" i="63"/>
  <c r="AJ51" i="63"/>
  <c r="AI51" i="63"/>
  <c r="AH51" i="63"/>
  <c r="AG51" i="63"/>
  <c r="AF51" i="63"/>
  <c r="AE51" i="63"/>
  <c r="AK50" i="63"/>
  <c r="AJ50" i="63"/>
  <c r="AI50" i="63"/>
  <c r="AH50" i="63"/>
  <c r="AG50" i="63"/>
  <c r="AF50" i="63"/>
  <c r="AE50" i="63"/>
  <c r="AK49" i="63"/>
  <c r="AJ49" i="63"/>
  <c r="AI49" i="63"/>
  <c r="AH49" i="63"/>
  <c r="AG49" i="63"/>
  <c r="AF49" i="63"/>
  <c r="AE49" i="63"/>
  <c r="AK48" i="63"/>
  <c r="AJ48" i="63"/>
  <c r="AI48" i="63"/>
  <c r="AH48" i="63"/>
  <c r="AG48" i="63"/>
  <c r="AF48" i="63"/>
  <c r="AE48" i="63"/>
  <c r="AK47" i="63"/>
  <c r="AJ47" i="63"/>
  <c r="AI47" i="63"/>
  <c r="AH47" i="63"/>
  <c r="AG47" i="63"/>
  <c r="AF47" i="63"/>
  <c r="AE47" i="63"/>
  <c r="AK46" i="63"/>
  <c r="AJ46" i="63"/>
  <c r="AI46" i="63"/>
  <c r="AH46" i="63"/>
  <c r="AG46" i="63"/>
  <c r="AF46" i="63"/>
  <c r="AE46" i="63"/>
  <c r="AK45" i="63"/>
  <c r="AJ45" i="63"/>
  <c r="AI45" i="63"/>
  <c r="AH45" i="63"/>
  <c r="AG45" i="63"/>
  <c r="AF45" i="63"/>
  <c r="AE45" i="63"/>
  <c r="AK44" i="63"/>
  <c r="AJ44" i="63"/>
  <c r="AI44" i="63"/>
  <c r="AH44" i="63"/>
  <c r="AG44" i="63"/>
  <c r="AF44" i="63"/>
  <c r="AE44" i="63"/>
  <c r="AK43" i="63"/>
  <c r="AJ43" i="63"/>
  <c r="AI43" i="63"/>
  <c r="AH43" i="63"/>
  <c r="AG43" i="63"/>
  <c r="AF43" i="63"/>
  <c r="AE43" i="63"/>
  <c r="AK42" i="63"/>
  <c r="AJ42" i="63"/>
  <c r="AI42" i="63"/>
  <c r="AH42" i="63"/>
  <c r="AG42" i="63"/>
  <c r="AF42" i="63"/>
  <c r="AE42" i="63"/>
  <c r="AK41" i="63"/>
  <c r="AJ41" i="63"/>
  <c r="AI41" i="63"/>
  <c r="AH41" i="63"/>
  <c r="AG41" i="63"/>
  <c r="AF41" i="63"/>
  <c r="AE41" i="63"/>
  <c r="AK40" i="63"/>
  <c r="AJ40" i="63"/>
  <c r="AI40" i="63"/>
  <c r="AH40" i="63"/>
  <c r="AG40" i="63"/>
  <c r="AF40" i="63"/>
  <c r="AE40" i="63"/>
  <c r="AK39" i="63"/>
  <c r="AJ39" i="63"/>
  <c r="AI39" i="63"/>
  <c r="AH39" i="63"/>
  <c r="AG39" i="63"/>
  <c r="AF39" i="63"/>
  <c r="AE39" i="63"/>
  <c r="AK38" i="63"/>
  <c r="AJ38" i="63"/>
  <c r="AI38" i="63"/>
  <c r="AH38" i="63"/>
  <c r="AG38" i="63"/>
  <c r="AF38" i="63"/>
  <c r="AE38" i="63"/>
  <c r="AK37" i="63"/>
  <c r="AJ37" i="63"/>
  <c r="AI37" i="63"/>
  <c r="AH37" i="63"/>
  <c r="AG37" i="63"/>
  <c r="AF37" i="63"/>
  <c r="AE37" i="63"/>
  <c r="AK36" i="63"/>
  <c r="AJ36" i="63"/>
  <c r="AI36" i="63"/>
  <c r="AH36" i="63"/>
  <c r="AG36" i="63"/>
  <c r="AF36" i="63"/>
  <c r="AE36" i="63"/>
  <c r="AK35" i="63"/>
  <c r="AJ35" i="63"/>
  <c r="AI35" i="63"/>
  <c r="AH35" i="63"/>
  <c r="AG35" i="63"/>
  <c r="AF35" i="63"/>
  <c r="AE35" i="63"/>
  <c r="AK34" i="63"/>
  <c r="AJ34" i="63"/>
  <c r="AI34" i="63"/>
  <c r="AH34" i="63"/>
  <c r="AG34" i="63"/>
  <c r="AF34" i="63"/>
  <c r="AE34" i="63"/>
  <c r="AK33" i="63"/>
  <c r="AJ33" i="63"/>
  <c r="AI33" i="63"/>
  <c r="AH33" i="63"/>
  <c r="AG33" i="63"/>
  <c r="AF33" i="63"/>
  <c r="AE33" i="63"/>
  <c r="AK32" i="63"/>
  <c r="AJ32" i="63"/>
  <c r="AI32" i="63"/>
  <c r="AH32" i="63"/>
  <c r="AG32" i="63"/>
  <c r="AF32" i="63"/>
  <c r="AE32" i="63"/>
  <c r="AK31" i="63"/>
  <c r="AJ31" i="63"/>
  <c r="AI31" i="63"/>
  <c r="AH31" i="63"/>
  <c r="AG31" i="63"/>
  <c r="AF31" i="63"/>
  <c r="AE31" i="63"/>
  <c r="AK30" i="63"/>
  <c r="AJ30" i="63"/>
  <c r="AI30" i="63"/>
  <c r="AH30" i="63"/>
  <c r="AG30" i="63"/>
  <c r="AF30" i="63"/>
  <c r="AE30" i="63"/>
  <c r="AK29" i="63"/>
  <c r="AJ29" i="63"/>
  <c r="AI29" i="63"/>
  <c r="AH29" i="63"/>
  <c r="AG29" i="63"/>
  <c r="AF29" i="63"/>
  <c r="AE29" i="63"/>
  <c r="AK28" i="63"/>
  <c r="AJ28" i="63"/>
  <c r="AI28" i="63"/>
  <c r="AH28" i="63"/>
  <c r="AG28" i="63"/>
  <c r="AF28" i="63"/>
  <c r="AE28" i="63"/>
  <c r="AK27" i="63"/>
  <c r="AJ27" i="63"/>
  <c r="AI27" i="63"/>
  <c r="AH27" i="63"/>
  <c r="AG27" i="63"/>
  <c r="AF27" i="63"/>
  <c r="AE27" i="63"/>
  <c r="AK26" i="63"/>
  <c r="AJ26" i="63"/>
  <c r="AI26" i="63"/>
  <c r="AH26" i="63"/>
  <c r="AG26" i="63"/>
  <c r="AF26" i="63"/>
  <c r="AE26" i="63"/>
  <c r="AK25" i="63"/>
  <c r="AJ25" i="63"/>
  <c r="AI25" i="63"/>
  <c r="AH25" i="63"/>
  <c r="AG25" i="63"/>
  <c r="AF25" i="63"/>
  <c r="AE25" i="63"/>
  <c r="AK24" i="63"/>
  <c r="AJ24" i="63"/>
  <c r="AI24" i="63"/>
  <c r="AH24" i="63"/>
  <c r="AG24" i="63"/>
  <c r="AF24" i="63"/>
  <c r="AE24" i="63"/>
  <c r="AK23" i="63"/>
  <c r="AJ23" i="63"/>
  <c r="AI23" i="63"/>
  <c r="AH23" i="63"/>
  <c r="AG23" i="63"/>
  <c r="AF23" i="63"/>
  <c r="AE23" i="63"/>
  <c r="AK22" i="63"/>
  <c r="AJ22" i="63"/>
  <c r="AI22" i="63"/>
  <c r="AH22" i="63"/>
  <c r="AG22" i="63"/>
  <c r="AF22" i="63"/>
  <c r="AE22" i="63"/>
  <c r="AK21" i="63"/>
  <c r="AJ21" i="63"/>
  <c r="AI21" i="63"/>
  <c r="AH21" i="63"/>
  <c r="AG21" i="63"/>
  <c r="AF21" i="63"/>
  <c r="AE21" i="63"/>
  <c r="AK20" i="63"/>
  <c r="AJ20" i="63"/>
  <c r="AI20" i="63"/>
  <c r="AH20" i="63"/>
  <c r="AG20" i="63"/>
  <c r="AF20" i="63"/>
  <c r="AE20" i="63"/>
  <c r="AK19" i="63"/>
  <c r="AJ19" i="63"/>
  <c r="AI19" i="63"/>
  <c r="AH19" i="63"/>
  <c r="AG19" i="63"/>
  <c r="AF19" i="63"/>
  <c r="AE19" i="63"/>
  <c r="AK18" i="63"/>
  <c r="AJ18" i="63"/>
  <c r="AI18" i="63"/>
  <c r="AH18" i="63"/>
  <c r="AG18" i="63"/>
  <c r="AF18" i="63"/>
  <c r="AE18" i="63"/>
  <c r="AK17" i="63"/>
  <c r="AJ17" i="63"/>
  <c r="AI17" i="63"/>
  <c r="AH17" i="63"/>
  <c r="AG17" i="63"/>
  <c r="AF17" i="63"/>
  <c r="AE17" i="63"/>
  <c r="AK16" i="63"/>
  <c r="AJ16" i="63"/>
  <c r="AI16" i="63"/>
  <c r="AH16" i="63"/>
  <c r="AG16" i="63"/>
  <c r="AF16" i="63"/>
  <c r="AE16" i="63"/>
  <c r="AN15" i="63"/>
  <c r="AK15" i="63"/>
  <c r="AJ15" i="63"/>
  <c r="AI15" i="63"/>
  <c r="AH15" i="63"/>
  <c r="AG15" i="63"/>
  <c r="AF15" i="63"/>
  <c r="AE15" i="63"/>
  <c r="AN14" i="63"/>
  <c r="AK14" i="63"/>
  <c r="AJ14" i="63"/>
  <c r="AI14" i="63"/>
  <c r="AH14" i="63"/>
  <c r="AG14" i="63"/>
  <c r="AF14" i="63"/>
  <c r="AE14" i="63"/>
  <c r="AN13" i="63"/>
  <c r="AK13" i="63"/>
  <c r="AJ13" i="63"/>
  <c r="AI13" i="63"/>
  <c r="AH13" i="63"/>
  <c r="AG13" i="63"/>
  <c r="AF13" i="63"/>
  <c r="AE13" i="63"/>
  <c r="AN12" i="63"/>
  <c r="AK12" i="63"/>
  <c r="AJ12" i="63"/>
  <c r="AI12" i="63"/>
  <c r="AH12" i="63"/>
  <c r="AG12" i="63"/>
  <c r="AF12" i="63"/>
  <c r="AE12" i="63"/>
  <c r="AN11" i="63"/>
  <c r="AK11" i="63"/>
  <c r="AJ11" i="63"/>
  <c r="AI11" i="63"/>
  <c r="AH11" i="63"/>
  <c r="AG11" i="63"/>
  <c r="AF11" i="63"/>
  <c r="AE11" i="63"/>
  <c r="AN10" i="63"/>
  <c r="AK10" i="63"/>
  <c r="AJ10" i="63"/>
  <c r="AI10" i="63"/>
  <c r="AH10" i="63"/>
  <c r="AG10" i="63"/>
  <c r="AF10" i="63"/>
  <c r="AE10" i="63"/>
  <c r="AN9" i="63"/>
  <c r="AK9" i="63"/>
  <c r="AJ9" i="63"/>
  <c r="AI9" i="63"/>
  <c r="AH9" i="63"/>
  <c r="AG9" i="63"/>
  <c r="AF9" i="63"/>
  <c r="AE9" i="63"/>
  <c r="AN8" i="63"/>
  <c r="AK8" i="63"/>
  <c r="AJ8" i="63"/>
  <c r="AI8" i="63"/>
  <c r="AH8" i="63"/>
  <c r="AG8" i="63"/>
  <c r="AF8" i="63"/>
  <c r="AE8" i="63"/>
  <c r="AN7" i="63"/>
  <c r="AK7" i="63"/>
  <c r="AJ7" i="63"/>
  <c r="AI7" i="63"/>
  <c r="AH7" i="63"/>
  <c r="AG7" i="63"/>
  <c r="AF7" i="63"/>
  <c r="AE7" i="63"/>
  <c r="AN6" i="63"/>
  <c r="AK6" i="63"/>
  <c r="AJ6" i="63"/>
  <c r="AI6" i="63"/>
  <c r="AH6" i="63"/>
  <c r="AG6" i="63"/>
  <c r="AF6" i="63"/>
  <c r="AE6" i="63"/>
  <c r="AN5" i="63"/>
  <c r="AK5" i="63"/>
  <c r="AJ5" i="63"/>
  <c r="AI5" i="63"/>
  <c r="AH5" i="63"/>
  <c r="AG5" i="63"/>
  <c r="AF5" i="63"/>
  <c r="AE5" i="63"/>
  <c r="AN4" i="63"/>
  <c r="AK4" i="63"/>
  <c r="AJ4" i="63"/>
  <c r="AI4" i="63"/>
  <c r="AH4" i="63"/>
  <c r="AG4" i="63"/>
  <c r="AF4" i="63"/>
  <c r="AE4" i="63"/>
  <c r="AN3" i="63"/>
  <c r="AK3" i="63"/>
  <c r="AJ3" i="63"/>
  <c r="AI3" i="63"/>
  <c r="AH3" i="63"/>
  <c r="AG3" i="63"/>
  <c r="AF3" i="63"/>
  <c r="AE3" i="63"/>
  <c r="AN2" i="63"/>
  <c r="AK2" i="63"/>
  <c r="AJ2" i="63"/>
  <c r="AI2" i="63"/>
  <c r="AH2" i="63"/>
  <c r="AG2" i="63"/>
  <c r="AF2" i="63"/>
  <c r="AE2" i="63"/>
  <c r="C2" i="63"/>
  <c r="B951" i="63"/>
  <c r="L419" i="60"/>
  <c r="J418" i="60"/>
  <c r="J417" i="60"/>
  <c r="I415" i="60"/>
  <c r="L414" i="60"/>
  <c r="I410" i="60"/>
  <c r="L410" i="60"/>
  <c r="I406" i="60"/>
  <c r="J406" i="60"/>
  <c r="L406" i="60"/>
  <c r="L403" i="60"/>
  <c r="L402" i="60"/>
  <c r="K402" i="60"/>
  <c r="I402" i="60"/>
  <c r="J402" i="60"/>
  <c r="J401" i="60"/>
  <c r="J399" i="60"/>
  <c r="J397" i="60"/>
  <c r="L395" i="60"/>
  <c r="J395" i="60"/>
  <c r="I394" i="60"/>
  <c r="L391" i="60"/>
  <c r="J390" i="60"/>
  <c r="L390" i="60"/>
  <c r="I390" i="60"/>
  <c r="K390" i="60"/>
  <c r="J389" i="60"/>
  <c r="L387" i="60"/>
  <c r="K386" i="60"/>
  <c r="J385" i="60"/>
  <c r="J384" i="60"/>
  <c r="L382" i="60"/>
  <c r="J382" i="60"/>
  <c r="K382" i="60"/>
  <c r="I379" i="60"/>
  <c r="L377" i="60"/>
  <c r="I375" i="60"/>
  <c r="L374" i="60"/>
  <c r="J373" i="60"/>
  <c r="L372" i="60"/>
  <c r="J371" i="60"/>
  <c r="K371" i="60"/>
  <c r="J370" i="60"/>
  <c r="K370" i="60"/>
  <c r="J368" i="60"/>
  <c r="J362" i="60"/>
  <c r="L358" i="60"/>
  <c r="L355" i="60"/>
  <c r="L354" i="60"/>
  <c r="J352" i="60"/>
  <c r="I352" i="60"/>
  <c r="L351" i="60"/>
  <c r="I349" i="60"/>
  <c r="K348" i="60"/>
  <c r="L347" i="60"/>
  <c r="J345" i="60"/>
  <c r="L344" i="60"/>
  <c r="L343" i="60"/>
  <c r="J343" i="60"/>
  <c r="I343" i="60"/>
  <c r="K343" i="60"/>
  <c r="L341" i="60"/>
  <c r="K341" i="60"/>
  <c r="L340" i="60"/>
  <c r="J340" i="60"/>
  <c r="I340" i="60"/>
  <c r="K338" i="60"/>
  <c r="K337" i="60"/>
  <c r="K335" i="60"/>
  <c r="I334" i="60"/>
  <c r="I333" i="60"/>
  <c r="K332" i="60"/>
  <c r="L331" i="60"/>
  <c r="J331" i="60"/>
  <c r="I331" i="60"/>
  <c r="L329" i="60"/>
  <c r="K329" i="60"/>
  <c r="J329" i="60"/>
  <c r="I328" i="60"/>
  <c r="L325" i="60"/>
  <c r="L323" i="60"/>
  <c r="I323" i="60"/>
  <c r="J323" i="60"/>
  <c r="J322" i="60"/>
  <c r="L322" i="60"/>
  <c r="L320" i="60"/>
  <c r="J320" i="60"/>
  <c r="L319" i="60"/>
  <c r="L318" i="60"/>
  <c r="I317" i="60"/>
  <c r="I315" i="60"/>
  <c r="L315" i="60"/>
  <c r="J314" i="60"/>
  <c r="L314" i="60"/>
  <c r="I313" i="60"/>
  <c r="I311" i="60"/>
  <c r="K310" i="60"/>
  <c r="I309" i="60"/>
  <c r="K308" i="60"/>
  <c r="L307" i="60"/>
  <c r="L306" i="60"/>
  <c r="I305" i="60"/>
  <c r="L304" i="60"/>
  <c r="K303" i="60"/>
  <c r="K302" i="60"/>
  <c r="K301" i="60"/>
  <c r="J301" i="60"/>
  <c r="L301" i="60"/>
  <c r="I301" i="60"/>
  <c r="J300" i="60"/>
  <c r="K300" i="60"/>
  <c r="L300" i="60"/>
  <c r="L299" i="60"/>
  <c r="K297" i="60"/>
  <c r="L296" i="60"/>
  <c r="J295" i="60"/>
  <c r="J294" i="60"/>
  <c r="K294" i="60"/>
  <c r="L293" i="60"/>
  <c r="I293" i="60"/>
  <c r="J293" i="60"/>
  <c r="J291" i="60"/>
  <c r="I289" i="60"/>
  <c r="J288" i="60"/>
  <c r="L288" i="60"/>
  <c r="I288" i="60"/>
  <c r="L287" i="60"/>
  <c r="J287" i="60"/>
  <c r="I287" i="60"/>
  <c r="K287" i="60"/>
  <c r="K286" i="60"/>
  <c r="L285" i="60"/>
  <c r="L283" i="60"/>
  <c r="K283" i="60"/>
  <c r="L282" i="60"/>
  <c r="I282" i="60"/>
  <c r="I281" i="60"/>
  <c r="L280" i="60"/>
  <c r="I279" i="60"/>
  <c r="K278" i="60"/>
  <c r="L277" i="60"/>
  <c r="I276" i="60"/>
  <c r="K276" i="60"/>
  <c r="L276" i="60"/>
  <c r="L275" i="60"/>
  <c r="I273" i="60"/>
  <c r="L272" i="60"/>
  <c r="L271" i="60"/>
  <c r="K270" i="60"/>
  <c r="K268" i="60"/>
  <c r="I268" i="60"/>
  <c r="L267" i="60"/>
  <c r="L266" i="60"/>
  <c r="I266" i="60"/>
  <c r="K265" i="60"/>
  <c r="L264" i="60"/>
  <c r="J262" i="60"/>
  <c r="K262" i="60"/>
  <c r="K261" i="60"/>
  <c r="J261" i="60"/>
  <c r="L261" i="60"/>
  <c r="I261" i="60"/>
  <c r="J260" i="60"/>
  <c r="I260" i="60"/>
  <c r="L260" i="60"/>
  <c r="I259" i="60"/>
  <c r="J258" i="60"/>
  <c r="I258" i="60"/>
  <c r="L258" i="60"/>
  <c r="K258" i="60"/>
  <c r="I257" i="60"/>
  <c r="L256" i="60"/>
  <c r="I255" i="60"/>
  <c r="K254" i="60"/>
  <c r="I254" i="60"/>
  <c r="L254" i="60"/>
  <c r="J253" i="60"/>
  <c r="K252" i="60"/>
  <c r="I252" i="60"/>
  <c r="I251" i="60"/>
  <c r="J251" i="60"/>
  <c r="I249" i="60"/>
  <c r="K249" i="60"/>
  <c r="I248" i="60"/>
  <c r="K247" i="60"/>
  <c r="I247" i="60"/>
  <c r="L247" i="60"/>
  <c r="K246" i="60"/>
  <c r="L245" i="60"/>
  <c r="I243" i="60"/>
  <c r="J243" i="60"/>
  <c r="L243" i="60"/>
  <c r="I242" i="60"/>
  <c r="L242" i="60"/>
  <c r="J241" i="60"/>
  <c r="I240" i="60"/>
  <c r="K240" i="60"/>
  <c r="L240" i="60"/>
  <c r="I239" i="60"/>
  <c r="L239" i="60"/>
  <c r="I238" i="60"/>
  <c r="L238" i="60"/>
  <c r="K237" i="60"/>
  <c r="I237" i="60"/>
  <c r="J237" i="60"/>
  <c r="I236" i="60"/>
  <c r="K236" i="60"/>
  <c r="K234" i="60"/>
  <c r="K232" i="60"/>
  <c r="K231" i="60"/>
  <c r="K229" i="60"/>
  <c r="K228" i="60"/>
  <c r="I228" i="60"/>
  <c r="L228" i="60"/>
  <c r="L227" i="60"/>
  <c r="K227" i="60"/>
  <c r="I227" i="60"/>
  <c r="J227" i="60"/>
  <c r="I226" i="60"/>
  <c r="J226" i="60"/>
  <c r="L226" i="60"/>
  <c r="K225" i="60"/>
  <c r="I225" i="60"/>
  <c r="I224" i="60"/>
  <c r="L224" i="60"/>
  <c r="K223" i="60"/>
  <c r="K222" i="60"/>
  <c r="J221" i="60"/>
  <c r="K221" i="60"/>
  <c r="K219" i="60"/>
  <c r="I218" i="60"/>
  <c r="J218" i="60"/>
  <c r="K217" i="60"/>
  <c r="J217" i="60"/>
  <c r="I217" i="60"/>
  <c r="I216" i="60"/>
  <c r="L216" i="60"/>
  <c r="L215" i="60"/>
  <c r="I214" i="60"/>
  <c r="L214" i="60"/>
  <c r="L212" i="60"/>
  <c r="K210" i="60"/>
  <c r="L210" i="60"/>
  <c r="J209" i="60"/>
  <c r="L208" i="60"/>
  <c r="I207" i="60"/>
  <c r="L206" i="60"/>
  <c r="K206" i="60"/>
  <c r="K205" i="60"/>
  <c r="I204" i="60"/>
  <c r="L202" i="60"/>
  <c r="J201" i="60"/>
  <c r="I200" i="60"/>
  <c r="L200" i="60"/>
  <c r="I199" i="60"/>
  <c r="I198" i="60"/>
  <c r="I196" i="60"/>
  <c r="K195" i="60"/>
  <c r="I195" i="60"/>
  <c r="I194" i="60"/>
  <c r="J194" i="60"/>
  <c r="J193" i="60"/>
  <c r="L192" i="60"/>
  <c r="A192" i="60"/>
  <c r="A338" i="60"/>
  <c r="B170" i="60"/>
  <c r="A170" i="60"/>
  <c r="B169" i="60"/>
  <c r="A169" i="60"/>
  <c r="B168" i="60"/>
  <c r="A168" i="60"/>
  <c r="B167" i="60"/>
  <c r="A167" i="60"/>
  <c r="B166" i="60"/>
  <c r="A166" i="60"/>
  <c r="B165" i="60"/>
  <c r="A165" i="60"/>
  <c r="B164" i="60"/>
  <c r="A164" i="60"/>
  <c r="B163" i="60"/>
  <c r="A163" i="60"/>
  <c r="B162" i="60"/>
  <c r="A162" i="60"/>
  <c r="B161" i="60"/>
  <c r="A161" i="60"/>
  <c r="B160" i="60"/>
  <c r="A160" i="60"/>
  <c r="B159" i="60"/>
  <c r="A159" i="60"/>
  <c r="B158" i="60"/>
  <c r="A158" i="60"/>
  <c r="B157" i="60"/>
  <c r="A157" i="60"/>
  <c r="B156" i="60"/>
  <c r="A156" i="60"/>
  <c r="B155" i="60"/>
  <c r="A155" i="60"/>
  <c r="B154" i="60"/>
  <c r="A154" i="60"/>
  <c r="B153" i="60"/>
  <c r="A153" i="60"/>
  <c r="B152" i="60"/>
  <c r="A152" i="60"/>
  <c r="B151" i="60"/>
  <c r="A151" i="60"/>
  <c r="B150" i="60"/>
  <c r="A150" i="60"/>
  <c r="B149" i="60"/>
  <c r="A149" i="60"/>
  <c r="B148" i="60"/>
  <c r="A148" i="60"/>
  <c r="B147" i="60"/>
  <c r="A147" i="60"/>
  <c r="B146" i="60"/>
  <c r="A146" i="60"/>
  <c r="B145" i="60"/>
  <c r="A145" i="60"/>
  <c r="B144" i="60"/>
  <c r="A144" i="60"/>
  <c r="B143" i="60"/>
  <c r="A143" i="60"/>
  <c r="B142" i="60"/>
  <c r="A142" i="60"/>
  <c r="B141" i="60"/>
  <c r="A141" i="60"/>
  <c r="B140" i="60"/>
  <c r="A140" i="60"/>
  <c r="B139" i="60"/>
  <c r="A139" i="60"/>
  <c r="B138" i="60"/>
  <c r="A138" i="60"/>
  <c r="B137" i="60"/>
  <c r="A137" i="60"/>
  <c r="B136" i="60"/>
  <c r="A136" i="60"/>
  <c r="B135" i="60"/>
  <c r="A135" i="60"/>
  <c r="B134" i="60"/>
  <c r="A134" i="60"/>
  <c r="B133" i="60"/>
  <c r="A133" i="60"/>
  <c r="B132" i="60"/>
  <c r="A132" i="60"/>
  <c r="B131" i="60"/>
  <c r="A131" i="60"/>
  <c r="B130" i="60"/>
  <c r="A130" i="60"/>
  <c r="B129" i="60"/>
  <c r="A129" i="60"/>
  <c r="B128" i="60"/>
  <c r="A128" i="60"/>
  <c r="B127" i="60"/>
  <c r="A127" i="60"/>
  <c r="B126" i="60"/>
  <c r="A126" i="60"/>
  <c r="B125" i="60"/>
  <c r="A125" i="60"/>
  <c r="B124" i="60"/>
  <c r="A124" i="60"/>
  <c r="B123" i="60"/>
  <c r="A123" i="60"/>
  <c r="B122" i="60"/>
  <c r="A122" i="60"/>
  <c r="B121" i="60"/>
  <c r="A121" i="60"/>
  <c r="B120" i="60"/>
  <c r="A120" i="60"/>
  <c r="B119" i="60"/>
  <c r="A119" i="60"/>
  <c r="B118" i="60"/>
  <c r="A118" i="60"/>
  <c r="B117" i="60"/>
  <c r="A117" i="60"/>
  <c r="B116" i="60"/>
  <c r="A116" i="60"/>
  <c r="B115" i="60"/>
  <c r="A115" i="60"/>
  <c r="B114" i="60"/>
  <c r="A114" i="60"/>
  <c r="B113" i="60"/>
  <c r="A113" i="60"/>
  <c r="B112" i="60"/>
  <c r="A112" i="60"/>
  <c r="B111" i="60"/>
  <c r="A111" i="60"/>
  <c r="B110" i="60"/>
  <c r="A110" i="60"/>
  <c r="B109" i="60"/>
  <c r="A109" i="60"/>
  <c r="B108" i="60"/>
  <c r="A108" i="60"/>
  <c r="B107" i="60"/>
  <c r="A107" i="60"/>
  <c r="B106" i="60"/>
  <c r="A106" i="60"/>
  <c r="B105" i="60"/>
  <c r="A105" i="60"/>
  <c r="B104" i="60"/>
  <c r="A104" i="60"/>
  <c r="B103" i="60"/>
  <c r="A103" i="60"/>
  <c r="B102" i="60"/>
  <c r="A102" i="60"/>
  <c r="B101" i="60"/>
  <c r="A101" i="60"/>
  <c r="B100" i="60"/>
  <c r="A100" i="60"/>
  <c r="B99" i="60"/>
  <c r="A99" i="60"/>
  <c r="B98" i="60"/>
  <c r="A98" i="60"/>
  <c r="B97" i="60"/>
  <c r="A97" i="60"/>
  <c r="B96" i="60"/>
  <c r="A96" i="60"/>
  <c r="B95" i="60"/>
  <c r="A95" i="60"/>
  <c r="B94" i="60"/>
  <c r="A94" i="60"/>
  <c r="B93" i="60"/>
  <c r="A93" i="60"/>
  <c r="B92" i="60"/>
  <c r="A92" i="60"/>
  <c r="B91" i="60"/>
  <c r="A91" i="60"/>
  <c r="B90" i="60"/>
  <c r="A90" i="60"/>
  <c r="B89" i="60"/>
  <c r="A89" i="60"/>
  <c r="B88" i="60"/>
  <c r="A88" i="60"/>
  <c r="B87" i="60"/>
  <c r="A87" i="60"/>
  <c r="B86" i="60"/>
  <c r="A86" i="60"/>
  <c r="B85" i="60"/>
  <c r="A85" i="60"/>
  <c r="B84" i="60"/>
  <c r="A84" i="60"/>
  <c r="B83" i="60"/>
  <c r="A83" i="60"/>
  <c r="B82" i="60"/>
  <c r="A82" i="60"/>
  <c r="B81" i="60"/>
  <c r="A81" i="60"/>
  <c r="B80" i="60"/>
  <c r="A80" i="60"/>
  <c r="B79" i="60"/>
  <c r="A79" i="60"/>
  <c r="B78" i="60"/>
  <c r="A78" i="60"/>
  <c r="B77" i="60"/>
  <c r="A77" i="60"/>
  <c r="B76" i="60"/>
  <c r="A76" i="60"/>
  <c r="B75" i="60"/>
  <c r="A75" i="60"/>
  <c r="B74" i="60"/>
  <c r="A74" i="60"/>
  <c r="B73" i="60"/>
  <c r="A73" i="60"/>
  <c r="B72" i="60"/>
  <c r="A72" i="60"/>
  <c r="B71" i="60"/>
  <c r="A71" i="60"/>
  <c r="B70" i="60"/>
  <c r="A70" i="60"/>
  <c r="B69" i="60"/>
  <c r="A69" i="60"/>
  <c r="B68" i="60"/>
  <c r="A68" i="60"/>
  <c r="B67" i="60"/>
  <c r="A67" i="60"/>
  <c r="B66" i="60"/>
  <c r="A66" i="60"/>
  <c r="B65" i="60"/>
  <c r="A65" i="60"/>
  <c r="B64" i="60"/>
  <c r="A64" i="60"/>
  <c r="B63" i="60"/>
  <c r="A63" i="60"/>
  <c r="B62" i="60"/>
  <c r="A62" i="60"/>
  <c r="B61" i="60"/>
  <c r="A61" i="60"/>
  <c r="B60" i="60"/>
  <c r="A60" i="60"/>
  <c r="B59" i="60"/>
  <c r="A59" i="60"/>
  <c r="B58" i="60"/>
  <c r="A58" i="60"/>
  <c r="B57" i="60"/>
  <c r="A57" i="60"/>
  <c r="B56" i="60"/>
  <c r="A56" i="60"/>
  <c r="B55" i="60"/>
  <c r="A55" i="60"/>
  <c r="B54" i="60"/>
  <c r="A54" i="60"/>
  <c r="B53" i="60"/>
  <c r="A53" i="60"/>
  <c r="B52" i="60"/>
  <c r="A52" i="60"/>
  <c r="B51" i="60"/>
  <c r="A51" i="60"/>
  <c r="B50" i="60"/>
  <c r="A50" i="60"/>
  <c r="B49" i="60"/>
  <c r="A49" i="60"/>
  <c r="B48" i="60"/>
  <c r="A48" i="60"/>
  <c r="B47" i="60"/>
  <c r="A47" i="60"/>
  <c r="B46" i="60"/>
  <c r="A46" i="60"/>
  <c r="B45" i="60"/>
  <c r="A45" i="60"/>
  <c r="B44" i="60"/>
  <c r="A44" i="60"/>
  <c r="B43" i="60"/>
  <c r="A43" i="60"/>
  <c r="B42" i="60"/>
  <c r="A42" i="60"/>
  <c r="B41" i="60"/>
  <c r="A41" i="60"/>
  <c r="B40" i="60"/>
  <c r="A40" i="60"/>
  <c r="B39" i="60"/>
  <c r="A39" i="60"/>
  <c r="B38" i="60"/>
  <c r="A38" i="60"/>
  <c r="B37" i="60"/>
  <c r="A37" i="60"/>
  <c r="B36" i="60"/>
  <c r="A36" i="60"/>
  <c r="B35" i="60"/>
  <c r="A35" i="60"/>
  <c r="B34" i="60"/>
  <c r="A34" i="60"/>
  <c r="B33" i="60"/>
  <c r="A33" i="60"/>
  <c r="B32" i="60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C9" i="60"/>
  <c r="B9" i="60"/>
  <c r="A9" i="60"/>
  <c r="C8" i="60"/>
  <c r="B8" i="60"/>
  <c r="A8" i="60"/>
  <c r="C7" i="60"/>
  <c r="B7" i="60"/>
  <c r="A7" i="60"/>
  <c r="C6" i="60"/>
  <c r="B6" i="60"/>
  <c r="A6" i="60"/>
  <c r="C5" i="60"/>
  <c r="B5" i="60"/>
  <c r="A5" i="60"/>
  <c r="C4" i="60"/>
  <c r="B4" i="60"/>
  <c r="A4" i="60"/>
  <c r="C3" i="60"/>
  <c r="B3" i="60"/>
  <c r="A3" i="60"/>
  <c r="C2" i="60"/>
  <c r="B2" i="60"/>
  <c r="A2" i="60"/>
  <c r="C1" i="60"/>
  <c r="B1" i="60"/>
  <c r="A1" i="60"/>
  <c r="K419" i="61"/>
  <c r="L419" i="61"/>
  <c r="K417" i="61"/>
  <c r="K415" i="61"/>
  <c r="J414" i="61"/>
  <c r="J413" i="61"/>
  <c r="K413" i="61"/>
  <c r="K411" i="61"/>
  <c r="L411" i="61"/>
  <c r="K410" i="61"/>
  <c r="L410" i="61"/>
  <c r="I409" i="61"/>
  <c r="K407" i="61"/>
  <c r="L407" i="61"/>
  <c r="J406" i="61"/>
  <c r="J405" i="61"/>
  <c r="L403" i="61"/>
  <c r="L402" i="61"/>
  <c r="K401" i="61"/>
  <c r="K399" i="61"/>
  <c r="L398" i="61"/>
  <c r="K398" i="61"/>
  <c r="J398" i="61"/>
  <c r="I398" i="61"/>
  <c r="J397" i="61"/>
  <c r="K395" i="61"/>
  <c r="J394" i="61"/>
  <c r="J393" i="61"/>
  <c r="K393" i="61"/>
  <c r="K391" i="61"/>
  <c r="K390" i="61"/>
  <c r="L390" i="61"/>
  <c r="J389" i="61"/>
  <c r="L388" i="61"/>
  <c r="J388" i="61"/>
  <c r="K387" i="61"/>
  <c r="I387" i="61"/>
  <c r="L385" i="61"/>
  <c r="I383" i="61"/>
  <c r="J382" i="61"/>
  <c r="L381" i="61"/>
  <c r="J381" i="61"/>
  <c r="K381" i="61"/>
  <c r="J380" i="61"/>
  <c r="L380" i="61"/>
  <c r="K379" i="61"/>
  <c r="L378" i="61"/>
  <c r="K378" i="61"/>
  <c r="L376" i="61"/>
  <c r="J375" i="61"/>
  <c r="L374" i="61"/>
  <c r="I374" i="61"/>
  <c r="J374" i="61"/>
  <c r="J373" i="61"/>
  <c r="K373" i="61"/>
  <c r="L371" i="61"/>
  <c r="L369" i="61"/>
  <c r="I369" i="61"/>
  <c r="J369" i="61"/>
  <c r="L367" i="61"/>
  <c r="K367" i="61"/>
  <c r="I367" i="61"/>
  <c r="L366" i="61"/>
  <c r="L365" i="61"/>
  <c r="J364" i="61"/>
  <c r="K363" i="61"/>
  <c r="J363" i="61"/>
  <c r="I363" i="61"/>
  <c r="J362" i="61"/>
  <c r="L360" i="61"/>
  <c r="L358" i="61"/>
  <c r="J358" i="61"/>
  <c r="J357" i="61"/>
  <c r="J356" i="61"/>
  <c r="L355" i="61"/>
  <c r="L353" i="61"/>
  <c r="I353" i="61"/>
  <c r="I351" i="61"/>
  <c r="J350" i="61"/>
  <c r="L349" i="61"/>
  <c r="K349" i="61"/>
  <c r="J348" i="61"/>
  <c r="L348" i="61"/>
  <c r="L347" i="61"/>
  <c r="K347" i="61"/>
  <c r="I347" i="61"/>
  <c r="J346" i="61"/>
  <c r="L344" i="61"/>
  <c r="J343" i="61"/>
  <c r="K342" i="61"/>
  <c r="I342" i="61"/>
  <c r="J342" i="61"/>
  <c r="K341" i="61"/>
  <c r="J340" i="61"/>
  <c r="K339" i="61"/>
  <c r="J337" i="61"/>
  <c r="L337" i="61"/>
  <c r="K337" i="61"/>
  <c r="K335" i="61"/>
  <c r="I334" i="61"/>
  <c r="J334" i="61"/>
  <c r="K333" i="61"/>
  <c r="L332" i="61"/>
  <c r="L331" i="61"/>
  <c r="K331" i="61"/>
  <c r="J331" i="61"/>
  <c r="I331" i="61"/>
  <c r="K330" i="61"/>
  <c r="I330" i="61"/>
  <c r="J330" i="61"/>
  <c r="L330" i="61"/>
  <c r="L328" i="61"/>
  <c r="J327" i="61"/>
  <c r="L326" i="61"/>
  <c r="K326" i="61"/>
  <c r="I326" i="61"/>
  <c r="J326" i="61"/>
  <c r="K325" i="61"/>
  <c r="J324" i="61"/>
  <c r="L323" i="61"/>
  <c r="J321" i="61"/>
  <c r="L321" i="61"/>
  <c r="I319" i="61"/>
  <c r="J318" i="61"/>
  <c r="L316" i="61"/>
  <c r="K316" i="61"/>
  <c r="I316" i="61"/>
  <c r="J316" i="61"/>
  <c r="J314" i="61"/>
  <c r="I312" i="61"/>
  <c r="L311" i="61"/>
  <c r="I310" i="61"/>
  <c r="L310" i="61"/>
  <c r="J308" i="61"/>
  <c r="L307" i="61"/>
  <c r="J307" i="61"/>
  <c r="I306" i="61"/>
  <c r="L304" i="61"/>
  <c r="J304" i="61"/>
  <c r="K303" i="61"/>
  <c r="L303" i="61"/>
  <c r="I303" i="61"/>
  <c r="L302" i="61"/>
  <c r="L300" i="61"/>
  <c r="K300" i="61"/>
  <c r="J300" i="61"/>
  <c r="K299" i="61"/>
  <c r="L299" i="61"/>
  <c r="J298" i="61"/>
  <c r="K296" i="61"/>
  <c r="J296" i="61"/>
  <c r="K295" i="61"/>
  <c r="I295" i="61"/>
  <c r="I294" i="61"/>
  <c r="K292" i="61"/>
  <c r="L291" i="61"/>
  <c r="K291" i="61"/>
  <c r="I290" i="61"/>
  <c r="L288" i="61"/>
  <c r="K288" i="61"/>
  <c r="J288" i="61"/>
  <c r="J287" i="61"/>
  <c r="J286" i="61"/>
  <c r="K284" i="61"/>
  <c r="L284" i="61"/>
  <c r="J282" i="61"/>
  <c r="J280" i="61"/>
  <c r="L280" i="61"/>
  <c r="K279" i="61"/>
  <c r="J279" i="61"/>
  <c r="I279" i="61"/>
  <c r="L279" i="61"/>
  <c r="L275" i="61"/>
  <c r="K275" i="61"/>
  <c r="I274" i="61"/>
  <c r="L272" i="61"/>
  <c r="K272" i="61"/>
  <c r="J272" i="61"/>
  <c r="J271" i="61"/>
  <c r="J270" i="61"/>
  <c r="K268" i="61"/>
  <c r="L268" i="61"/>
  <c r="J266" i="61"/>
  <c r="J264" i="61"/>
  <c r="L264" i="61"/>
  <c r="K263" i="61"/>
  <c r="J263" i="61"/>
  <c r="I263" i="61"/>
  <c r="L263" i="61"/>
  <c r="L259" i="61"/>
  <c r="K259" i="61"/>
  <c r="J258" i="61"/>
  <c r="L256" i="61"/>
  <c r="J256" i="61"/>
  <c r="K255" i="61"/>
  <c r="J254" i="61"/>
  <c r="L252" i="61"/>
  <c r="K252" i="61"/>
  <c r="I251" i="61"/>
  <c r="I250" i="61"/>
  <c r="J249" i="61"/>
  <c r="L248" i="61"/>
  <c r="L247" i="61"/>
  <c r="K247" i="61"/>
  <c r="J247" i="61"/>
  <c r="I247" i="61"/>
  <c r="I246" i="61"/>
  <c r="K246" i="61"/>
  <c r="J245" i="61"/>
  <c r="L244" i="61"/>
  <c r="I243" i="61"/>
  <c r="J242" i="61"/>
  <c r="J241" i="61"/>
  <c r="L239" i="61"/>
  <c r="K239" i="61"/>
  <c r="J238" i="61"/>
  <c r="L238" i="61"/>
  <c r="L236" i="61"/>
  <c r="L235" i="61"/>
  <c r="J235" i="61"/>
  <c r="I235" i="61"/>
  <c r="K235" i="61"/>
  <c r="K234" i="61"/>
  <c r="J233" i="61"/>
  <c r="L232" i="61"/>
  <c r="K231" i="61"/>
  <c r="L230" i="61"/>
  <c r="J230" i="61"/>
  <c r="K230" i="61"/>
  <c r="J229" i="61"/>
  <c r="K228" i="61"/>
  <c r="L226" i="61"/>
  <c r="J225" i="61"/>
  <c r="K224" i="61"/>
  <c r="L224" i="61"/>
  <c r="L223" i="61"/>
  <c r="K223" i="61"/>
  <c r="I223" i="61"/>
  <c r="L222" i="61"/>
  <c r="J222" i="61"/>
  <c r="K222" i="61"/>
  <c r="L221" i="61"/>
  <c r="I220" i="61"/>
  <c r="K219" i="61"/>
  <c r="I219" i="61"/>
  <c r="L219" i="61"/>
  <c r="J218" i="61"/>
  <c r="K218" i="61"/>
  <c r="L216" i="61"/>
  <c r="L215" i="61"/>
  <c r="J213" i="61"/>
  <c r="L212" i="61"/>
  <c r="I212" i="61"/>
  <c r="K211" i="61"/>
  <c r="J211" i="61"/>
  <c r="K210" i="61"/>
  <c r="J208" i="61"/>
  <c r="K207" i="61"/>
  <c r="L207" i="61"/>
  <c r="J206" i="61"/>
  <c r="L205" i="61"/>
  <c r="J205" i="61"/>
  <c r="J204" i="61"/>
  <c r="I203" i="61"/>
  <c r="L203" i="61"/>
  <c r="L202" i="61"/>
  <c r="K202" i="61"/>
  <c r="L201" i="61"/>
  <c r="I200" i="61"/>
  <c r="L200" i="61"/>
  <c r="L199" i="61"/>
  <c r="K199" i="61"/>
  <c r="I199" i="61"/>
  <c r="I198" i="61"/>
  <c r="K198" i="61"/>
  <c r="L197" i="61"/>
  <c r="J197" i="61"/>
  <c r="I196" i="61"/>
  <c r="K196" i="61"/>
  <c r="K195" i="61"/>
  <c r="J195" i="61"/>
  <c r="I195" i="61"/>
  <c r="L195" i="61"/>
  <c r="K194" i="61"/>
  <c r="J193" i="61"/>
  <c r="I192" i="61"/>
  <c r="A192" i="61"/>
  <c r="A277" i="61"/>
  <c r="B170" i="61"/>
  <c r="A170" i="61"/>
  <c r="B169" i="61"/>
  <c r="A169" i="61"/>
  <c r="B168" i="61"/>
  <c r="A168" i="61"/>
  <c r="B167" i="61"/>
  <c r="A167" i="61"/>
  <c r="B166" i="61"/>
  <c r="A166" i="61"/>
  <c r="B165" i="61"/>
  <c r="A165" i="61"/>
  <c r="B164" i="61"/>
  <c r="A164" i="61"/>
  <c r="B163" i="61"/>
  <c r="A163" i="61"/>
  <c r="B162" i="61"/>
  <c r="A162" i="61"/>
  <c r="B161" i="61"/>
  <c r="A161" i="61"/>
  <c r="B160" i="61"/>
  <c r="A160" i="61"/>
  <c r="B159" i="61"/>
  <c r="A159" i="61"/>
  <c r="B158" i="61"/>
  <c r="A158" i="61"/>
  <c r="B157" i="61"/>
  <c r="A157" i="61"/>
  <c r="B156" i="61"/>
  <c r="A156" i="61"/>
  <c r="B155" i="61"/>
  <c r="A155" i="61"/>
  <c r="B154" i="61"/>
  <c r="A154" i="61"/>
  <c r="B153" i="61"/>
  <c r="A153" i="61"/>
  <c r="B152" i="61"/>
  <c r="A152" i="61"/>
  <c r="B151" i="61"/>
  <c r="A151" i="61"/>
  <c r="B150" i="61"/>
  <c r="A150" i="61"/>
  <c r="B149" i="61"/>
  <c r="A149" i="61"/>
  <c r="B148" i="61"/>
  <c r="A148" i="61"/>
  <c r="B147" i="61"/>
  <c r="A147" i="61"/>
  <c r="B146" i="61"/>
  <c r="A146" i="61"/>
  <c r="B145" i="61"/>
  <c r="A145" i="61"/>
  <c r="B144" i="61"/>
  <c r="A144" i="61"/>
  <c r="B143" i="61"/>
  <c r="A143" i="61"/>
  <c r="B142" i="61"/>
  <c r="A142" i="61"/>
  <c r="B141" i="61"/>
  <c r="A141" i="61"/>
  <c r="B140" i="61"/>
  <c r="A140" i="61"/>
  <c r="B139" i="61"/>
  <c r="A139" i="61"/>
  <c r="B138" i="61"/>
  <c r="A138" i="61"/>
  <c r="B137" i="61"/>
  <c r="A137" i="61"/>
  <c r="B136" i="61"/>
  <c r="A136" i="61"/>
  <c r="B135" i="61"/>
  <c r="A135" i="61"/>
  <c r="B134" i="61"/>
  <c r="A134" i="61"/>
  <c r="B133" i="61"/>
  <c r="A133" i="61"/>
  <c r="B132" i="61"/>
  <c r="A132" i="61"/>
  <c r="B131" i="61"/>
  <c r="A131" i="61"/>
  <c r="B130" i="61"/>
  <c r="A130" i="61"/>
  <c r="B129" i="61"/>
  <c r="A129" i="61"/>
  <c r="B128" i="61"/>
  <c r="A128" i="61"/>
  <c r="B127" i="61"/>
  <c r="A127" i="61"/>
  <c r="B126" i="61"/>
  <c r="A126" i="61"/>
  <c r="B125" i="61"/>
  <c r="A125" i="61"/>
  <c r="B124" i="61"/>
  <c r="A124" i="61"/>
  <c r="B123" i="61"/>
  <c r="A123" i="61"/>
  <c r="B122" i="61"/>
  <c r="A122" i="61"/>
  <c r="B121" i="61"/>
  <c r="A121" i="61"/>
  <c r="B120" i="61"/>
  <c r="A120" i="61"/>
  <c r="B119" i="61"/>
  <c r="A119" i="61"/>
  <c r="B118" i="61"/>
  <c r="A118" i="61"/>
  <c r="B117" i="61"/>
  <c r="A117" i="61"/>
  <c r="B116" i="61"/>
  <c r="A116" i="61"/>
  <c r="B115" i="61"/>
  <c r="A115" i="61"/>
  <c r="B114" i="61"/>
  <c r="A114" i="61"/>
  <c r="B113" i="61"/>
  <c r="A113" i="61"/>
  <c r="B112" i="61"/>
  <c r="A112" i="61"/>
  <c r="B111" i="61"/>
  <c r="A111" i="61"/>
  <c r="B110" i="61"/>
  <c r="A110" i="61"/>
  <c r="B109" i="61"/>
  <c r="A109" i="61"/>
  <c r="B108" i="61"/>
  <c r="A108" i="61"/>
  <c r="B107" i="61"/>
  <c r="A107" i="61"/>
  <c r="B106" i="61"/>
  <c r="A106" i="61"/>
  <c r="B105" i="61"/>
  <c r="A105" i="61"/>
  <c r="B104" i="61"/>
  <c r="A104" i="61"/>
  <c r="B103" i="61"/>
  <c r="A103" i="61"/>
  <c r="B102" i="61"/>
  <c r="A102" i="61"/>
  <c r="B101" i="61"/>
  <c r="A101" i="61"/>
  <c r="B100" i="61"/>
  <c r="A100" i="61"/>
  <c r="B99" i="61"/>
  <c r="A99" i="61"/>
  <c r="B98" i="61"/>
  <c r="A98" i="61"/>
  <c r="B97" i="61"/>
  <c r="A97" i="61"/>
  <c r="B96" i="61"/>
  <c r="A96" i="61"/>
  <c r="B95" i="61"/>
  <c r="A95" i="61"/>
  <c r="B94" i="61"/>
  <c r="A94" i="61"/>
  <c r="B93" i="61"/>
  <c r="A93" i="61"/>
  <c r="B92" i="61"/>
  <c r="A92" i="61"/>
  <c r="B91" i="61"/>
  <c r="A91" i="61"/>
  <c r="B90" i="61"/>
  <c r="A90" i="61"/>
  <c r="B89" i="61"/>
  <c r="A89" i="61"/>
  <c r="B88" i="61"/>
  <c r="A88" i="61"/>
  <c r="B87" i="61"/>
  <c r="A87" i="61"/>
  <c r="B86" i="61"/>
  <c r="A86" i="61"/>
  <c r="B85" i="61"/>
  <c r="A85" i="61"/>
  <c r="B84" i="61"/>
  <c r="A84" i="61"/>
  <c r="B83" i="61"/>
  <c r="A83" i="61"/>
  <c r="B82" i="61"/>
  <c r="A82" i="61"/>
  <c r="B81" i="61"/>
  <c r="A81" i="61"/>
  <c r="B80" i="61"/>
  <c r="A80" i="61"/>
  <c r="B79" i="61"/>
  <c r="A79" i="61"/>
  <c r="B78" i="61"/>
  <c r="A78" i="61"/>
  <c r="B77" i="61"/>
  <c r="A77" i="61"/>
  <c r="B76" i="61"/>
  <c r="A76" i="61"/>
  <c r="B75" i="61"/>
  <c r="A75" i="61"/>
  <c r="B74" i="61"/>
  <c r="A74" i="61"/>
  <c r="B73" i="61"/>
  <c r="A73" i="61"/>
  <c r="B72" i="61"/>
  <c r="A72" i="61"/>
  <c r="B71" i="61"/>
  <c r="A71" i="61"/>
  <c r="B70" i="61"/>
  <c r="A70" i="61"/>
  <c r="B69" i="61"/>
  <c r="A69" i="61"/>
  <c r="B68" i="61"/>
  <c r="A68" i="61"/>
  <c r="B67" i="61"/>
  <c r="A67" i="61"/>
  <c r="B66" i="61"/>
  <c r="A66" i="61"/>
  <c r="B65" i="61"/>
  <c r="A65" i="61"/>
  <c r="B64" i="61"/>
  <c r="A64" i="61"/>
  <c r="B63" i="61"/>
  <c r="A63" i="61"/>
  <c r="B62" i="61"/>
  <c r="A62" i="61"/>
  <c r="B61" i="61"/>
  <c r="A61" i="61"/>
  <c r="B60" i="61"/>
  <c r="A60" i="61"/>
  <c r="B59" i="61"/>
  <c r="A59" i="61"/>
  <c r="B58" i="61"/>
  <c r="A58" i="61"/>
  <c r="B57" i="61"/>
  <c r="A57" i="61"/>
  <c r="B56" i="61"/>
  <c r="A56" i="61"/>
  <c r="B55" i="61"/>
  <c r="A55" i="61"/>
  <c r="B54" i="61"/>
  <c r="A54" i="61"/>
  <c r="B53" i="61"/>
  <c r="A53" i="61"/>
  <c r="B52" i="61"/>
  <c r="A52" i="61"/>
  <c r="B51" i="61"/>
  <c r="A51" i="61"/>
  <c r="B50" i="61"/>
  <c r="A50" i="61"/>
  <c r="B49" i="61"/>
  <c r="A49" i="61"/>
  <c r="B48" i="61"/>
  <c r="A48" i="61"/>
  <c r="B47" i="61"/>
  <c r="A47" i="61"/>
  <c r="B46" i="61"/>
  <c r="A46" i="61"/>
  <c r="B45" i="61"/>
  <c r="A45" i="61"/>
  <c r="B44" i="61"/>
  <c r="A44" i="61"/>
  <c r="B43" i="61"/>
  <c r="A43" i="61"/>
  <c r="B42" i="61"/>
  <c r="A42" i="61"/>
  <c r="B41" i="61"/>
  <c r="A41" i="61"/>
  <c r="B40" i="61"/>
  <c r="A40" i="61"/>
  <c r="B39" i="61"/>
  <c r="A39" i="61"/>
  <c r="B38" i="61"/>
  <c r="A38" i="61"/>
  <c r="B37" i="61"/>
  <c r="A37" i="61"/>
  <c r="B36" i="61"/>
  <c r="A36" i="61"/>
  <c r="B35" i="61"/>
  <c r="A35" i="61"/>
  <c r="B34" i="61"/>
  <c r="A34" i="61"/>
  <c r="B33" i="61"/>
  <c r="A33" i="61"/>
  <c r="B32" i="61"/>
  <c r="A32" i="61"/>
  <c r="B31" i="61"/>
  <c r="A31" i="61"/>
  <c r="B30" i="61"/>
  <c r="A30" i="61"/>
  <c r="B29" i="61"/>
  <c r="A29" i="61"/>
  <c r="B28" i="61"/>
  <c r="A28" i="61"/>
  <c r="B27" i="61"/>
  <c r="A27" i="61"/>
  <c r="B26" i="61"/>
  <c r="A26" i="61"/>
  <c r="B25" i="61"/>
  <c r="A25" i="61"/>
  <c r="B24" i="61"/>
  <c r="A24" i="61"/>
  <c r="B23" i="61"/>
  <c r="A23" i="61"/>
  <c r="B22" i="61"/>
  <c r="A22" i="61"/>
  <c r="B21" i="61"/>
  <c r="A21" i="61"/>
  <c r="B20" i="61"/>
  <c r="A20" i="61"/>
  <c r="B19" i="61"/>
  <c r="A19" i="61"/>
  <c r="B18" i="61"/>
  <c r="A18" i="61"/>
  <c r="B17" i="61"/>
  <c r="A17" i="61"/>
  <c r="B16" i="61"/>
  <c r="A16" i="61"/>
  <c r="B15" i="61"/>
  <c r="A15" i="61"/>
  <c r="C14" i="61"/>
  <c r="B14" i="61"/>
  <c r="A14" i="61"/>
  <c r="C13" i="61"/>
  <c r="B13" i="61"/>
  <c r="A13" i="61"/>
  <c r="C12" i="61"/>
  <c r="B12" i="61"/>
  <c r="A12" i="61"/>
  <c r="C11" i="61"/>
  <c r="B11" i="61"/>
  <c r="A11" i="61"/>
  <c r="C10" i="61"/>
  <c r="B10" i="61"/>
  <c r="A10" i="61"/>
  <c r="C9" i="61"/>
  <c r="B9" i="61"/>
  <c r="A9" i="61"/>
  <c r="C8" i="61"/>
  <c r="B8" i="61"/>
  <c r="A8" i="61"/>
  <c r="C7" i="61"/>
  <c r="B7" i="61"/>
  <c r="A7" i="61"/>
  <c r="C6" i="61"/>
  <c r="B6" i="61"/>
  <c r="A6" i="61"/>
  <c r="C5" i="61"/>
  <c r="B5" i="61"/>
  <c r="A5" i="61"/>
  <c r="C4" i="61"/>
  <c r="B4" i="61"/>
  <c r="A4" i="61"/>
  <c r="C3" i="61"/>
  <c r="B3" i="61"/>
  <c r="A3" i="61"/>
  <c r="C2" i="61"/>
  <c r="B2" i="61"/>
  <c r="A2" i="61"/>
  <c r="C1" i="61"/>
  <c r="B1" i="61"/>
  <c r="A1" i="61"/>
  <c r="AR23" i="24"/>
  <c r="AQ23" i="24"/>
  <c r="AO27" i="24"/>
  <c r="AR22" i="24"/>
  <c r="AQ22" i="24"/>
  <c r="AO26" i="24"/>
  <c r="AR21" i="24"/>
  <c r="AQ21" i="24"/>
  <c r="AO25" i="24"/>
  <c r="AR20" i="24"/>
  <c r="AQ20" i="24"/>
  <c r="AO19" i="24"/>
  <c r="AR19" i="24"/>
  <c r="AQ19" i="24"/>
  <c r="AO13" i="24"/>
  <c r="AR18" i="24"/>
  <c r="AQ18" i="24"/>
  <c r="AO15" i="24"/>
  <c r="AR17" i="24"/>
  <c r="AQ17" i="24"/>
  <c r="AO12" i="24"/>
  <c r="AR16" i="24"/>
  <c r="AQ16" i="24"/>
  <c r="AO14" i="24"/>
  <c r="AR15" i="24"/>
  <c r="AQ15" i="24"/>
  <c r="AO11" i="24"/>
  <c r="AR14" i="24"/>
  <c r="AQ14" i="24"/>
  <c r="AO20" i="24"/>
  <c r="AJ221" i="52"/>
  <c r="AI221" i="52"/>
  <c r="AH221" i="52"/>
  <c r="AG221" i="52"/>
  <c r="AF221" i="52"/>
  <c r="AE221" i="52"/>
  <c r="AD221" i="52"/>
  <c r="AJ220" i="52"/>
  <c r="AI220" i="52"/>
  <c r="AH220" i="52"/>
  <c r="AG220" i="52"/>
  <c r="AF220" i="52"/>
  <c r="AE220" i="52"/>
  <c r="AD220" i="52"/>
  <c r="AJ219" i="52"/>
  <c r="AI219" i="52"/>
  <c r="AH219" i="52"/>
  <c r="AG219" i="52"/>
  <c r="AF219" i="52"/>
  <c r="AE219" i="52"/>
  <c r="AD219" i="52"/>
  <c r="AJ218" i="52"/>
  <c r="AI218" i="52"/>
  <c r="AH218" i="52"/>
  <c r="AG218" i="52"/>
  <c r="AF218" i="52"/>
  <c r="AE218" i="52"/>
  <c r="AD218" i="52"/>
  <c r="AJ217" i="52"/>
  <c r="AI217" i="52"/>
  <c r="AH217" i="52"/>
  <c r="AG217" i="52"/>
  <c r="AF217" i="52"/>
  <c r="AE217" i="52"/>
  <c r="AD217" i="52"/>
  <c r="AJ216" i="52"/>
  <c r="AI216" i="52"/>
  <c r="AH216" i="52"/>
  <c r="AG216" i="52"/>
  <c r="AF216" i="52"/>
  <c r="AE216" i="52"/>
  <c r="AD216" i="52"/>
  <c r="AJ215" i="52"/>
  <c r="AI215" i="52"/>
  <c r="AH215" i="52"/>
  <c r="AG215" i="52"/>
  <c r="AF215" i="52"/>
  <c r="AE215" i="52"/>
  <c r="AD215" i="52"/>
  <c r="AJ214" i="52"/>
  <c r="AI214" i="52"/>
  <c r="AH214" i="52"/>
  <c r="AG214" i="52"/>
  <c r="AF214" i="52"/>
  <c r="AE214" i="52"/>
  <c r="AD214" i="52"/>
  <c r="AJ213" i="52"/>
  <c r="AI213" i="52"/>
  <c r="AH213" i="52"/>
  <c r="AG213" i="52"/>
  <c r="AF213" i="52"/>
  <c r="AE213" i="52"/>
  <c r="AD213" i="52"/>
  <c r="AJ212" i="52"/>
  <c r="AI212" i="52"/>
  <c r="AH212" i="52"/>
  <c r="AG212" i="52"/>
  <c r="AF212" i="52"/>
  <c r="AE212" i="52"/>
  <c r="AD212" i="52"/>
  <c r="AJ211" i="52"/>
  <c r="AI211" i="52"/>
  <c r="AH211" i="52"/>
  <c r="AG211" i="52"/>
  <c r="AF211" i="52"/>
  <c r="AE211" i="52"/>
  <c r="AD211" i="52"/>
  <c r="AJ210" i="52"/>
  <c r="AI210" i="52"/>
  <c r="AH210" i="52"/>
  <c r="AG210" i="52"/>
  <c r="AF210" i="52"/>
  <c r="AE210" i="52"/>
  <c r="AD210" i="52"/>
  <c r="AJ209" i="52"/>
  <c r="AI209" i="52"/>
  <c r="AH209" i="52"/>
  <c r="AG209" i="52"/>
  <c r="AF209" i="52"/>
  <c r="AE209" i="52"/>
  <c r="AD209" i="52"/>
  <c r="AJ208" i="52"/>
  <c r="AI208" i="52"/>
  <c r="AH208" i="52"/>
  <c r="AG208" i="52"/>
  <c r="AF208" i="52"/>
  <c r="AE208" i="52"/>
  <c r="AD208" i="52"/>
  <c r="AJ207" i="52"/>
  <c r="AI207" i="52"/>
  <c r="AH207" i="52"/>
  <c r="AG207" i="52"/>
  <c r="AF207" i="52"/>
  <c r="AE207" i="52"/>
  <c r="AD207" i="52"/>
  <c r="AJ206" i="52"/>
  <c r="AI206" i="52"/>
  <c r="AH206" i="52"/>
  <c r="AG206" i="52"/>
  <c r="AF206" i="52"/>
  <c r="AE206" i="52"/>
  <c r="AD206" i="52"/>
  <c r="AJ205" i="52"/>
  <c r="AI205" i="52"/>
  <c r="AH205" i="52"/>
  <c r="AG205" i="52"/>
  <c r="AF205" i="52"/>
  <c r="AE205" i="52"/>
  <c r="AD205" i="52"/>
  <c r="AJ204" i="52"/>
  <c r="AI204" i="52"/>
  <c r="AH204" i="52"/>
  <c r="AG204" i="52"/>
  <c r="AF204" i="52"/>
  <c r="AE204" i="52"/>
  <c r="AD204" i="52"/>
  <c r="AJ203" i="52"/>
  <c r="AI203" i="52"/>
  <c r="AH203" i="52"/>
  <c r="AG203" i="52"/>
  <c r="AF203" i="52"/>
  <c r="AE203" i="52"/>
  <c r="AD203" i="52"/>
  <c r="AJ202" i="52"/>
  <c r="AI202" i="52"/>
  <c r="AH202" i="52"/>
  <c r="AG202" i="52"/>
  <c r="AF202" i="52"/>
  <c r="AE202" i="52"/>
  <c r="AD202" i="52"/>
  <c r="AJ201" i="52"/>
  <c r="AI201" i="52"/>
  <c r="AH201" i="52"/>
  <c r="AG201" i="52"/>
  <c r="AF201" i="52"/>
  <c r="AE201" i="52"/>
  <c r="AD201" i="52"/>
  <c r="AJ200" i="52"/>
  <c r="AI200" i="52"/>
  <c r="AH200" i="52"/>
  <c r="AG200" i="52"/>
  <c r="AF200" i="52"/>
  <c r="AE200" i="52"/>
  <c r="AD200" i="52"/>
  <c r="AJ199" i="52"/>
  <c r="AI199" i="52"/>
  <c r="AH199" i="52"/>
  <c r="AG199" i="52"/>
  <c r="AF199" i="52"/>
  <c r="AE199" i="52"/>
  <c r="AD199" i="52"/>
  <c r="AJ198" i="52"/>
  <c r="AI198" i="52"/>
  <c r="AH198" i="52"/>
  <c r="AG198" i="52"/>
  <c r="AF198" i="52"/>
  <c r="AE198" i="52"/>
  <c r="AD198" i="52"/>
  <c r="AJ197" i="52"/>
  <c r="AI197" i="52"/>
  <c r="AH197" i="52"/>
  <c r="AG197" i="52"/>
  <c r="AF197" i="52"/>
  <c r="AE197" i="52"/>
  <c r="AD197" i="52"/>
  <c r="AJ196" i="52"/>
  <c r="AI196" i="52"/>
  <c r="AH196" i="52"/>
  <c r="AG196" i="52"/>
  <c r="AF196" i="52"/>
  <c r="AE196" i="52"/>
  <c r="AD196" i="52"/>
  <c r="AJ195" i="52"/>
  <c r="AI195" i="52"/>
  <c r="AH195" i="52"/>
  <c r="AG195" i="52"/>
  <c r="AF195" i="52"/>
  <c r="AE195" i="52"/>
  <c r="AD195" i="52"/>
  <c r="AJ194" i="52"/>
  <c r="AI194" i="52"/>
  <c r="AH194" i="52"/>
  <c r="AG194" i="52"/>
  <c r="AF194" i="52"/>
  <c r="AE194" i="52"/>
  <c r="AD194" i="52"/>
  <c r="AJ193" i="52"/>
  <c r="AI193" i="52"/>
  <c r="AH193" i="52"/>
  <c r="AG193" i="52"/>
  <c r="AF193" i="52"/>
  <c r="AE193" i="52"/>
  <c r="AD193" i="52"/>
  <c r="AJ192" i="52"/>
  <c r="AI192" i="52"/>
  <c r="AH192" i="52"/>
  <c r="AG192" i="52"/>
  <c r="AF192" i="52"/>
  <c r="AE192" i="52"/>
  <c r="AD192" i="52"/>
  <c r="AJ191" i="52"/>
  <c r="AI191" i="52"/>
  <c r="AH191" i="52"/>
  <c r="AG191" i="52"/>
  <c r="AF191" i="52"/>
  <c r="AE191" i="52"/>
  <c r="AD191" i="52"/>
  <c r="AJ190" i="52"/>
  <c r="AI190" i="52"/>
  <c r="AH190" i="52"/>
  <c r="AG190" i="52"/>
  <c r="AF190" i="52"/>
  <c r="AE190" i="52"/>
  <c r="AD190" i="52"/>
  <c r="AJ189" i="52"/>
  <c r="AI189" i="52"/>
  <c r="AH189" i="52"/>
  <c r="AG189" i="52"/>
  <c r="AF189" i="52"/>
  <c r="AE189" i="52"/>
  <c r="AD189" i="52"/>
  <c r="AJ188" i="52"/>
  <c r="AI188" i="52"/>
  <c r="AH188" i="52"/>
  <c r="AG188" i="52"/>
  <c r="AF188" i="52"/>
  <c r="AE188" i="52"/>
  <c r="AD188" i="52"/>
  <c r="AJ187" i="52"/>
  <c r="AI187" i="52"/>
  <c r="AH187" i="52"/>
  <c r="AG187" i="52"/>
  <c r="AF187" i="52"/>
  <c r="AE187" i="52"/>
  <c r="AD187" i="52"/>
  <c r="AJ186" i="52"/>
  <c r="AI186" i="52"/>
  <c r="AH186" i="52"/>
  <c r="AG186" i="52"/>
  <c r="AF186" i="52"/>
  <c r="AE186" i="52"/>
  <c r="AD186" i="52"/>
  <c r="AJ185" i="52"/>
  <c r="AI185" i="52"/>
  <c r="AH185" i="52"/>
  <c r="AG185" i="52"/>
  <c r="AF185" i="52"/>
  <c r="AE185" i="52"/>
  <c r="AD185" i="52"/>
  <c r="AJ184" i="52"/>
  <c r="AI184" i="52"/>
  <c r="AH184" i="52"/>
  <c r="AG184" i="52"/>
  <c r="AF184" i="52"/>
  <c r="AE184" i="52"/>
  <c r="AD184" i="52"/>
  <c r="AJ183" i="52"/>
  <c r="AI183" i="52"/>
  <c r="AH183" i="52"/>
  <c r="AG183" i="52"/>
  <c r="AF183" i="52"/>
  <c r="AE183" i="52"/>
  <c r="AD183" i="52"/>
  <c r="AJ182" i="52"/>
  <c r="AI182" i="52"/>
  <c r="AH182" i="52"/>
  <c r="AG182" i="52"/>
  <c r="AF182" i="52"/>
  <c r="AE182" i="52"/>
  <c r="AD182" i="52"/>
  <c r="AJ181" i="52"/>
  <c r="AI181" i="52"/>
  <c r="AH181" i="52"/>
  <c r="AG181" i="52"/>
  <c r="AF181" i="52"/>
  <c r="AE181" i="52"/>
  <c r="AD181" i="52"/>
  <c r="AJ180" i="52"/>
  <c r="AI180" i="52"/>
  <c r="AH180" i="52"/>
  <c r="AG180" i="52"/>
  <c r="AF180" i="52"/>
  <c r="AE180" i="52"/>
  <c r="AD180" i="52"/>
  <c r="AJ179" i="52"/>
  <c r="AI179" i="52"/>
  <c r="AH179" i="52"/>
  <c r="AG179" i="52"/>
  <c r="AF179" i="52"/>
  <c r="AE179" i="52"/>
  <c r="AD179" i="52"/>
  <c r="AJ178" i="52"/>
  <c r="AI178" i="52"/>
  <c r="AH178" i="52"/>
  <c r="AG178" i="52"/>
  <c r="AF178" i="52"/>
  <c r="AE178" i="52"/>
  <c r="AD178" i="52"/>
  <c r="AJ177" i="52"/>
  <c r="AI177" i="52"/>
  <c r="AH177" i="52"/>
  <c r="AG177" i="52"/>
  <c r="AF177" i="52"/>
  <c r="AE177" i="52"/>
  <c r="AD177" i="52"/>
  <c r="AJ176" i="52"/>
  <c r="AI176" i="52"/>
  <c r="AH176" i="52"/>
  <c r="AG176" i="52"/>
  <c r="AF176" i="52"/>
  <c r="AE176" i="52"/>
  <c r="AD176" i="52"/>
  <c r="AJ175" i="52"/>
  <c r="AI175" i="52"/>
  <c r="AH175" i="52"/>
  <c r="AG175" i="52"/>
  <c r="AF175" i="52"/>
  <c r="AE175" i="52"/>
  <c r="AD175" i="52"/>
  <c r="AJ174" i="52"/>
  <c r="AI174" i="52"/>
  <c r="AH174" i="52"/>
  <c r="AG174" i="52"/>
  <c r="AF174" i="52"/>
  <c r="AE174" i="52"/>
  <c r="AD174" i="52"/>
  <c r="AJ173" i="52"/>
  <c r="AI173" i="52"/>
  <c r="AH173" i="52"/>
  <c r="AG173" i="52"/>
  <c r="AF173" i="52"/>
  <c r="AE173" i="52"/>
  <c r="AD173" i="52"/>
  <c r="AJ172" i="52"/>
  <c r="AI172" i="52"/>
  <c r="AH172" i="52"/>
  <c r="AG172" i="52"/>
  <c r="AF172" i="52"/>
  <c r="AE172" i="52"/>
  <c r="AD172" i="52"/>
  <c r="AJ171" i="52"/>
  <c r="AI171" i="52"/>
  <c r="AH171" i="52"/>
  <c r="AG171" i="52"/>
  <c r="AF171" i="52"/>
  <c r="AE171" i="52"/>
  <c r="AD171" i="52"/>
  <c r="AJ170" i="52"/>
  <c r="AI170" i="52"/>
  <c r="AH170" i="52"/>
  <c r="AG170" i="52"/>
  <c r="AF170" i="52"/>
  <c r="AE170" i="52"/>
  <c r="AD170" i="52"/>
  <c r="AJ169" i="52"/>
  <c r="AI169" i="52"/>
  <c r="AH169" i="52"/>
  <c r="AG169" i="52"/>
  <c r="AF169" i="52"/>
  <c r="AE169" i="52"/>
  <c r="AD169" i="52"/>
  <c r="AJ168" i="52"/>
  <c r="AI168" i="52"/>
  <c r="AH168" i="52"/>
  <c r="AG168" i="52"/>
  <c r="AF168" i="52"/>
  <c r="AE168" i="52"/>
  <c r="AD168" i="52"/>
  <c r="AJ167" i="52"/>
  <c r="AI167" i="52"/>
  <c r="AH167" i="52"/>
  <c r="AG167" i="52"/>
  <c r="AF167" i="52"/>
  <c r="AE167" i="52"/>
  <c r="AD167" i="52"/>
  <c r="AJ166" i="52"/>
  <c r="AI166" i="52"/>
  <c r="AH166" i="52"/>
  <c r="AG166" i="52"/>
  <c r="AF166" i="52"/>
  <c r="AE166" i="52"/>
  <c r="AD166" i="52"/>
  <c r="AJ165" i="52"/>
  <c r="AI165" i="52"/>
  <c r="AH165" i="52"/>
  <c r="AG165" i="52"/>
  <c r="AF165" i="52"/>
  <c r="AE165" i="52"/>
  <c r="AD165" i="52"/>
  <c r="AJ164" i="52"/>
  <c r="AI164" i="52"/>
  <c r="AH164" i="52"/>
  <c r="AG164" i="52"/>
  <c r="AF164" i="52"/>
  <c r="AE164" i="52"/>
  <c r="AD164" i="52"/>
  <c r="AJ163" i="52"/>
  <c r="AI163" i="52"/>
  <c r="AH163" i="52"/>
  <c r="AG163" i="52"/>
  <c r="AF163" i="52"/>
  <c r="AE163" i="52"/>
  <c r="AD163" i="52"/>
  <c r="AJ162" i="52"/>
  <c r="AI162" i="52"/>
  <c r="AH162" i="52"/>
  <c r="AG162" i="52"/>
  <c r="AF162" i="52"/>
  <c r="AE162" i="52"/>
  <c r="AD162" i="52"/>
  <c r="AJ161" i="52"/>
  <c r="AI161" i="52"/>
  <c r="AH161" i="52"/>
  <c r="AG161" i="52"/>
  <c r="AF161" i="52"/>
  <c r="AE161" i="52"/>
  <c r="AD161" i="52"/>
  <c r="AJ160" i="52"/>
  <c r="AI160" i="52"/>
  <c r="AH160" i="52"/>
  <c r="AG160" i="52"/>
  <c r="AF160" i="52"/>
  <c r="AE160" i="52"/>
  <c r="AD160" i="52"/>
  <c r="AJ159" i="52"/>
  <c r="AI159" i="52"/>
  <c r="AH159" i="52"/>
  <c r="AG159" i="52"/>
  <c r="AF159" i="52"/>
  <c r="AE159" i="52"/>
  <c r="AD159" i="52"/>
  <c r="AJ158" i="52"/>
  <c r="AI158" i="52"/>
  <c r="AH158" i="52"/>
  <c r="AG158" i="52"/>
  <c r="AF158" i="52"/>
  <c r="AE158" i="52"/>
  <c r="AD158" i="52"/>
  <c r="AJ157" i="52"/>
  <c r="AI157" i="52"/>
  <c r="AH157" i="52"/>
  <c r="AG157" i="52"/>
  <c r="AF157" i="52"/>
  <c r="AE157" i="52"/>
  <c r="AD157" i="52"/>
  <c r="AJ156" i="52"/>
  <c r="AI156" i="52"/>
  <c r="AH156" i="52"/>
  <c r="AG156" i="52"/>
  <c r="AF156" i="52"/>
  <c r="AE156" i="52"/>
  <c r="AD156" i="52"/>
  <c r="AJ155" i="52"/>
  <c r="AI155" i="52"/>
  <c r="AH155" i="52"/>
  <c r="AG155" i="52"/>
  <c r="AF155" i="52"/>
  <c r="AE155" i="52"/>
  <c r="AD155" i="52"/>
  <c r="AJ154" i="52"/>
  <c r="AI154" i="52"/>
  <c r="AH154" i="52"/>
  <c r="AG154" i="52"/>
  <c r="AF154" i="52"/>
  <c r="AE154" i="52"/>
  <c r="AD154" i="52"/>
  <c r="AJ153" i="52"/>
  <c r="AI153" i="52"/>
  <c r="AH153" i="52"/>
  <c r="AG153" i="52"/>
  <c r="AF153" i="52"/>
  <c r="AE153" i="52"/>
  <c r="AD153" i="52"/>
  <c r="AJ152" i="52"/>
  <c r="AI152" i="52"/>
  <c r="AH152" i="52"/>
  <c r="AG152" i="52"/>
  <c r="AF152" i="52"/>
  <c r="AE152" i="52"/>
  <c r="AD152" i="52"/>
  <c r="AJ151" i="52"/>
  <c r="AI151" i="52"/>
  <c r="AH151" i="52"/>
  <c r="AG151" i="52"/>
  <c r="AF151" i="52"/>
  <c r="AE151" i="52"/>
  <c r="AD151" i="52"/>
  <c r="AJ150" i="52"/>
  <c r="AI150" i="52"/>
  <c r="AH150" i="52"/>
  <c r="AG150" i="52"/>
  <c r="AF150" i="52"/>
  <c r="AE150" i="52"/>
  <c r="AD150" i="52"/>
  <c r="AJ149" i="52"/>
  <c r="AI149" i="52"/>
  <c r="AH149" i="52"/>
  <c r="AG149" i="52"/>
  <c r="AF149" i="52"/>
  <c r="AE149" i="52"/>
  <c r="AD149" i="52"/>
  <c r="AJ148" i="52"/>
  <c r="AI148" i="52"/>
  <c r="AH148" i="52"/>
  <c r="AG148" i="52"/>
  <c r="AF148" i="52"/>
  <c r="AE148" i="52"/>
  <c r="AD148" i="52"/>
  <c r="AJ147" i="52"/>
  <c r="AI147" i="52"/>
  <c r="AH147" i="52"/>
  <c r="AG147" i="52"/>
  <c r="AF147" i="52"/>
  <c r="AE147" i="52"/>
  <c r="AD147" i="52"/>
  <c r="AJ146" i="52"/>
  <c r="AI146" i="52"/>
  <c r="AH146" i="52"/>
  <c r="AG146" i="52"/>
  <c r="AF146" i="52"/>
  <c r="AE146" i="52"/>
  <c r="AD146" i="52"/>
  <c r="AJ145" i="52"/>
  <c r="AI145" i="52"/>
  <c r="AH145" i="52"/>
  <c r="AG145" i="52"/>
  <c r="AF145" i="52"/>
  <c r="AE145" i="52"/>
  <c r="AD145" i="52"/>
  <c r="AJ144" i="52"/>
  <c r="AI144" i="52"/>
  <c r="AH144" i="52"/>
  <c r="AG144" i="52"/>
  <c r="AF144" i="52"/>
  <c r="AE144" i="52"/>
  <c r="AD144" i="52"/>
  <c r="AJ143" i="52"/>
  <c r="AI143" i="52"/>
  <c r="AH143" i="52"/>
  <c r="AG143" i="52"/>
  <c r="AF143" i="52"/>
  <c r="AE143" i="52"/>
  <c r="AD143" i="52"/>
  <c r="AJ142" i="52"/>
  <c r="AI142" i="52"/>
  <c r="AH142" i="52"/>
  <c r="AG142" i="52"/>
  <c r="AF142" i="52"/>
  <c r="AE142" i="52"/>
  <c r="AD142" i="52"/>
  <c r="AJ141" i="52"/>
  <c r="AI141" i="52"/>
  <c r="AH141" i="52"/>
  <c r="AG141" i="52"/>
  <c r="AF141" i="52"/>
  <c r="AE141" i="52"/>
  <c r="AD141" i="52"/>
  <c r="AJ140" i="52"/>
  <c r="AI140" i="52"/>
  <c r="AH140" i="52"/>
  <c r="AG140" i="52"/>
  <c r="AF140" i="52"/>
  <c r="AE140" i="52"/>
  <c r="AD140" i="52"/>
  <c r="AJ139" i="52"/>
  <c r="AI139" i="52"/>
  <c r="AH139" i="52"/>
  <c r="AG139" i="52"/>
  <c r="AF139" i="52"/>
  <c r="AE139" i="52"/>
  <c r="AD139" i="52"/>
  <c r="AJ138" i="52"/>
  <c r="AI138" i="52"/>
  <c r="AH138" i="52"/>
  <c r="AG138" i="52"/>
  <c r="AF138" i="52"/>
  <c r="AE138" i="52"/>
  <c r="AD138" i="52"/>
  <c r="AJ137" i="52"/>
  <c r="AI137" i="52"/>
  <c r="AH137" i="52"/>
  <c r="AG137" i="52"/>
  <c r="AF137" i="52"/>
  <c r="AE137" i="52"/>
  <c r="AD137" i="52"/>
  <c r="AJ136" i="52"/>
  <c r="AI136" i="52"/>
  <c r="AH136" i="52"/>
  <c r="AG136" i="52"/>
  <c r="AF136" i="52"/>
  <c r="AE136" i="52"/>
  <c r="AD136" i="52"/>
  <c r="AJ135" i="52"/>
  <c r="AI135" i="52"/>
  <c r="AH135" i="52"/>
  <c r="AG135" i="52"/>
  <c r="AF135" i="52"/>
  <c r="AE135" i="52"/>
  <c r="AD135" i="52"/>
  <c r="AJ134" i="52"/>
  <c r="AI134" i="52"/>
  <c r="AH134" i="52"/>
  <c r="AG134" i="52"/>
  <c r="AF134" i="52"/>
  <c r="AE134" i="52"/>
  <c r="AD134" i="52"/>
  <c r="AJ133" i="52"/>
  <c r="AI133" i="52"/>
  <c r="AH133" i="52"/>
  <c r="AG133" i="52"/>
  <c r="AF133" i="52"/>
  <c r="AE133" i="52"/>
  <c r="AD133" i="52"/>
  <c r="AJ132" i="52"/>
  <c r="AI132" i="52"/>
  <c r="AH132" i="52"/>
  <c r="AG132" i="52"/>
  <c r="AF132" i="52"/>
  <c r="AE132" i="52"/>
  <c r="AD132" i="52"/>
  <c r="AJ131" i="52"/>
  <c r="AI131" i="52"/>
  <c r="AH131" i="52"/>
  <c r="AG131" i="52"/>
  <c r="AF131" i="52"/>
  <c r="AE131" i="52"/>
  <c r="AD131" i="52"/>
  <c r="AJ130" i="52"/>
  <c r="AI130" i="52"/>
  <c r="AH130" i="52"/>
  <c r="AG130" i="52"/>
  <c r="AF130" i="52"/>
  <c r="AE130" i="52"/>
  <c r="AD130" i="52"/>
  <c r="AJ129" i="52"/>
  <c r="AI129" i="52"/>
  <c r="AH129" i="52"/>
  <c r="AG129" i="52"/>
  <c r="AF129" i="52"/>
  <c r="AE129" i="52"/>
  <c r="AD129" i="52"/>
  <c r="AJ128" i="52"/>
  <c r="AI128" i="52"/>
  <c r="AH128" i="52"/>
  <c r="AG128" i="52"/>
  <c r="AF128" i="52"/>
  <c r="AE128" i="52"/>
  <c r="AD128" i="52"/>
  <c r="AJ127" i="52"/>
  <c r="AI127" i="52"/>
  <c r="AH127" i="52"/>
  <c r="AG127" i="52"/>
  <c r="AF127" i="52"/>
  <c r="AE127" i="52"/>
  <c r="AD127" i="52"/>
  <c r="AJ126" i="52"/>
  <c r="AI126" i="52"/>
  <c r="AH126" i="52"/>
  <c r="AG126" i="52"/>
  <c r="AF126" i="52"/>
  <c r="AE126" i="52"/>
  <c r="AD126" i="52"/>
  <c r="AJ125" i="52"/>
  <c r="AI125" i="52"/>
  <c r="AH125" i="52"/>
  <c r="AG125" i="52"/>
  <c r="AF125" i="52"/>
  <c r="AE125" i="52"/>
  <c r="AD125" i="52"/>
  <c r="AJ124" i="52"/>
  <c r="AI124" i="52"/>
  <c r="AH124" i="52"/>
  <c r="AG124" i="52"/>
  <c r="AF124" i="52"/>
  <c r="AE124" i="52"/>
  <c r="AD124" i="52"/>
  <c r="AJ123" i="52"/>
  <c r="AI123" i="52"/>
  <c r="AH123" i="52"/>
  <c r="AG123" i="52"/>
  <c r="AF123" i="52"/>
  <c r="AE123" i="52"/>
  <c r="AD123" i="52"/>
  <c r="AJ122" i="52"/>
  <c r="AI122" i="52"/>
  <c r="AH122" i="52"/>
  <c r="AG122" i="52"/>
  <c r="AF122" i="52"/>
  <c r="AE122" i="52"/>
  <c r="AD122" i="52"/>
  <c r="AJ121" i="52"/>
  <c r="AI121" i="52"/>
  <c r="AH121" i="52"/>
  <c r="AG121" i="52"/>
  <c r="AF121" i="52"/>
  <c r="AE121" i="52"/>
  <c r="AD121" i="52"/>
  <c r="AJ120" i="52"/>
  <c r="AI120" i="52"/>
  <c r="AH120" i="52"/>
  <c r="AG120" i="52"/>
  <c r="AF120" i="52"/>
  <c r="AE120" i="52"/>
  <c r="AD120" i="52"/>
  <c r="AJ119" i="52"/>
  <c r="AI119" i="52"/>
  <c r="AH119" i="52"/>
  <c r="AG119" i="52"/>
  <c r="AF119" i="52"/>
  <c r="AE119" i="52"/>
  <c r="AD119" i="52"/>
  <c r="AJ118" i="52"/>
  <c r="AI118" i="52"/>
  <c r="AH118" i="52"/>
  <c r="AG118" i="52"/>
  <c r="AF118" i="52"/>
  <c r="AE118" i="52"/>
  <c r="AD118" i="52"/>
  <c r="AJ117" i="52"/>
  <c r="AI117" i="52"/>
  <c r="AH117" i="52"/>
  <c r="AG117" i="52"/>
  <c r="AF117" i="52"/>
  <c r="AE117" i="52"/>
  <c r="AD117" i="52"/>
  <c r="AJ116" i="52"/>
  <c r="AI116" i="52"/>
  <c r="AH116" i="52"/>
  <c r="AG116" i="52"/>
  <c r="AF116" i="52"/>
  <c r="AE116" i="52"/>
  <c r="AD116" i="52"/>
  <c r="AJ115" i="52"/>
  <c r="AI115" i="52"/>
  <c r="AH115" i="52"/>
  <c r="AG115" i="52"/>
  <c r="AF115" i="52"/>
  <c r="AE115" i="52"/>
  <c r="AD115" i="52"/>
  <c r="AJ114" i="52"/>
  <c r="AI114" i="52"/>
  <c r="AH114" i="52"/>
  <c r="AG114" i="52"/>
  <c r="AF114" i="52"/>
  <c r="AE114" i="52"/>
  <c r="AD114" i="52"/>
  <c r="AJ113" i="52"/>
  <c r="AI113" i="52"/>
  <c r="AH113" i="52"/>
  <c r="AG113" i="52"/>
  <c r="AF113" i="52"/>
  <c r="AE113" i="52"/>
  <c r="AD113" i="52"/>
  <c r="AJ112" i="52"/>
  <c r="AI112" i="52"/>
  <c r="AH112" i="52"/>
  <c r="AG112" i="52"/>
  <c r="AF112" i="52"/>
  <c r="AE112" i="52"/>
  <c r="AD112" i="52"/>
  <c r="AJ111" i="52"/>
  <c r="AI111" i="52"/>
  <c r="AH111" i="52"/>
  <c r="AG111" i="52"/>
  <c r="AF111" i="52"/>
  <c r="AE111" i="52"/>
  <c r="AD111" i="52"/>
  <c r="AJ110" i="52"/>
  <c r="AI110" i="52"/>
  <c r="AH110" i="52"/>
  <c r="AG110" i="52"/>
  <c r="AF110" i="52"/>
  <c r="AE110" i="52"/>
  <c r="AD110" i="52"/>
  <c r="AJ109" i="52"/>
  <c r="AI109" i="52"/>
  <c r="AH109" i="52"/>
  <c r="AG109" i="52"/>
  <c r="AF109" i="52"/>
  <c r="AE109" i="52"/>
  <c r="AD109" i="52"/>
  <c r="AJ108" i="52"/>
  <c r="AI108" i="52"/>
  <c r="AH108" i="52"/>
  <c r="AG108" i="52"/>
  <c r="AF108" i="52"/>
  <c r="AE108" i="52"/>
  <c r="AD108" i="52"/>
  <c r="AJ107" i="52"/>
  <c r="AI107" i="52"/>
  <c r="AH107" i="52"/>
  <c r="AG107" i="52"/>
  <c r="AF107" i="52"/>
  <c r="AE107" i="52"/>
  <c r="AD107" i="52"/>
  <c r="AJ106" i="52"/>
  <c r="AI106" i="52"/>
  <c r="AH106" i="52"/>
  <c r="AG106" i="52"/>
  <c r="AF106" i="52"/>
  <c r="AE106" i="52"/>
  <c r="AD106" i="52"/>
  <c r="AJ105" i="52"/>
  <c r="AI105" i="52"/>
  <c r="AH105" i="52"/>
  <c r="AG105" i="52"/>
  <c r="AF105" i="52"/>
  <c r="AE105" i="52"/>
  <c r="AD105" i="52"/>
  <c r="AJ104" i="52"/>
  <c r="AI104" i="52"/>
  <c r="AH104" i="52"/>
  <c r="AG104" i="52"/>
  <c r="AF104" i="52"/>
  <c r="AE104" i="52"/>
  <c r="AD104" i="52"/>
  <c r="AJ103" i="52"/>
  <c r="AI103" i="52"/>
  <c r="AH103" i="52"/>
  <c r="AG103" i="52"/>
  <c r="AF103" i="52"/>
  <c r="AE103" i="52"/>
  <c r="AD103" i="52"/>
  <c r="AJ102" i="52"/>
  <c r="AI102" i="52"/>
  <c r="AH102" i="52"/>
  <c r="AG102" i="52"/>
  <c r="AF102" i="52"/>
  <c r="AE102" i="52"/>
  <c r="AD102" i="52"/>
  <c r="AJ101" i="52"/>
  <c r="AI101" i="52"/>
  <c r="AH101" i="52"/>
  <c r="AG101" i="52"/>
  <c r="AF101" i="52"/>
  <c r="AE101" i="52"/>
  <c r="AD101" i="52"/>
  <c r="AJ100" i="52"/>
  <c r="AI100" i="52"/>
  <c r="AH100" i="52"/>
  <c r="AG100" i="52"/>
  <c r="AF100" i="52"/>
  <c r="AE100" i="52"/>
  <c r="AD100" i="52"/>
  <c r="AJ99" i="52"/>
  <c r="AI99" i="52"/>
  <c r="AH99" i="52"/>
  <c r="AG99" i="52"/>
  <c r="AF99" i="52"/>
  <c r="AE99" i="52"/>
  <c r="AD99" i="52"/>
  <c r="AJ98" i="52"/>
  <c r="AI98" i="52"/>
  <c r="AH98" i="52"/>
  <c r="AG98" i="52"/>
  <c r="AF98" i="52"/>
  <c r="AE98" i="52"/>
  <c r="AD98" i="52"/>
  <c r="AJ97" i="52"/>
  <c r="AI97" i="52"/>
  <c r="AH97" i="52"/>
  <c r="AG97" i="52"/>
  <c r="AF97" i="52"/>
  <c r="AE97" i="52"/>
  <c r="AD97" i="52"/>
  <c r="AJ96" i="52"/>
  <c r="AI96" i="52"/>
  <c r="AH96" i="52"/>
  <c r="AG96" i="52"/>
  <c r="AF96" i="52"/>
  <c r="AE96" i="52"/>
  <c r="AD96" i="52"/>
  <c r="AJ95" i="52"/>
  <c r="AI95" i="52"/>
  <c r="AH95" i="52"/>
  <c r="AG95" i="52"/>
  <c r="AF95" i="52"/>
  <c r="AE95" i="52"/>
  <c r="AD95" i="52"/>
  <c r="AJ94" i="52"/>
  <c r="AI94" i="52"/>
  <c r="AH94" i="52"/>
  <c r="AG94" i="52"/>
  <c r="AF94" i="52"/>
  <c r="AE94" i="52"/>
  <c r="AD94" i="52"/>
  <c r="AJ93" i="52"/>
  <c r="AI93" i="52"/>
  <c r="AH93" i="52"/>
  <c r="AG93" i="52"/>
  <c r="AF93" i="52"/>
  <c r="AE93" i="52"/>
  <c r="AD93" i="52"/>
  <c r="AJ92" i="52"/>
  <c r="AI92" i="52"/>
  <c r="AH92" i="52"/>
  <c r="AG92" i="52"/>
  <c r="AF92" i="52"/>
  <c r="AE92" i="52"/>
  <c r="AD92" i="52"/>
  <c r="AJ91" i="52"/>
  <c r="AI91" i="52"/>
  <c r="AH91" i="52"/>
  <c r="AG91" i="52"/>
  <c r="AF91" i="52"/>
  <c r="AE91" i="52"/>
  <c r="AD91" i="52"/>
  <c r="AJ90" i="52"/>
  <c r="AI90" i="52"/>
  <c r="AH90" i="52"/>
  <c r="AG90" i="52"/>
  <c r="AF90" i="52"/>
  <c r="AE90" i="52"/>
  <c r="AD90" i="52"/>
  <c r="AJ89" i="52"/>
  <c r="AI89" i="52"/>
  <c r="AH89" i="52"/>
  <c r="AG89" i="52"/>
  <c r="AF89" i="52"/>
  <c r="AE89" i="52"/>
  <c r="AD89" i="52"/>
  <c r="AJ88" i="52"/>
  <c r="AI88" i="52"/>
  <c r="AH88" i="52"/>
  <c r="AG88" i="52"/>
  <c r="AF88" i="52"/>
  <c r="AE88" i="52"/>
  <c r="AD88" i="52"/>
  <c r="AJ87" i="52"/>
  <c r="AI87" i="52"/>
  <c r="AH87" i="52"/>
  <c r="AG87" i="52"/>
  <c r="AF87" i="52"/>
  <c r="AE87" i="52"/>
  <c r="AD87" i="52"/>
  <c r="AJ86" i="52"/>
  <c r="AI86" i="52"/>
  <c r="AH86" i="52"/>
  <c r="AG86" i="52"/>
  <c r="AF86" i="52"/>
  <c r="AE86" i="52"/>
  <c r="AD86" i="52"/>
  <c r="AJ85" i="52"/>
  <c r="AI85" i="52"/>
  <c r="AH85" i="52"/>
  <c r="AG85" i="52"/>
  <c r="AF85" i="52"/>
  <c r="AE85" i="52"/>
  <c r="AD85" i="52"/>
  <c r="AJ84" i="52"/>
  <c r="AI84" i="52"/>
  <c r="AH84" i="52"/>
  <c r="AG84" i="52"/>
  <c r="AF84" i="52"/>
  <c r="AE84" i="52"/>
  <c r="AD84" i="52"/>
  <c r="AJ83" i="52"/>
  <c r="AI83" i="52"/>
  <c r="AH83" i="52"/>
  <c r="AG83" i="52"/>
  <c r="AF83" i="52"/>
  <c r="AE83" i="52"/>
  <c r="AD83" i="52"/>
  <c r="AJ82" i="52"/>
  <c r="AI82" i="52"/>
  <c r="AH82" i="52"/>
  <c r="AG82" i="52"/>
  <c r="AF82" i="52"/>
  <c r="AE82" i="52"/>
  <c r="AD82" i="52"/>
  <c r="AJ81" i="52"/>
  <c r="AI81" i="52"/>
  <c r="AH81" i="52"/>
  <c r="AG81" i="52"/>
  <c r="AF81" i="52"/>
  <c r="AE81" i="52"/>
  <c r="AD81" i="52"/>
  <c r="AJ80" i="52"/>
  <c r="AI80" i="52"/>
  <c r="AH80" i="52"/>
  <c r="AG80" i="52"/>
  <c r="AF80" i="52"/>
  <c r="AE80" i="52"/>
  <c r="AD80" i="52"/>
  <c r="AJ79" i="52"/>
  <c r="AI79" i="52"/>
  <c r="AH79" i="52"/>
  <c r="AG79" i="52"/>
  <c r="AF79" i="52"/>
  <c r="AE79" i="52"/>
  <c r="AD79" i="52"/>
  <c r="AJ78" i="52"/>
  <c r="AI78" i="52"/>
  <c r="AH78" i="52"/>
  <c r="AG78" i="52"/>
  <c r="AF78" i="52"/>
  <c r="AE78" i="52"/>
  <c r="AD78" i="52"/>
  <c r="AJ77" i="52"/>
  <c r="AI77" i="52"/>
  <c r="AH77" i="52"/>
  <c r="AG77" i="52"/>
  <c r="AF77" i="52"/>
  <c r="AE77" i="52"/>
  <c r="AD77" i="52"/>
  <c r="AJ76" i="52"/>
  <c r="AI76" i="52"/>
  <c r="AH76" i="52"/>
  <c r="AG76" i="52"/>
  <c r="AF76" i="52"/>
  <c r="AE76" i="52"/>
  <c r="AD76" i="52"/>
  <c r="AJ75" i="52"/>
  <c r="AI75" i="52"/>
  <c r="AH75" i="52"/>
  <c r="AG75" i="52"/>
  <c r="AF75" i="52"/>
  <c r="AE75" i="52"/>
  <c r="AD75" i="52"/>
  <c r="AJ74" i="52"/>
  <c r="AI74" i="52"/>
  <c r="AH74" i="52"/>
  <c r="AG74" i="52"/>
  <c r="AF74" i="52"/>
  <c r="AE74" i="52"/>
  <c r="AD74" i="52"/>
  <c r="AJ73" i="52"/>
  <c r="AI73" i="52"/>
  <c r="AH73" i="52"/>
  <c r="AG73" i="52"/>
  <c r="AF73" i="52"/>
  <c r="AE73" i="52"/>
  <c r="AD73" i="52"/>
  <c r="AJ72" i="52"/>
  <c r="AI72" i="52"/>
  <c r="AH72" i="52"/>
  <c r="AG72" i="52"/>
  <c r="AF72" i="52"/>
  <c r="AE72" i="52"/>
  <c r="AD72" i="52"/>
  <c r="AJ71" i="52"/>
  <c r="AI71" i="52"/>
  <c r="AH71" i="52"/>
  <c r="AG71" i="52"/>
  <c r="AF71" i="52"/>
  <c r="AE71" i="52"/>
  <c r="AD71" i="52"/>
  <c r="AJ70" i="52"/>
  <c r="AI70" i="52"/>
  <c r="AH70" i="52"/>
  <c r="AG70" i="52"/>
  <c r="AF70" i="52"/>
  <c r="AE70" i="52"/>
  <c r="AD70" i="52"/>
  <c r="AJ69" i="52"/>
  <c r="AI69" i="52"/>
  <c r="AH69" i="52"/>
  <c r="AG69" i="52"/>
  <c r="AF69" i="52"/>
  <c r="AE69" i="52"/>
  <c r="AD69" i="52"/>
  <c r="AJ68" i="52"/>
  <c r="AI68" i="52"/>
  <c r="AH68" i="52"/>
  <c r="AG68" i="52"/>
  <c r="AF68" i="52"/>
  <c r="AE68" i="52"/>
  <c r="AD68" i="52"/>
  <c r="AJ67" i="52"/>
  <c r="AI67" i="52"/>
  <c r="AH67" i="52"/>
  <c r="AG67" i="52"/>
  <c r="AF67" i="52"/>
  <c r="AE67" i="52"/>
  <c r="AD67" i="52"/>
  <c r="AJ66" i="52"/>
  <c r="AI66" i="52"/>
  <c r="AH66" i="52"/>
  <c r="AG66" i="52"/>
  <c r="AF66" i="52"/>
  <c r="AE66" i="52"/>
  <c r="AD66" i="52"/>
  <c r="AJ65" i="52"/>
  <c r="AI65" i="52"/>
  <c r="AH65" i="52"/>
  <c r="AG65" i="52"/>
  <c r="AF65" i="52"/>
  <c r="AE65" i="52"/>
  <c r="AD65" i="52"/>
  <c r="AJ64" i="52"/>
  <c r="AI64" i="52"/>
  <c r="AH64" i="52"/>
  <c r="AG64" i="52"/>
  <c r="AF64" i="52"/>
  <c r="AE64" i="52"/>
  <c r="AD64" i="52"/>
  <c r="AJ63" i="52"/>
  <c r="AI63" i="52"/>
  <c r="AH63" i="52"/>
  <c r="AG63" i="52"/>
  <c r="AF63" i="52"/>
  <c r="AE63" i="52"/>
  <c r="AD63" i="52"/>
  <c r="AJ62" i="52"/>
  <c r="AI62" i="52"/>
  <c r="AH62" i="52"/>
  <c r="AG62" i="52"/>
  <c r="AF62" i="52"/>
  <c r="AE62" i="52"/>
  <c r="AD62" i="52"/>
  <c r="AJ61" i="52"/>
  <c r="AI61" i="52"/>
  <c r="AH61" i="52"/>
  <c r="AG61" i="52"/>
  <c r="AF61" i="52"/>
  <c r="AE61" i="52"/>
  <c r="AD61" i="52"/>
  <c r="AJ60" i="52"/>
  <c r="AI60" i="52"/>
  <c r="AH60" i="52"/>
  <c r="AG60" i="52"/>
  <c r="AF60" i="52"/>
  <c r="AE60" i="52"/>
  <c r="AD60" i="52"/>
  <c r="AJ59" i="52"/>
  <c r="AI59" i="52"/>
  <c r="AH59" i="52"/>
  <c r="AG59" i="52"/>
  <c r="AF59" i="52"/>
  <c r="AE59" i="52"/>
  <c r="AD59" i="52"/>
  <c r="AJ58" i="52"/>
  <c r="AI58" i="52"/>
  <c r="AH58" i="52"/>
  <c r="AG58" i="52"/>
  <c r="AF58" i="52"/>
  <c r="AE58" i="52"/>
  <c r="AD58" i="52"/>
  <c r="AJ57" i="52"/>
  <c r="AI57" i="52"/>
  <c r="AH57" i="52"/>
  <c r="AG57" i="52"/>
  <c r="AF57" i="52"/>
  <c r="AE57" i="52"/>
  <c r="AD57" i="52"/>
  <c r="AJ56" i="52"/>
  <c r="AI56" i="52"/>
  <c r="AH56" i="52"/>
  <c r="AG56" i="52"/>
  <c r="AF56" i="52"/>
  <c r="AE56" i="52"/>
  <c r="AD56" i="52"/>
  <c r="AJ55" i="52"/>
  <c r="AI55" i="52"/>
  <c r="AH55" i="52"/>
  <c r="AG55" i="52"/>
  <c r="AF55" i="52"/>
  <c r="AE55" i="52"/>
  <c r="AD55" i="52"/>
  <c r="AJ54" i="52"/>
  <c r="AI54" i="52"/>
  <c r="AH54" i="52"/>
  <c r="AG54" i="52"/>
  <c r="AF54" i="52"/>
  <c r="AE54" i="52"/>
  <c r="AD54" i="52"/>
  <c r="AJ53" i="52"/>
  <c r="AI53" i="52"/>
  <c r="AH53" i="52"/>
  <c r="AG53" i="52"/>
  <c r="AF53" i="52"/>
  <c r="AE53" i="52"/>
  <c r="AD53" i="52"/>
  <c r="AJ52" i="52"/>
  <c r="AI52" i="52"/>
  <c r="AH52" i="52"/>
  <c r="AG52" i="52"/>
  <c r="AF52" i="52"/>
  <c r="AE52" i="52"/>
  <c r="AD52" i="52"/>
  <c r="AJ51" i="52"/>
  <c r="AI51" i="52"/>
  <c r="AH51" i="52"/>
  <c r="AG51" i="52"/>
  <c r="AF51" i="52"/>
  <c r="AE51" i="52"/>
  <c r="AD51" i="52"/>
  <c r="AJ50" i="52"/>
  <c r="AI50" i="52"/>
  <c r="AH50" i="52"/>
  <c r="AG50" i="52"/>
  <c r="AF50" i="52"/>
  <c r="AE50" i="52"/>
  <c r="AD50" i="52"/>
  <c r="AJ49" i="52"/>
  <c r="AI49" i="52"/>
  <c r="AH49" i="52"/>
  <c r="AG49" i="52"/>
  <c r="AF49" i="52"/>
  <c r="AE49" i="52"/>
  <c r="AD49" i="52"/>
  <c r="AJ48" i="52"/>
  <c r="AI48" i="52"/>
  <c r="AH48" i="52"/>
  <c r="AG48" i="52"/>
  <c r="AF48" i="52"/>
  <c r="AE48" i="52"/>
  <c r="AD48" i="52"/>
  <c r="AJ47" i="52"/>
  <c r="AI47" i="52"/>
  <c r="AH47" i="52"/>
  <c r="AG47" i="52"/>
  <c r="AF47" i="52"/>
  <c r="AE47" i="52"/>
  <c r="AD47" i="52"/>
  <c r="AJ46" i="52"/>
  <c r="AI46" i="52"/>
  <c r="AH46" i="52"/>
  <c r="AG46" i="52"/>
  <c r="AF46" i="52"/>
  <c r="AE46" i="52"/>
  <c r="AD46" i="52"/>
  <c r="AJ45" i="52"/>
  <c r="AI45" i="52"/>
  <c r="AH45" i="52"/>
  <c r="AG45" i="52"/>
  <c r="AF45" i="52"/>
  <c r="AE45" i="52"/>
  <c r="AD45" i="52"/>
  <c r="AJ44" i="52"/>
  <c r="AI44" i="52"/>
  <c r="AH44" i="52"/>
  <c r="AG44" i="52"/>
  <c r="AF44" i="52"/>
  <c r="AE44" i="52"/>
  <c r="AD44" i="52"/>
  <c r="AJ43" i="52"/>
  <c r="AI43" i="52"/>
  <c r="AH43" i="52"/>
  <c r="AG43" i="52"/>
  <c r="AF43" i="52"/>
  <c r="AE43" i="52"/>
  <c r="AD43" i="52"/>
  <c r="AJ42" i="52"/>
  <c r="AI42" i="52"/>
  <c r="AH42" i="52"/>
  <c r="AG42" i="52"/>
  <c r="AF42" i="52"/>
  <c r="AE42" i="52"/>
  <c r="AD42" i="52"/>
  <c r="AJ41" i="52"/>
  <c r="AI41" i="52"/>
  <c r="AH41" i="52"/>
  <c r="AG41" i="52"/>
  <c r="AF41" i="52"/>
  <c r="AE41" i="52"/>
  <c r="AD41" i="52"/>
  <c r="AJ40" i="52"/>
  <c r="AI40" i="52"/>
  <c r="AH40" i="52"/>
  <c r="AG40" i="52"/>
  <c r="AF40" i="52"/>
  <c r="AE40" i="52"/>
  <c r="AD40" i="52"/>
  <c r="AJ39" i="52"/>
  <c r="AI39" i="52"/>
  <c r="AH39" i="52"/>
  <c r="AG39" i="52"/>
  <c r="AF39" i="52"/>
  <c r="AE39" i="52"/>
  <c r="AD39" i="52"/>
  <c r="AJ38" i="52"/>
  <c r="AI38" i="52"/>
  <c r="AH38" i="52"/>
  <c r="AG38" i="52"/>
  <c r="AF38" i="52"/>
  <c r="AE38" i="52"/>
  <c r="AD38" i="52"/>
  <c r="AJ37" i="52"/>
  <c r="AI37" i="52"/>
  <c r="AH37" i="52"/>
  <c r="AG37" i="52"/>
  <c r="AF37" i="52"/>
  <c r="AE37" i="52"/>
  <c r="AD37" i="52"/>
  <c r="AJ36" i="52"/>
  <c r="AI36" i="52"/>
  <c r="AH36" i="52"/>
  <c r="AG36" i="52"/>
  <c r="AF36" i="52"/>
  <c r="AE36" i="52"/>
  <c r="AD36" i="52"/>
  <c r="AJ35" i="52"/>
  <c r="AI35" i="52"/>
  <c r="AH35" i="52"/>
  <c r="AG35" i="52"/>
  <c r="AF35" i="52"/>
  <c r="AE35" i="52"/>
  <c r="AD35" i="52"/>
  <c r="AJ34" i="52"/>
  <c r="AI34" i="52"/>
  <c r="AH34" i="52"/>
  <c r="AG34" i="52"/>
  <c r="AF34" i="52"/>
  <c r="AE34" i="52"/>
  <c r="AD34" i="52"/>
  <c r="AJ33" i="52"/>
  <c r="AI33" i="52"/>
  <c r="AH33" i="52"/>
  <c r="AG33" i="52"/>
  <c r="AF33" i="52"/>
  <c r="AE33" i="52"/>
  <c r="AD33" i="52"/>
  <c r="AJ32" i="52"/>
  <c r="AI32" i="52"/>
  <c r="AH32" i="52"/>
  <c r="AG32" i="52"/>
  <c r="AF32" i="52"/>
  <c r="AE32" i="52"/>
  <c r="AD32" i="52"/>
  <c r="AJ31" i="52"/>
  <c r="AI31" i="52"/>
  <c r="AH31" i="52"/>
  <c r="AG31" i="52"/>
  <c r="AF31" i="52"/>
  <c r="AE31" i="52"/>
  <c r="AD31" i="52"/>
  <c r="AJ30" i="52"/>
  <c r="AI30" i="52"/>
  <c r="AH30" i="52"/>
  <c r="AG30" i="52"/>
  <c r="AF30" i="52"/>
  <c r="AE30" i="52"/>
  <c r="AD30" i="52"/>
  <c r="AJ29" i="52"/>
  <c r="AI29" i="52"/>
  <c r="AH29" i="52"/>
  <c r="AG29" i="52"/>
  <c r="AF29" i="52"/>
  <c r="AE29" i="52"/>
  <c r="AD29" i="52"/>
  <c r="AJ28" i="52"/>
  <c r="AI28" i="52"/>
  <c r="AH28" i="52"/>
  <c r="AG28" i="52"/>
  <c r="AF28" i="52"/>
  <c r="AE28" i="52"/>
  <c r="AD28" i="52"/>
  <c r="AJ27" i="52"/>
  <c r="AI27" i="52"/>
  <c r="AH27" i="52"/>
  <c r="AG27" i="52"/>
  <c r="AF27" i="52"/>
  <c r="AE27" i="52"/>
  <c r="AD27" i="52"/>
  <c r="AJ26" i="52"/>
  <c r="AI26" i="52"/>
  <c r="AH26" i="52"/>
  <c r="AG26" i="52"/>
  <c r="AF26" i="52"/>
  <c r="AE26" i="52"/>
  <c r="AD26" i="52"/>
  <c r="AJ25" i="52"/>
  <c r="AI25" i="52"/>
  <c r="AH25" i="52"/>
  <c r="AG25" i="52"/>
  <c r="AF25" i="52"/>
  <c r="AE25" i="52"/>
  <c r="AD25" i="52"/>
  <c r="AJ24" i="52"/>
  <c r="AI24" i="52"/>
  <c r="AH24" i="52"/>
  <c r="AG24" i="52"/>
  <c r="AF24" i="52"/>
  <c r="AE24" i="52"/>
  <c r="AD24" i="52"/>
  <c r="AJ23" i="52"/>
  <c r="AI23" i="52"/>
  <c r="AH23" i="52"/>
  <c r="AG23" i="52"/>
  <c r="AF23" i="52"/>
  <c r="AE23" i="52"/>
  <c r="AD23" i="52"/>
  <c r="AJ22" i="52"/>
  <c r="AI22" i="52"/>
  <c r="AH22" i="52"/>
  <c r="AG22" i="52"/>
  <c r="AF22" i="52"/>
  <c r="AE22" i="52"/>
  <c r="AD22" i="52"/>
  <c r="AJ21" i="52"/>
  <c r="AI21" i="52"/>
  <c r="AH21" i="52"/>
  <c r="AG21" i="52"/>
  <c r="AF21" i="52"/>
  <c r="AE21" i="52"/>
  <c r="AD21" i="52"/>
  <c r="AJ20" i="52"/>
  <c r="AI20" i="52"/>
  <c r="AH20" i="52"/>
  <c r="AG20" i="52"/>
  <c r="AF20" i="52"/>
  <c r="AE20" i="52"/>
  <c r="AD20" i="52"/>
  <c r="AJ19" i="52"/>
  <c r="AI19" i="52"/>
  <c r="AH19" i="52"/>
  <c r="AG19" i="52"/>
  <c r="AF19" i="52"/>
  <c r="AE19" i="52"/>
  <c r="AD19" i="52"/>
  <c r="AJ18" i="52"/>
  <c r="AI18" i="52"/>
  <c r="AH18" i="52"/>
  <c r="AG18" i="52"/>
  <c r="AF18" i="52"/>
  <c r="AE18" i="52"/>
  <c r="AD18" i="52"/>
  <c r="AJ17" i="52"/>
  <c r="AI17" i="52"/>
  <c r="AH17" i="52"/>
  <c r="AG17" i="52"/>
  <c r="AF17" i="52"/>
  <c r="AE17" i="52"/>
  <c r="AD17" i="52"/>
  <c r="AJ16" i="52"/>
  <c r="AI16" i="52"/>
  <c r="AH16" i="52"/>
  <c r="AG16" i="52"/>
  <c r="AF16" i="52"/>
  <c r="AE16" i="52"/>
  <c r="AD16" i="52"/>
  <c r="AJ15" i="52"/>
  <c r="AI15" i="52"/>
  <c r="AH15" i="52"/>
  <c r="AG15" i="52"/>
  <c r="AF15" i="52"/>
  <c r="AE15" i="52"/>
  <c r="AD15" i="52"/>
  <c r="AJ14" i="52"/>
  <c r="AI14" i="52"/>
  <c r="AH14" i="52"/>
  <c r="AG14" i="52"/>
  <c r="AF14" i="52"/>
  <c r="AE14" i="52"/>
  <c r="AD14" i="52"/>
  <c r="AJ13" i="52"/>
  <c r="AI13" i="52"/>
  <c r="AH13" i="52"/>
  <c r="AG13" i="52"/>
  <c r="AF13" i="52"/>
  <c r="AE13" i="52"/>
  <c r="AD13" i="52"/>
  <c r="AJ12" i="52"/>
  <c r="AI12" i="52"/>
  <c r="AH12" i="52"/>
  <c r="AG12" i="52"/>
  <c r="AF12" i="52"/>
  <c r="AE12" i="52"/>
  <c r="AD12" i="52"/>
  <c r="AJ11" i="52"/>
  <c r="AI11" i="52"/>
  <c r="AH11" i="52"/>
  <c r="AG11" i="52"/>
  <c r="AF11" i="52"/>
  <c r="AE11" i="52"/>
  <c r="AD11" i="52"/>
  <c r="AJ10" i="52"/>
  <c r="AI10" i="52"/>
  <c r="AH10" i="52"/>
  <c r="AG10" i="52"/>
  <c r="AF10" i="52"/>
  <c r="AE10" i="52"/>
  <c r="AD10" i="52"/>
  <c r="AJ9" i="52"/>
  <c r="AI9" i="52"/>
  <c r="AH9" i="52"/>
  <c r="AG9" i="52"/>
  <c r="AF9" i="52"/>
  <c r="AE9" i="52"/>
  <c r="AD9" i="52"/>
  <c r="AJ8" i="52"/>
  <c r="AI8" i="52"/>
  <c r="AH8" i="52"/>
  <c r="AG8" i="52"/>
  <c r="AF8" i="52"/>
  <c r="AE8" i="52"/>
  <c r="AD8" i="52"/>
  <c r="AJ7" i="52"/>
  <c r="AI7" i="52"/>
  <c r="AH7" i="52"/>
  <c r="AG7" i="52"/>
  <c r="AF7" i="52"/>
  <c r="AE7" i="52"/>
  <c r="AD7" i="52"/>
  <c r="AJ6" i="52"/>
  <c r="AI6" i="52"/>
  <c r="AH6" i="52"/>
  <c r="AG6" i="52"/>
  <c r="AF6" i="52"/>
  <c r="AE6" i="52"/>
  <c r="AD6" i="52"/>
  <c r="AJ5" i="52"/>
  <c r="AI5" i="52"/>
  <c r="AH5" i="52"/>
  <c r="AG5" i="52"/>
  <c r="AF5" i="52"/>
  <c r="AE5" i="52"/>
  <c r="AD5" i="52"/>
  <c r="AJ4" i="52"/>
  <c r="AI4" i="52"/>
  <c r="AH4" i="52"/>
  <c r="AG4" i="52"/>
  <c r="AF4" i="52"/>
  <c r="AE4" i="52"/>
  <c r="AD4" i="52"/>
  <c r="AJ3" i="52"/>
  <c r="AI3" i="52"/>
  <c r="AH3" i="52"/>
  <c r="AG3" i="52"/>
  <c r="AF3" i="52"/>
  <c r="AE3" i="52"/>
  <c r="AD3" i="52"/>
  <c r="AJ2" i="52"/>
  <c r="AI2" i="52"/>
  <c r="AH2" i="52"/>
  <c r="AG2" i="52"/>
  <c r="AF2" i="52"/>
  <c r="AE2" i="52"/>
  <c r="AD2" i="52"/>
  <c r="J193" i="59"/>
  <c r="J419" i="59"/>
  <c r="L415" i="59"/>
  <c r="L414" i="59"/>
  <c r="J407" i="59"/>
  <c r="K401" i="59"/>
  <c r="M400" i="59"/>
  <c r="M399" i="59"/>
  <c r="J398" i="59"/>
  <c r="J391" i="59"/>
  <c r="L390" i="59"/>
  <c r="M383" i="59"/>
  <c r="M381" i="59"/>
  <c r="M377" i="59"/>
  <c r="M376" i="59"/>
  <c r="J375" i="59"/>
  <c r="M374" i="59"/>
  <c r="M373" i="59"/>
  <c r="M372" i="59"/>
  <c r="M368" i="59"/>
  <c r="J366" i="59"/>
  <c r="L358" i="59"/>
  <c r="M357" i="59"/>
  <c r="M356" i="59"/>
  <c r="K353" i="59"/>
  <c r="J351" i="59"/>
  <c r="J350" i="59"/>
  <c r="M349" i="59"/>
  <c r="M344" i="59"/>
  <c r="J343" i="59"/>
  <c r="L342" i="59"/>
  <c r="K341" i="59"/>
  <c r="M340" i="59"/>
  <c r="K336" i="59"/>
  <c r="K335" i="59"/>
  <c r="L334" i="59"/>
  <c r="J327" i="59"/>
  <c r="M325" i="59"/>
  <c r="M321" i="59"/>
  <c r="J319" i="59"/>
  <c r="L312" i="59"/>
  <c r="J311" i="59"/>
  <c r="K310" i="59"/>
  <c r="M309" i="59"/>
  <c r="K303" i="59"/>
  <c r="K302" i="59"/>
  <c r="M301" i="59"/>
  <c r="J296" i="59"/>
  <c r="J295" i="59"/>
  <c r="J294" i="59"/>
  <c r="M293" i="59"/>
  <c r="M289" i="59"/>
  <c r="M288" i="59"/>
  <c r="J287" i="59"/>
  <c r="L286" i="59"/>
  <c r="M285" i="59"/>
  <c r="J280" i="59"/>
  <c r="L279" i="59"/>
  <c r="L278" i="59"/>
  <c r="M273" i="59"/>
  <c r="J272" i="59"/>
  <c r="J271" i="59"/>
  <c r="L270" i="59"/>
  <c r="M269" i="59"/>
  <c r="J268" i="59"/>
  <c r="L263" i="59"/>
  <c r="L262" i="59"/>
  <c r="J255" i="59"/>
  <c r="L254" i="59"/>
  <c r="M253" i="59"/>
  <c r="J250" i="59"/>
  <c r="L249" i="59"/>
  <c r="M248" i="59"/>
  <c r="K247" i="59"/>
  <c r="M246" i="59"/>
  <c r="L245" i="59"/>
  <c r="M240" i="59"/>
  <c r="L239" i="59"/>
  <c r="J237" i="59"/>
  <c r="J233" i="59"/>
  <c r="M232" i="59"/>
  <c r="M231" i="59"/>
  <c r="J230" i="59"/>
  <c r="J229" i="59"/>
  <c r="M224" i="59"/>
  <c r="M223" i="59"/>
  <c r="J221" i="59"/>
  <c r="M216" i="59"/>
  <c r="L215" i="59"/>
  <c r="M214" i="59"/>
  <c r="M208" i="59"/>
  <c r="L207" i="59"/>
  <c r="L206" i="59"/>
  <c r="J205" i="59"/>
  <c r="M200" i="59"/>
  <c r="L199" i="59"/>
  <c r="J198" i="59"/>
  <c r="J197" i="59"/>
  <c r="L195" i="59"/>
  <c r="J194" i="59"/>
  <c r="L418" i="59"/>
  <c r="J411" i="59"/>
  <c r="L410" i="59"/>
  <c r="K405" i="59"/>
  <c r="M404" i="59"/>
  <c r="M403" i="59"/>
  <c r="K403" i="59"/>
  <c r="J403" i="59"/>
  <c r="M396" i="59"/>
  <c r="M395" i="59"/>
  <c r="J395" i="59"/>
  <c r="J394" i="59"/>
  <c r="L394" i="59"/>
  <c r="M392" i="59"/>
  <c r="M388" i="59"/>
  <c r="L387" i="59"/>
  <c r="J387" i="59"/>
  <c r="J386" i="59"/>
  <c r="M385" i="59"/>
  <c r="K385" i="59"/>
  <c r="K384" i="59"/>
  <c r="J379" i="59"/>
  <c r="L370" i="59"/>
  <c r="K369" i="59"/>
  <c r="K364" i="59"/>
  <c r="L362" i="59"/>
  <c r="K361" i="59"/>
  <c r="M361" i="59"/>
  <c r="J355" i="59"/>
  <c r="K347" i="59"/>
  <c r="J347" i="59"/>
  <c r="M345" i="59"/>
  <c r="L338" i="59"/>
  <c r="K337" i="59"/>
  <c r="L330" i="59"/>
  <c r="M329" i="59"/>
  <c r="L326" i="59"/>
  <c r="J323" i="59"/>
  <c r="K322" i="59"/>
  <c r="K318" i="59"/>
  <c r="J316" i="59"/>
  <c r="K315" i="59"/>
  <c r="M315" i="59"/>
  <c r="K314" i="59"/>
  <c r="M313" i="59"/>
  <c r="M312" i="59"/>
  <c r="M308" i="59"/>
  <c r="J308" i="59"/>
  <c r="J307" i="59"/>
  <c r="K306" i="59"/>
  <c r="J304" i="59"/>
  <c r="J300" i="59"/>
  <c r="J299" i="59"/>
  <c r="K298" i="59"/>
  <c r="J298" i="59"/>
  <c r="M297" i="59"/>
  <c r="M292" i="59"/>
  <c r="L292" i="59"/>
  <c r="J292" i="59"/>
  <c r="J291" i="59"/>
  <c r="J290" i="59"/>
  <c r="J284" i="59"/>
  <c r="J283" i="59"/>
  <c r="L282" i="59"/>
  <c r="M281" i="59"/>
  <c r="J276" i="59"/>
  <c r="M275" i="59"/>
  <c r="K274" i="59"/>
  <c r="L274" i="59"/>
  <c r="J267" i="59"/>
  <c r="L266" i="59"/>
  <c r="M265" i="59"/>
  <c r="J264" i="59"/>
  <c r="M260" i="59"/>
  <c r="J260" i="59"/>
  <c r="M259" i="59"/>
  <c r="K258" i="59"/>
  <c r="L258" i="59"/>
  <c r="K257" i="59"/>
  <c r="J256" i="59"/>
  <c r="J252" i="59"/>
  <c r="K251" i="59"/>
  <c r="J244" i="59"/>
  <c r="M243" i="59"/>
  <c r="M242" i="59"/>
  <c r="J242" i="59"/>
  <c r="J241" i="59"/>
  <c r="M238" i="59"/>
  <c r="K238" i="59"/>
  <c r="J238" i="59"/>
  <c r="M236" i="59"/>
  <c r="L235" i="59"/>
  <c r="J234" i="59"/>
  <c r="L227" i="59"/>
  <c r="K226" i="59"/>
  <c r="J226" i="59"/>
  <c r="K225" i="59"/>
  <c r="J225" i="59"/>
  <c r="M220" i="59"/>
  <c r="L219" i="59"/>
  <c r="J218" i="59"/>
  <c r="J217" i="59"/>
  <c r="K214" i="59"/>
  <c r="J214" i="59"/>
  <c r="J213" i="59"/>
  <c r="M212" i="59"/>
  <c r="M211" i="59"/>
  <c r="L211" i="59"/>
  <c r="J210" i="59"/>
  <c r="J209" i="59"/>
  <c r="M204" i="59"/>
  <c r="L203" i="59"/>
  <c r="L202" i="59"/>
  <c r="J202" i="59"/>
  <c r="K201" i="59"/>
  <c r="J201" i="59"/>
  <c r="M196" i="59"/>
  <c r="B192" i="59"/>
  <c r="C170" i="59"/>
  <c r="B170" i="59"/>
  <c r="C169" i="59"/>
  <c r="B169" i="59"/>
  <c r="C168" i="59"/>
  <c r="B168" i="59"/>
  <c r="C167" i="59"/>
  <c r="B167" i="59"/>
  <c r="C166" i="59"/>
  <c r="B166" i="59"/>
  <c r="C165" i="59"/>
  <c r="B165" i="59"/>
  <c r="C164" i="59"/>
  <c r="B164" i="59"/>
  <c r="C163" i="59"/>
  <c r="B163" i="59"/>
  <c r="C162" i="59"/>
  <c r="B162" i="59"/>
  <c r="C161" i="59"/>
  <c r="B161" i="59"/>
  <c r="C160" i="59"/>
  <c r="B160" i="59"/>
  <c r="C159" i="59"/>
  <c r="B159" i="59"/>
  <c r="C158" i="59"/>
  <c r="B158" i="59"/>
  <c r="C157" i="59"/>
  <c r="B157" i="59"/>
  <c r="C156" i="59"/>
  <c r="B156" i="59"/>
  <c r="C155" i="59"/>
  <c r="B155" i="59"/>
  <c r="C154" i="59"/>
  <c r="B154" i="59"/>
  <c r="C153" i="59"/>
  <c r="B153" i="59"/>
  <c r="C152" i="59"/>
  <c r="B152" i="59"/>
  <c r="C151" i="59"/>
  <c r="B151" i="59"/>
  <c r="C150" i="59"/>
  <c r="B150" i="59"/>
  <c r="C149" i="59"/>
  <c r="B149" i="59"/>
  <c r="C148" i="59"/>
  <c r="B148" i="59"/>
  <c r="C147" i="59"/>
  <c r="B147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C135" i="59"/>
  <c r="B135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C118" i="59"/>
  <c r="B118" i="59"/>
  <c r="C117" i="59"/>
  <c r="B117" i="59"/>
  <c r="C116" i="59"/>
  <c r="B116" i="59"/>
  <c r="C115" i="59"/>
  <c r="B115" i="59"/>
  <c r="C114" i="59"/>
  <c r="B114" i="59"/>
  <c r="C113" i="59"/>
  <c r="B113" i="59"/>
  <c r="C112" i="59"/>
  <c r="B112" i="59"/>
  <c r="C111" i="59"/>
  <c r="B111" i="59"/>
  <c r="C110" i="59"/>
  <c r="B110" i="59"/>
  <c r="C109" i="59"/>
  <c r="B109" i="59"/>
  <c r="C108" i="59"/>
  <c r="B108" i="59"/>
  <c r="C107" i="59"/>
  <c r="B107" i="59"/>
  <c r="C106" i="59"/>
  <c r="B106" i="59"/>
  <c r="C105" i="59"/>
  <c r="B105" i="59"/>
  <c r="C104" i="59"/>
  <c r="B104" i="59"/>
  <c r="C103" i="59"/>
  <c r="B103" i="59"/>
  <c r="C102" i="59"/>
  <c r="B102" i="59"/>
  <c r="C101" i="59"/>
  <c r="B101" i="59"/>
  <c r="C100" i="59"/>
  <c r="B100" i="59"/>
  <c r="C99" i="59"/>
  <c r="B99" i="59"/>
  <c r="C98" i="59"/>
  <c r="B98" i="59"/>
  <c r="C97" i="59"/>
  <c r="B97" i="59"/>
  <c r="C96" i="59"/>
  <c r="B96" i="59"/>
  <c r="C95" i="59"/>
  <c r="B95" i="59"/>
  <c r="C94" i="59"/>
  <c r="B94" i="59"/>
  <c r="C93" i="59"/>
  <c r="B93" i="59"/>
  <c r="C92" i="59"/>
  <c r="B92" i="59"/>
  <c r="C91" i="59"/>
  <c r="B91" i="59"/>
  <c r="C90" i="59"/>
  <c r="B90" i="59"/>
  <c r="C89" i="59"/>
  <c r="B89" i="59"/>
  <c r="C88" i="59"/>
  <c r="B88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9" i="59"/>
  <c r="B79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9" i="59"/>
  <c r="B69" i="59"/>
  <c r="C68" i="59"/>
  <c r="B68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8" i="59"/>
  <c r="B58" i="59"/>
  <c r="C57" i="59"/>
  <c r="B57" i="59"/>
  <c r="C56" i="59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36" i="59"/>
  <c r="B36" i="59"/>
  <c r="C35" i="59"/>
  <c r="B35" i="59"/>
  <c r="C34" i="59"/>
  <c r="B34" i="59"/>
  <c r="C33" i="59"/>
  <c r="B33" i="59"/>
  <c r="C32" i="59"/>
  <c r="B32" i="59"/>
  <c r="C31" i="59"/>
  <c r="B31" i="59"/>
  <c r="C30" i="59"/>
  <c r="B30" i="59"/>
  <c r="C29" i="59"/>
  <c r="B29" i="59"/>
  <c r="C28" i="59"/>
  <c r="B28" i="59"/>
  <c r="C27" i="59"/>
  <c r="B27" i="59"/>
  <c r="C26" i="59"/>
  <c r="B26" i="59"/>
  <c r="C25" i="59"/>
  <c r="B25" i="59"/>
  <c r="C24" i="59"/>
  <c r="B24" i="59"/>
  <c r="C23" i="59"/>
  <c r="B23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D14" i="59"/>
  <c r="C14" i="59"/>
  <c r="B14" i="59"/>
  <c r="D13" i="59"/>
  <c r="C13" i="59"/>
  <c r="B13" i="59"/>
  <c r="D12" i="59"/>
  <c r="C12" i="59"/>
  <c r="B12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6" i="59"/>
  <c r="C6" i="59"/>
  <c r="B6" i="59"/>
  <c r="D5" i="59"/>
  <c r="C5" i="59"/>
  <c r="B5" i="59"/>
  <c r="D4" i="59"/>
  <c r="C4" i="59"/>
  <c r="B4" i="59"/>
  <c r="D3" i="59"/>
  <c r="C3" i="59"/>
  <c r="B3" i="59"/>
  <c r="D2" i="59"/>
  <c r="C2" i="59"/>
  <c r="B2" i="59"/>
  <c r="D1" i="59"/>
  <c r="C1" i="59"/>
  <c r="B1" i="59"/>
  <c r="AK222" i="58"/>
  <c r="AJ222" i="58"/>
  <c r="AI222" i="58"/>
  <c r="AH222" i="58"/>
  <c r="AG222" i="58"/>
  <c r="AF222" i="58"/>
  <c r="AE222" i="58"/>
  <c r="AK221" i="58"/>
  <c r="AJ221" i="58"/>
  <c r="AI221" i="58"/>
  <c r="AH221" i="58"/>
  <c r="AG221" i="58"/>
  <c r="AF221" i="58"/>
  <c r="AE221" i="58"/>
  <c r="AK220" i="58"/>
  <c r="AJ220" i="58"/>
  <c r="AI220" i="58"/>
  <c r="AH220" i="58"/>
  <c r="AG220" i="58"/>
  <c r="AF220" i="58"/>
  <c r="AE220" i="58"/>
  <c r="AK219" i="58"/>
  <c r="AJ219" i="58"/>
  <c r="AI219" i="58"/>
  <c r="AH219" i="58"/>
  <c r="AG219" i="58"/>
  <c r="AF219" i="58"/>
  <c r="AE219" i="58"/>
  <c r="AK218" i="58"/>
  <c r="AJ218" i="58"/>
  <c r="AI218" i="58"/>
  <c r="AH218" i="58"/>
  <c r="AG218" i="58"/>
  <c r="AF218" i="58"/>
  <c r="AE218" i="58"/>
  <c r="AK217" i="58"/>
  <c r="AJ217" i="58"/>
  <c r="AI217" i="58"/>
  <c r="AH217" i="58"/>
  <c r="AG217" i="58"/>
  <c r="AF217" i="58"/>
  <c r="AE217" i="58"/>
  <c r="AK216" i="58"/>
  <c r="AJ216" i="58"/>
  <c r="AI216" i="58"/>
  <c r="AH216" i="58"/>
  <c r="AG216" i="58"/>
  <c r="AF216" i="58"/>
  <c r="AE216" i="58"/>
  <c r="AK215" i="58"/>
  <c r="AJ215" i="58"/>
  <c r="AI215" i="58"/>
  <c r="AH215" i="58"/>
  <c r="AG215" i="58"/>
  <c r="AF215" i="58"/>
  <c r="AE215" i="58"/>
  <c r="AK214" i="58"/>
  <c r="AJ214" i="58"/>
  <c r="AI214" i="58"/>
  <c r="AH214" i="58"/>
  <c r="AG214" i="58"/>
  <c r="AF214" i="58"/>
  <c r="AE214" i="58"/>
  <c r="AK213" i="58"/>
  <c r="AJ213" i="58"/>
  <c r="AI213" i="58"/>
  <c r="AH213" i="58"/>
  <c r="AG213" i="58"/>
  <c r="AF213" i="58"/>
  <c r="AE213" i="58"/>
  <c r="AK212" i="58"/>
  <c r="AJ212" i="58"/>
  <c r="AI212" i="58"/>
  <c r="AH212" i="58"/>
  <c r="AG212" i="58"/>
  <c r="AF212" i="58"/>
  <c r="AE212" i="58"/>
  <c r="AK211" i="58"/>
  <c r="AJ211" i="58"/>
  <c r="AI211" i="58"/>
  <c r="AH211" i="58"/>
  <c r="AG211" i="58"/>
  <c r="AF211" i="58"/>
  <c r="AE211" i="58"/>
  <c r="AK210" i="58"/>
  <c r="AJ210" i="58"/>
  <c r="AI210" i="58"/>
  <c r="AH210" i="58"/>
  <c r="AG210" i="58"/>
  <c r="AF210" i="58"/>
  <c r="AE210" i="58"/>
  <c r="AK209" i="58"/>
  <c r="AJ209" i="58"/>
  <c r="AI209" i="58"/>
  <c r="AH209" i="58"/>
  <c r="AG209" i="58"/>
  <c r="AF209" i="58"/>
  <c r="AE209" i="58"/>
  <c r="AK208" i="58"/>
  <c r="AJ208" i="58"/>
  <c r="AI208" i="58"/>
  <c r="AH208" i="58"/>
  <c r="AG208" i="58"/>
  <c r="AF208" i="58"/>
  <c r="AE208" i="58"/>
  <c r="AK207" i="58"/>
  <c r="AJ207" i="58"/>
  <c r="AI207" i="58"/>
  <c r="AH207" i="58"/>
  <c r="AG207" i="58"/>
  <c r="AF207" i="58"/>
  <c r="AE207" i="58"/>
  <c r="AK206" i="58"/>
  <c r="AJ206" i="58"/>
  <c r="AI206" i="58"/>
  <c r="AH206" i="58"/>
  <c r="AG206" i="58"/>
  <c r="AF206" i="58"/>
  <c r="AE206" i="58"/>
  <c r="AK205" i="58"/>
  <c r="AJ205" i="58"/>
  <c r="AI205" i="58"/>
  <c r="AH205" i="58"/>
  <c r="AG205" i="58"/>
  <c r="AF205" i="58"/>
  <c r="AE205" i="58"/>
  <c r="AK204" i="58"/>
  <c r="AJ204" i="58"/>
  <c r="AI204" i="58"/>
  <c r="AH204" i="58"/>
  <c r="AG204" i="58"/>
  <c r="AF204" i="58"/>
  <c r="AE204" i="58"/>
  <c r="AK203" i="58"/>
  <c r="AJ203" i="58"/>
  <c r="AI203" i="58"/>
  <c r="AH203" i="58"/>
  <c r="AG203" i="58"/>
  <c r="AF203" i="58"/>
  <c r="AE203" i="58"/>
  <c r="AK202" i="58"/>
  <c r="AJ202" i="58"/>
  <c r="AI202" i="58"/>
  <c r="AH202" i="58"/>
  <c r="AG202" i="58"/>
  <c r="AF202" i="58"/>
  <c r="AE202" i="58"/>
  <c r="AK201" i="58"/>
  <c r="AJ201" i="58"/>
  <c r="AI201" i="58"/>
  <c r="AH201" i="58"/>
  <c r="AG201" i="58"/>
  <c r="AF201" i="58"/>
  <c r="AE201" i="58"/>
  <c r="AK200" i="58"/>
  <c r="AJ200" i="58"/>
  <c r="AI200" i="58"/>
  <c r="AH200" i="58"/>
  <c r="AG200" i="58"/>
  <c r="AF200" i="58"/>
  <c r="AE200" i="58"/>
  <c r="AK199" i="58"/>
  <c r="AJ199" i="58"/>
  <c r="AI199" i="58"/>
  <c r="AH199" i="58"/>
  <c r="AG199" i="58"/>
  <c r="AF199" i="58"/>
  <c r="AE199" i="58"/>
  <c r="AK198" i="58"/>
  <c r="AJ198" i="58"/>
  <c r="AI198" i="58"/>
  <c r="AH198" i="58"/>
  <c r="AG198" i="58"/>
  <c r="AF198" i="58"/>
  <c r="AE198" i="58"/>
  <c r="AK197" i="58"/>
  <c r="AJ197" i="58"/>
  <c r="AI197" i="58"/>
  <c r="AH197" i="58"/>
  <c r="AG197" i="58"/>
  <c r="AF197" i="58"/>
  <c r="AE197" i="58"/>
  <c r="AK196" i="58"/>
  <c r="AJ196" i="58"/>
  <c r="AI196" i="58"/>
  <c r="AH196" i="58"/>
  <c r="AG196" i="58"/>
  <c r="AF196" i="58"/>
  <c r="AE196" i="58"/>
  <c r="AK195" i="58"/>
  <c r="AJ195" i="58"/>
  <c r="AI195" i="58"/>
  <c r="AH195" i="58"/>
  <c r="AG195" i="58"/>
  <c r="AF195" i="58"/>
  <c r="AE195" i="58"/>
  <c r="AK194" i="58"/>
  <c r="AJ194" i="58"/>
  <c r="AI194" i="58"/>
  <c r="AH194" i="58"/>
  <c r="AG194" i="58"/>
  <c r="AF194" i="58"/>
  <c r="AE194" i="58"/>
  <c r="AK193" i="58"/>
  <c r="AJ193" i="58"/>
  <c r="AI193" i="58"/>
  <c r="AH193" i="58"/>
  <c r="AG193" i="58"/>
  <c r="AF193" i="58"/>
  <c r="AE193" i="58"/>
  <c r="AK192" i="58"/>
  <c r="AJ192" i="58"/>
  <c r="AI192" i="58"/>
  <c r="AH192" i="58"/>
  <c r="AG192" i="58"/>
  <c r="AF192" i="58"/>
  <c r="AE192" i="58"/>
  <c r="AK191" i="58"/>
  <c r="AJ191" i="58"/>
  <c r="AI191" i="58"/>
  <c r="AH191" i="58"/>
  <c r="AG191" i="58"/>
  <c r="AF191" i="58"/>
  <c r="AE191" i="58"/>
  <c r="AK190" i="58"/>
  <c r="AJ190" i="58"/>
  <c r="AI190" i="58"/>
  <c r="AH190" i="58"/>
  <c r="AG190" i="58"/>
  <c r="AF190" i="58"/>
  <c r="AE190" i="58"/>
  <c r="AK189" i="58"/>
  <c r="AJ189" i="58"/>
  <c r="AI189" i="58"/>
  <c r="AH189" i="58"/>
  <c r="AG189" i="58"/>
  <c r="AF189" i="58"/>
  <c r="AE189" i="58"/>
  <c r="AK188" i="58"/>
  <c r="AJ188" i="58"/>
  <c r="AI188" i="58"/>
  <c r="AH188" i="58"/>
  <c r="AG188" i="58"/>
  <c r="AF188" i="58"/>
  <c r="AE188" i="58"/>
  <c r="AK187" i="58"/>
  <c r="AJ187" i="58"/>
  <c r="AI187" i="58"/>
  <c r="AH187" i="58"/>
  <c r="AG187" i="58"/>
  <c r="AF187" i="58"/>
  <c r="AE187" i="58"/>
  <c r="AK186" i="58"/>
  <c r="AJ186" i="58"/>
  <c r="AI186" i="58"/>
  <c r="AH186" i="58"/>
  <c r="AG186" i="58"/>
  <c r="AF186" i="58"/>
  <c r="AE186" i="58"/>
  <c r="AK185" i="58"/>
  <c r="AJ185" i="58"/>
  <c r="AI185" i="58"/>
  <c r="AH185" i="58"/>
  <c r="AG185" i="58"/>
  <c r="AF185" i="58"/>
  <c r="AE185" i="58"/>
  <c r="AK184" i="58"/>
  <c r="AJ184" i="58"/>
  <c r="AI184" i="58"/>
  <c r="AH184" i="58"/>
  <c r="AG184" i="58"/>
  <c r="AF184" i="58"/>
  <c r="AE184" i="58"/>
  <c r="AK183" i="58"/>
  <c r="AJ183" i="58"/>
  <c r="AI183" i="58"/>
  <c r="AH183" i="58"/>
  <c r="AG183" i="58"/>
  <c r="AF183" i="58"/>
  <c r="AE183" i="58"/>
  <c r="AK182" i="58"/>
  <c r="AJ182" i="58"/>
  <c r="AI182" i="58"/>
  <c r="AH182" i="58"/>
  <c r="AG182" i="58"/>
  <c r="AF182" i="58"/>
  <c r="AE182" i="58"/>
  <c r="AK181" i="58"/>
  <c r="AJ181" i="58"/>
  <c r="AI181" i="58"/>
  <c r="AH181" i="58"/>
  <c r="AG181" i="58"/>
  <c r="AF181" i="58"/>
  <c r="AE181" i="58"/>
  <c r="AK180" i="58"/>
  <c r="AJ180" i="58"/>
  <c r="AI180" i="58"/>
  <c r="AH180" i="58"/>
  <c r="AG180" i="58"/>
  <c r="AF180" i="58"/>
  <c r="AE180" i="58"/>
  <c r="AK179" i="58"/>
  <c r="AJ179" i="58"/>
  <c r="AI179" i="58"/>
  <c r="AH179" i="58"/>
  <c r="AG179" i="58"/>
  <c r="AF179" i="58"/>
  <c r="AE179" i="58"/>
  <c r="AK178" i="58"/>
  <c r="AJ178" i="58"/>
  <c r="AI178" i="58"/>
  <c r="AH178" i="58"/>
  <c r="AG178" i="58"/>
  <c r="AF178" i="58"/>
  <c r="AE178" i="58"/>
  <c r="AK177" i="58"/>
  <c r="AJ177" i="58"/>
  <c r="AI177" i="58"/>
  <c r="AH177" i="58"/>
  <c r="AG177" i="58"/>
  <c r="AF177" i="58"/>
  <c r="AE177" i="58"/>
  <c r="AK176" i="58"/>
  <c r="AJ176" i="58"/>
  <c r="AI176" i="58"/>
  <c r="AH176" i="58"/>
  <c r="AG176" i="58"/>
  <c r="AF176" i="58"/>
  <c r="AE176" i="58"/>
  <c r="AK175" i="58"/>
  <c r="AJ175" i="58"/>
  <c r="AI175" i="58"/>
  <c r="AH175" i="58"/>
  <c r="AG175" i="58"/>
  <c r="AF175" i="58"/>
  <c r="AE175" i="58"/>
  <c r="AK174" i="58"/>
  <c r="AJ174" i="58"/>
  <c r="AI174" i="58"/>
  <c r="AH174" i="58"/>
  <c r="AG174" i="58"/>
  <c r="AF174" i="58"/>
  <c r="AE174" i="58"/>
  <c r="AK173" i="58"/>
  <c r="AJ173" i="58"/>
  <c r="AI173" i="58"/>
  <c r="AH173" i="58"/>
  <c r="AG173" i="58"/>
  <c r="AF173" i="58"/>
  <c r="AE173" i="58"/>
  <c r="AK172" i="58"/>
  <c r="AJ172" i="58"/>
  <c r="AI172" i="58"/>
  <c r="AH172" i="58"/>
  <c r="AG172" i="58"/>
  <c r="AF172" i="58"/>
  <c r="AE172" i="58"/>
  <c r="AK171" i="58"/>
  <c r="AJ171" i="58"/>
  <c r="AI171" i="58"/>
  <c r="AH171" i="58"/>
  <c r="AG171" i="58"/>
  <c r="AF171" i="58"/>
  <c r="AE171" i="58"/>
  <c r="AK170" i="58"/>
  <c r="AJ170" i="58"/>
  <c r="AI170" i="58"/>
  <c r="AH170" i="58"/>
  <c r="AG170" i="58"/>
  <c r="AF170" i="58"/>
  <c r="AE170" i="58"/>
  <c r="AK169" i="58"/>
  <c r="AJ169" i="58"/>
  <c r="AI169" i="58"/>
  <c r="AH169" i="58"/>
  <c r="AG169" i="58"/>
  <c r="AF169" i="58"/>
  <c r="AE169" i="58"/>
  <c r="AK168" i="58"/>
  <c r="AJ168" i="58"/>
  <c r="AI168" i="58"/>
  <c r="AH168" i="58"/>
  <c r="AG168" i="58"/>
  <c r="AF168" i="58"/>
  <c r="AE168" i="58"/>
  <c r="AK167" i="58"/>
  <c r="AJ167" i="58"/>
  <c r="AI167" i="58"/>
  <c r="AH167" i="58"/>
  <c r="AG167" i="58"/>
  <c r="AF167" i="58"/>
  <c r="AE167" i="58"/>
  <c r="AK166" i="58"/>
  <c r="AJ166" i="58"/>
  <c r="AI166" i="58"/>
  <c r="AH166" i="58"/>
  <c r="AG166" i="58"/>
  <c r="AF166" i="58"/>
  <c r="AE166" i="58"/>
  <c r="AK165" i="58"/>
  <c r="AJ165" i="58"/>
  <c r="AI165" i="58"/>
  <c r="AH165" i="58"/>
  <c r="AG165" i="58"/>
  <c r="AF165" i="58"/>
  <c r="AE165" i="58"/>
  <c r="AK164" i="58"/>
  <c r="AJ164" i="58"/>
  <c r="AI164" i="58"/>
  <c r="AH164" i="58"/>
  <c r="AG164" i="58"/>
  <c r="AF164" i="58"/>
  <c r="AE164" i="58"/>
  <c r="AK163" i="58"/>
  <c r="AJ163" i="58"/>
  <c r="AI163" i="58"/>
  <c r="AH163" i="58"/>
  <c r="AG163" i="58"/>
  <c r="AF163" i="58"/>
  <c r="AE163" i="58"/>
  <c r="AK162" i="58"/>
  <c r="AJ162" i="58"/>
  <c r="AI162" i="58"/>
  <c r="AH162" i="58"/>
  <c r="AG162" i="58"/>
  <c r="AF162" i="58"/>
  <c r="AE162" i="58"/>
  <c r="AK161" i="58"/>
  <c r="AJ161" i="58"/>
  <c r="AI161" i="58"/>
  <c r="AH161" i="58"/>
  <c r="AG161" i="58"/>
  <c r="AF161" i="58"/>
  <c r="AE161" i="58"/>
  <c r="AK160" i="58"/>
  <c r="AJ160" i="58"/>
  <c r="AI160" i="58"/>
  <c r="AH160" i="58"/>
  <c r="AG160" i="58"/>
  <c r="AF160" i="58"/>
  <c r="AE160" i="58"/>
  <c r="AK159" i="58"/>
  <c r="AJ159" i="58"/>
  <c r="AI159" i="58"/>
  <c r="AH159" i="58"/>
  <c r="AG159" i="58"/>
  <c r="AF159" i="58"/>
  <c r="AE159" i="58"/>
  <c r="AK158" i="58"/>
  <c r="AJ158" i="58"/>
  <c r="AI158" i="58"/>
  <c r="AH158" i="58"/>
  <c r="AG158" i="58"/>
  <c r="AF158" i="58"/>
  <c r="AE158" i="58"/>
  <c r="AK157" i="58"/>
  <c r="AJ157" i="58"/>
  <c r="AI157" i="58"/>
  <c r="AH157" i="58"/>
  <c r="AG157" i="58"/>
  <c r="AF157" i="58"/>
  <c r="AE157" i="58"/>
  <c r="AK156" i="58"/>
  <c r="AJ156" i="58"/>
  <c r="AI156" i="58"/>
  <c r="AH156" i="58"/>
  <c r="AG156" i="58"/>
  <c r="AF156" i="58"/>
  <c r="AE156" i="58"/>
  <c r="AK155" i="58"/>
  <c r="AJ155" i="58"/>
  <c r="AI155" i="58"/>
  <c r="AH155" i="58"/>
  <c r="AG155" i="58"/>
  <c r="AF155" i="58"/>
  <c r="AE155" i="58"/>
  <c r="AK154" i="58"/>
  <c r="AJ154" i="58"/>
  <c r="AI154" i="58"/>
  <c r="AH154" i="58"/>
  <c r="AG154" i="58"/>
  <c r="AF154" i="58"/>
  <c r="AE154" i="58"/>
  <c r="AK153" i="58"/>
  <c r="AJ153" i="58"/>
  <c r="AI153" i="58"/>
  <c r="AH153" i="58"/>
  <c r="AG153" i="58"/>
  <c r="AF153" i="58"/>
  <c r="AE153" i="58"/>
  <c r="AK152" i="58"/>
  <c r="AJ152" i="58"/>
  <c r="AI152" i="58"/>
  <c r="AH152" i="58"/>
  <c r="AG152" i="58"/>
  <c r="AF152" i="58"/>
  <c r="AE152" i="58"/>
  <c r="AK151" i="58"/>
  <c r="AJ151" i="58"/>
  <c r="AI151" i="58"/>
  <c r="AH151" i="58"/>
  <c r="AG151" i="58"/>
  <c r="AF151" i="58"/>
  <c r="AE151" i="58"/>
  <c r="AK150" i="58"/>
  <c r="AJ150" i="58"/>
  <c r="AI150" i="58"/>
  <c r="AH150" i="58"/>
  <c r="AG150" i="58"/>
  <c r="AF150" i="58"/>
  <c r="AE150" i="58"/>
  <c r="AK149" i="58"/>
  <c r="AJ149" i="58"/>
  <c r="AI149" i="58"/>
  <c r="AH149" i="58"/>
  <c r="AG149" i="58"/>
  <c r="AF149" i="58"/>
  <c r="AE149" i="58"/>
  <c r="AK148" i="58"/>
  <c r="AJ148" i="58"/>
  <c r="AI148" i="58"/>
  <c r="AH148" i="58"/>
  <c r="AG148" i="58"/>
  <c r="AF148" i="58"/>
  <c r="AE148" i="58"/>
  <c r="AK147" i="58"/>
  <c r="AJ147" i="58"/>
  <c r="AI147" i="58"/>
  <c r="AH147" i="58"/>
  <c r="AG147" i="58"/>
  <c r="AF147" i="58"/>
  <c r="AE147" i="58"/>
  <c r="AK146" i="58"/>
  <c r="AJ146" i="58"/>
  <c r="AI146" i="58"/>
  <c r="AH146" i="58"/>
  <c r="AG146" i="58"/>
  <c r="AF146" i="58"/>
  <c r="AE146" i="58"/>
  <c r="AK145" i="58"/>
  <c r="AJ145" i="58"/>
  <c r="AI145" i="58"/>
  <c r="AH145" i="58"/>
  <c r="AG145" i="58"/>
  <c r="AF145" i="58"/>
  <c r="AE145" i="58"/>
  <c r="AK144" i="58"/>
  <c r="AJ144" i="58"/>
  <c r="AI144" i="58"/>
  <c r="AH144" i="58"/>
  <c r="AG144" i="58"/>
  <c r="AF144" i="58"/>
  <c r="AE144" i="58"/>
  <c r="AK143" i="58"/>
  <c r="AJ143" i="58"/>
  <c r="AI143" i="58"/>
  <c r="AH143" i="58"/>
  <c r="AG143" i="58"/>
  <c r="AF143" i="58"/>
  <c r="AE143" i="58"/>
  <c r="AK142" i="58"/>
  <c r="AJ142" i="58"/>
  <c r="AI142" i="58"/>
  <c r="AH142" i="58"/>
  <c r="AG142" i="58"/>
  <c r="AF142" i="58"/>
  <c r="AE142" i="58"/>
  <c r="AK141" i="58"/>
  <c r="AJ141" i="58"/>
  <c r="AI141" i="58"/>
  <c r="AH141" i="58"/>
  <c r="AG141" i="58"/>
  <c r="AF141" i="58"/>
  <c r="AE141" i="58"/>
  <c r="AK140" i="58"/>
  <c r="AJ140" i="58"/>
  <c r="AI140" i="58"/>
  <c r="AH140" i="58"/>
  <c r="AG140" i="58"/>
  <c r="AF140" i="58"/>
  <c r="AE140" i="58"/>
  <c r="AK139" i="58"/>
  <c r="AJ139" i="58"/>
  <c r="AI139" i="58"/>
  <c r="AH139" i="58"/>
  <c r="AG139" i="58"/>
  <c r="AF139" i="58"/>
  <c r="AE139" i="58"/>
  <c r="AK138" i="58"/>
  <c r="AJ138" i="58"/>
  <c r="AI138" i="58"/>
  <c r="AH138" i="58"/>
  <c r="AG138" i="58"/>
  <c r="AF138" i="58"/>
  <c r="AE138" i="58"/>
  <c r="AK137" i="58"/>
  <c r="AJ137" i="58"/>
  <c r="AI137" i="58"/>
  <c r="AH137" i="58"/>
  <c r="AG137" i="58"/>
  <c r="AF137" i="58"/>
  <c r="AE137" i="58"/>
  <c r="AK136" i="58"/>
  <c r="AJ136" i="58"/>
  <c r="AI136" i="58"/>
  <c r="AH136" i="58"/>
  <c r="AG136" i="58"/>
  <c r="AF136" i="58"/>
  <c r="AE136" i="58"/>
  <c r="AK135" i="58"/>
  <c r="AJ135" i="58"/>
  <c r="AI135" i="58"/>
  <c r="AH135" i="58"/>
  <c r="AG135" i="58"/>
  <c r="AF135" i="58"/>
  <c r="AE135" i="58"/>
  <c r="AK134" i="58"/>
  <c r="AJ134" i="58"/>
  <c r="AI134" i="58"/>
  <c r="AH134" i="58"/>
  <c r="AG134" i="58"/>
  <c r="AF134" i="58"/>
  <c r="AE134" i="58"/>
  <c r="AK133" i="58"/>
  <c r="AJ133" i="58"/>
  <c r="AI133" i="58"/>
  <c r="AH133" i="58"/>
  <c r="AG133" i="58"/>
  <c r="AF133" i="58"/>
  <c r="AE133" i="58"/>
  <c r="AK132" i="58"/>
  <c r="AJ132" i="58"/>
  <c r="AI132" i="58"/>
  <c r="AH132" i="58"/>
  <c r="AG132" i="58"/>
  <c r="AF132" i="58"/>
  <c r="AE132" i="58"/>
  <c r="AK131" i="58"/>
  <c r="AJ131" i="58"/>
  <c r="AI131" i="58"/>
  <c r="AH131" i="58"/>
  <c r="AG131" i="58"/>
  <c r="AF131" i="58"/>
  <c r="AE131" i="58"/>
  <c r="AK130" i="58"/>
  <c r="AJ130" i="58"/>
  <c r="AI130" i="58"/>
  <c r="AH130" i="58"/>
  <c r="AG130" i="58"/>
  <c r="AF130" i="58"/>
  <c r="AE130" i="58"/>
  <c r="AK129" i="58"/>
  <c r="AJ129" i="58"/>
  <c r="AI129" i="58"/>
  <c r="AH129" i="58"/>
  <c r="AG129" i="58"/>
  <c r="AF129" i="58"/>
  <c r="AE129" i="58"/>
  <c r="AK128" i="58"/>
  <c r="AJ128" i="58"/>
  <c r="AI128" i="58"/>
  <c r="AH128" i="58"/>
  <c r="AG128" i="58"/>
  <c r="AF128" i="58"/>
  <c r="AE128" i="58"/>
  <c r="AK127" i="58"/>
  <c r="AJ127" i="58"/>
  <c r="AI127" i="58"/>
  <c r="AH127" i="58"/>
  <c r="AG127" i="58"/>
  <c r="AF127" i="58"/>
  <c r="AE127" i="58"/>
  <c r="AK126" i="58"/>
  <c r="AJ126" i="58"/>
  <c r="AI126" i="58"/>
  <c r="AH126" i="58"/>
  <c r="AG126" i="58"/>
  <c r="AF126" i="58"/>
  <c r="AE126" i="58"/>
  <c r="AK125" i="58"/>
  <c r="AJ125" i="58"/>
  <c r="AI125" i="58"/>
  <c r="AH125" i="58"/>
  <c r="AG125" i="58"/>
  <c r="AF125" i="58"/>
  <c r="AE125" i="58"/>
  <c r="AK124" i="58"/>
  <c r="AJ124" i="58"/>
  <c r="AI124" i="58"/>
  <c r="AH124" i="58"/>
  <c r="AG124" i="58"/>
  <c r="AF124" i="58"/>
  <c r="AE124" i="58"/>
  <c r="AK123" i="58"/>
  <c r="AJ123" i="58"/>
  <c r="AI123" i="58"/>
  <c r="AH123" i="58"/>
  <c r="AG123" i="58"/>
  <c r="AF123" i="58"/>
  <c r="AE123" i="58"/>
  <c r="AK122" i="58"/>
  <c r="AJ122" i="58"/>
  <c r="AI122" i="58"/>
  <c r="AH122" i="58"/>
  <c r="AG122" i="58"/>
  <c r="AF122" i="58"/>
  <c r="AE122" i="58"/>
  <c r="AK121" i="58"/>
  <c r="AJ121" i="58"/>
  <c r="AI121" i="58"/>
  <c r="AH121" i="58"/>
  <c r="AG121" i="58"/>
  <c r="AF121" i="58"/>
  <c r="AE121" i="58"/>
  <c r="AK120" i="58"/>
  <c r="AJ120" i="58"/>
  <c r="AI120" i="58"/>
  <c r="AH120" i="58"/>
  <c r="AG120" i="58"/>
  <c r="AF120" i="58"/>
  <c r="AE120" i="58"/>
  <c r="AK119" i="58"/>
  <c r="AJ119" i="58"/>
  <c r="AI119" i="58"/>
  <c r="AH119" i="58"/>
  <c r="AG119" i="58"/>
  <c r="AF119" i="58"/>
  <c r="AE119" i="58"/>
  <c r="AK118" i="58"/>
  <c r="AJ118" i="58"/>
  <c r="AI118" i="58"/>
  <c r="AH118" i="58"/>
  <c r="AG118" i="58"/>
  <c r="AF118" i="58"/>
  <c r="AE118" i="58"/>
  <c r="AK117" i="58"/>
  <c r="AJ117" i="58"/>
  <c r="AI117" i="58"/>
  <c r="AH117" i="58"/>
  <c r="AG117" i="58"/>
  <c r="AF117" i="58"/>
  <c r="AE117" i="58"/>
  <c r="AK116" i="58"/>
  <c r="AJ116" i="58"/>
  <c r="AI116" i="58"/>
  <c r="AH116" i="58"/>
  <c r="AG116" i="58"/>
  <c r="AF116" i="58"/>
  <c r="AE116" i="58"/>
  <c r="AK115" i="58"/>
  <c r="AJ115" i="58"/>
  <c r="AI115" i="58"/>
  <c r="AH115" i="58"/>
  <c r="AG115" i="58"/>
  <c r="AF115" i="58"/>
  <c r="AE115" i="58"/>
  <c r="AK114" i="58"/>
  <c r="AJ114" i="58"/>
  <c r="AI114" i="58"/>
  <c r="AH114" i="58"/>
  <c r="AG114" i="58"/>
  <c r="AF114" i="58"/>
  <c r="AE114" i="58"/>
  <c r="AK113" i="58"/>
  <c r="AJ113" i="58"/>
  <c r="AI113" i="58"/>
  <c r="AH113" i="58"/>
  <c r="AG113" i="58"/>
  <c r="AF113" i="58"/>
  <c r="AE113" i="58"/>
  <c r="AK112" i="58"/>
  <c r="AJ112" i="58"/>
  <c r="AI112" i="58"/>
  <c r="AH112" i="58"/>
  <c r="AG112" i="58"/>
  <c r="AF112" i="58"/>
  <c r="AE112" i="58"/>
  <c r="AK111" i="58"/>
  <c r="AJ111" i="58"/>
  <c r="AI111" i="58"/>
  <c r="AH111" i="58"/>
  <c r="AG111" i="58"/>
  <c r="AF111" i="58"/>
  <c r="AE111" i="58"/>
  <c r="AK110" i="58"/>
  <c r="AJ110" i="58"/>
  <c r="AI110" i="58"/>
  <c r="AH110" i="58"/>
  <c r="AG110" i="58"/>
  <c r="AF110" i="58"/>
  <c r="AE110" i="58"/>
  <c r="AK109" i="58"/>
  <c r="AJ109" i="58"/>
  <c r="AI109" i="58"/>
  <c r="AH109" i="58"/>
  <c r="AG109" i="58"/>
  <c r="AF109" i="58"/>
  <c r="AE109" i="58"/>
  <c r="AK108" i="58"/>
  <c r="AJ108" i="58"/>
  <c r="AI108" i="58"/>
  <c r="AH108" i="58"/>
  <c r="AG108" i="58"/>
  <c r="AF108" i="58"/>
  <c r="AE108" i="58"/>
  <c r="AK107" i="58"/>
  <c r="AJ107" i="58"/>
  <c r="AI107" i="58"/>
  <c r="AH107" i="58"/>
  <c r="AG107" i="58"/>
  <c r="AF107" i="58"/>
  <c r="AE107" i="58"/>
  <c r="AK106" i="58"/>
  <c r="AJ106" i="58"/>
  <c r="AI106" i="58"/>
  <c r="AH106" i="58"/>
  <c r="AG106" i="58"/>
  <c r="AF106" i="58"/>
  <c r="AE106" i="58"/>
  <c r="AK105" i="58"/>
  <c r="AJ105" i="58"/>
  <c r="AI105" i="58"/>
  <c r="AH105" i="58"/>
  <c r="AG105" i="58"/>
  <c r="AF105" i="58"/>
  <c r="AE105" i="58"/>
  <c r="AK104" i="58"/>
  <c r="AJ104" i="58"/>
  <c r="AI104" i="58"/>
  <c r="AH104" i="58"/>
  <c r="AG104" i="58"/>
  <c r="AF104" i="58"/>
  <c r="AE104" i="58"/>
  <c r="AK103" i="58"/>
  <c r="AJ103" i="58"/>
  <c r="AI103" i="58"/>
  <c r="AH103" i="58"/>
  <c r="AG103" i="58"/>
  <c r="AF103" i="58"/>
  <c r="AE103" i="58"/>
  <c r="AK102" i="58"/>
  <c r="AJ102" i="58"/>
  <c r="AI102" i="58"/>
  <c r="AH102" i="58"/>
  <c r="AG102" i="58"/>
  <c r="AF102" i="58"/>
  <c r="AE102" i="58"/>
  <c r="AK101" i="58"/>
  <c r="AJ101" i="58"/>
  <c r="AI101" i="58"/>
  <c r="AH101" i="58"/>
  <c r="AG101" i="58"/>
  <c r="AF101" i="58"/>
  <c r="AE101" i="58"/>
  <c r="AK100" i="58"/>
  <c r="AJ100" i="58"/>
  <c r="AI100" i="58"/>
  <c r="AH100" i="58"/>
  <c r="AG100" i="58"/>
  <c r="AF100" i="58"/>
  <c r="AE100" i="58"/>
  <c r="AK99" i="58"/>
  <c r="AJ99" i="58"/>
  <c r="AI99" i="58"/>
  <c r="AH99" i="58"/>
  <c r="AG99" i="58"/>
  <c r="AF99" i="58"/>
  <c r="AE99" i="58"/>
  <c r="AK98" i="58"/>
  <c r="AJ98" i="58"/>
  <c r="AI98" i="58"/>
  <c r="AH98" i="58"/>
  <c r="AG98" i="58"/>
  <c r="AF98" i="58"/>
  <c r="AE98" i="58"/>
  <c r="AK97" i="58"/>
  <c r="AJ97" i="58"/>
  <c r="AI97" i="58"/>
  <c r="AH97" i="58"/>
  <c r="AG97" i="58"/>
  <c r="AF97" i="58"/>
  <c r="AE97" i="58"/>
  <c r="AK96" i="58"/>
  <c r="AJ96" i="58"/>
  <c r="AI96" i="58"/>
  <c r="AH96" i="58"/>
  <c r="AG96" i="58"/>
  <c r="AF96" i="58"/>
  <c r="AE96" i="58"/>
  <c r="AK95" i="58"/>
  <c r="AJ95" i="58"/>
  <c r="AI95" i="58"/>
  <c r="AH95" i="58"/>
  <c r="AG95" i="58"/>
  <c r="AF95" i="58"/>
  <c r="AE95" i="58"/>
  <c r="AK94" i="58"/>
  <c r="AJ94" i="58"/>
  <c r="AI94" i="58"/>
  <c r="AH94" i="58"/>
  <c r="AG94" i="58"/>
  <c r="AF94" i="58"/>
  <c r="AE94" i="58"/>
  <c r="AK93" i="58"/>
  <c r="AJ93" i="58"/>
  <c r="AI93" i="58"/>
  <c r="AH93" i="58"/>
  <c r="AG93" i="58"/>
  <c r="AF93" i="58"/>
  <c r="AE93" i="58"/>
  <c r="AK92" i="58"/>
  <c r="AJ92" i="58"/>
  <c r="AI92" i="58"/>
  <c r="AH92" i="58"/>
  <c r="AG92" i="58"/>
  <c r="AF92" i="58"/>
  <c r="AE92" i="58"/>
  <c r="AK91" i="58"/>
  <c r="AJ91" i="58"/>
  <c r="AI91" i="58"/>
  <c r="AH91" i="58"/>
  <c r="AG91" i="58"/>
  <c r="AF91" i="58"/>
  <c r="AE91" i="58"/>
  <c r="AK90" i="58"/>
  <c r="AJ90" i="58"/>
  <c r="AI90" i="58"/>
  <c r="AH90" i="58"/>
  <c r="AG90" i="58"/>
  <c r="AF90" i="58"/>
  <c r="AE90" i="58"/>
  <c r="AK89" i="58"/>
  <c r="AJ89" i="58"/>
  <c r="AI89" i="58"/>
  <c r="AH89" i="58"/>
  <c r="AG89" i="58"/>
  <c r="AF89" i="58"/>
  <c r="AE89" i="58"/>
  <c r="AK88" i="58"/>
  <c r="AJ88" i="58"/>
  <c r="AI88" i="58"/>
  <c r="AH88" i="58"/>
  <c r="AG88" i="58"/>
  <c r="AF88" i="58"/>
  <c r="AE88" i="58"/>
  <c r="AK87" i="58"/>
  <c r="AJ87" i="58"/>
  <c r="AI87" i="58"/>
  <c r="AH87" i="58"/>
  <c r="AG87" i="58"/>
  <c r="AF87" i="58"/>
  <c r="AE87" i="58"/>
  <c r="AK86" i="58"/>
  <c r="AJ86" i="58"/>
  <c r="AI86" i="58"/>
  <c r="AH86" i="58"/>
  <c r="AG86" i="58"/>
  <c r="AF86" i="58"/>
  <c r="AE86" i="58"/>
  <c r="AK85" i="58"/>
  <c r="AJ85" i="58"/>
  <c r="AI85" i="58"/>
  <c r="AH85" i="58"/>
  <c r="AG85" i="58"/>
  <c r="AF85" i="58"/>
  <c r="AE85" i="58"/>
  <c r="AK84" i="58"/>
  <c r="AJ84" i="58"/>
  <c r="AI84" i="58"/>
  <c r="AH84" i="58"/>
  <c r="AG84" i="58"/>
  <c r="AF84" i="58"/>
  <c r="AE84" i="58"/>
  <c r="AK83" i="58"/>
  <c r="AJ83" i="58"/>
  <c r="AI83" i="58"/>
  <c r="AH83" i="58"/>
  <c r="AG83" i="58"/>
  <c r="AF83" i="58"/>
  <c r="AE83" i="58"/>
  <c r="AK82" i="58"/>
  <c r="AJ82" i="58"/>
  <c r="AI82" i="58"/>
  <c r="AH82" i="58"/>
  <c r="AG82" i="58"/>
  <c r="AF82" i="58"/>
  <c r="AE82" i="58"/>
  <c r="AK81" i="58"/>
  <c r="AJ81" i="58"/>
  <c r="AI81" i="58"/>
  <c r="AH81" i="58"/>
  <c r="AG81" i="58"/>
  <c r="AF81" i="58"/>
  <c r="AE81" i="58"/>
  <c r="AK80" i="58"/>
  <c r="AJ80" i="58"/>
  <c r="AI80" i="58"/>
  <c r="AH80" i="58"/>
  <c r="AG80" i="58"/>
  <c r="AF80" i="58"/>
  <c r="AE80" i="58"/>
  <c r="AK79" i="58"/>
  <c r="AJ79" i="58"/>
  <c r="AI79" i="58"/>
  <c r="AH79" i="58"/>
  <c r="AG79" i="58"/>
  <c r="AF79" i="58"/>
  <c r="AE79" i="58"/>
  <c r="AK78" i="58"/>
  <c r="AJ78" i="58"/>
  <c r="AI78" i="58"/>
  <c r="AH78" i="58"/>
  <c r="AG78" i="58"/>
  <c r="AF78" i="58"/>
  <c r="AE78" i="58"/>
  <c r="AK77" i="58"/>
  <c r="AJ77" i="58"/>
  <c r="AI77" i="58"/>
  <c r="AH77" i="58"/>
  <c r="AG77" i="58"/>
  <c r="AF77" i="58"/>
  <c r="AE77" i="58"/>
  <c r="AK76" i="58"/>
  <c r="AJ76" i="58"/>
  <c r="AI76" i="58"/>
  <c r="AH76" i="58"/>
  <c r="AG76" i="58"/>
  <c r="AF76" i="58"/>
  <c r="AE76" i="58"/>
  <c r="AK75" i="58"/>
  <c r="AJ75" i="58"/>
  <c r="AI75" i="58"/>
  <c r="AH75" i="58"/>
  <c r="AG75" i="58"/>
  <c r="AF75" i="58"/>
  <c r="AE75" i="58"/>
  <c r="AK74" i="58"/>
  <c r="AJ74" i="58"/>
  <c r="AI74" i="58"/>
  <c r="AH74" i="58"/>
  <c r="AG74" i="58"/>
  <c r="AF74" i="58"/>
  <c r="AE74" i="58"/>
  <c r="AK73" i="58"/>
  <c r="AJ73" i="58"/>
  <c r="AI73" i="58"/>
  <c r="AH73" i="58"/>
  <c r="AG73" i="58"/>
  <c r="AF73" i="58"/>
  <c r="AE73" i="58"/>
  <c r="AK72" i="58"/>
  <c r="AJ72" i="58"/>
  <c r="AI72" i="58"/>
  <c r="AH72" i="58"/>
  <c r="AG72" i="58"/>
  <c r="AF72" i="58"/>
  <c r="AE72" i="58"/>
  <c r="AK71" i="58"/>
  <c r="AJ71" i="58"/>
  <c r="AI71" i="58"/>
  <c r="AH71" i="58"/>
  <c r="AG71" i="58"/>
  <c r="AF71" i="58"/>
  <c r="AE71" i="58"/>
  <c r="AK70" i="58"/>
  <c r="AJ70" i="58"/>
  <c r="AI70" i="58"/>
  <c r="AH70" i="58"/>
  <c r="AG70" i="58"/>
  <c r="AF70" i="58"/>
  <c r="AE70" i="58"/>
  <c r="AK69" i="58"/>
  <c r="AJ69" i="58"/>
  <c r="AI69" i="58"/>
  <c r="AH69" i="58"/>
  <c r="AG69" i="58"/>
  <c r="AF69" i="58"/>
  <c r="AE69" i="58"/>
  <c r="AK68" i="58"/>
  <c r="AJ68" i="58"/>
  <c r="AI68" i="58"/>
  <c r="AH68" i="58"/>
  <c r="AG68" i="58"/>
  <c r="AF68" i="58"/>
  <c r="AE68" i="58"/>
  <c r="AK67" i="58"/>
  <c r="AJ67" i="58"/>
  <c r="AI67" i="58"/>
  <c r="AH67" i="58"/>
  <c r="AG67" i="58"/>
  <c r="AF67" i="58"/>
  <c r="AE67" i="58"/>
  <c r="AK66" i="58"/>
  <c r="AJ66" i="58"/>
  <c r="AI66" i="58"/>
  <c r="AH66" i="58"/>
  <c r="AG66" i="58"/>
  <c r="AF66" i="58"/>
  <c r="AE66" i="58"/>
  <c r="AK65" i="58"/>
  <c r="AJ65" i="58"/>
  <c r="AI65" i="58"/>
  <c r="AH65" i="58"/>
  <c r="AG65" i="58"/>
  <c r="AF65" i="58"/>
  <c r="AE65" i="58"/>
  <c r="AK64" i="58"/>
  <c r="AJ64" i="58"/>
  <c r="AI64" i="58"/>
  <c r="AH64" i="58"/>
  <c r="AG64" i="58"/>
  <c r="AF64" i="58"/>
  <c r="AE64" i="58"/>
  <c r="AK63" i="58"/>
  <c r="AJ63" i="58"/>
  <c r="AI63" i="58"/>
  <c r="AH63" i="58"/>
  <c r="AG63" i="58"/>
  <c r="AF63" i="58"/>
  <c r="AE63" i="58"/>
  <c r="AK62" i="58"/>
  <c r="AJ62" i="58"/>
  <c r="AI62" i="58"/>
  <c r="AH62" i="58"/>
  <c r="AG62" i="58"/>
  <c r="AF62" i="58"/>
  <c r="AE62" i="58"/>
  <c r="AK61" i="58"/>
  <c r="AJ61" i="58"/>
  <c r="AI61" i="58"/>
  <c r="AH61" i="58"/>
  <c r="AG61" i="58"/>
  <c r="AF61" i="58"/>
  <c r="AE61" i="58"/>
  <c r="AK60" i="58"/>
  <c r="AJ60" i="58"/>
  <c r="AI60" i="58"/>
  <c r="AH60" i="58"/>
  <c r="AG60" i="58"/>
  <c r="AF60" i="58"/>
  <c r="AE60" i="58"/>
  <c r="AK59" i="58"/>
  <c r="AJ59" i="58"/>
  <c r="AI59" i="58"/>
  <c r="AH59" i="58"/>
  <c r="AG59" i="58"/>
  <c r="AF59" i="58"/>
  <c r="AE59" i="58"/>
  <c r="AK58" i="58"/>
  <c r="AJ58" i="58"/>
  <c r="AI58" i="58"/>
  <c r="AH58" i="58"/>
  <c r="AG58" i="58"/>
  <c r="AF58" i="58"/>
  <c r="AE58" i="58"/>
  <c r="AK57" i="58"/>
  <c r="AJ57" i="58"/>
  <c r="AI57" i="58"/>
  <c r="AH57" i="58"/>
  <c r="AG57" i="58"/>
  <c r="AF57" i="58"/>
  <c r="AE57" i="58"/>
  <c r="AK56" i="58"/>
  <c r="AJ56" i="58"/>
  <c r="AI56" i="58"/>
  <c r="AH56" i="58"/>
  <c r="AG56" i="58"/>
  <c r="AF56" i="58"/>
  <c r="AE56" i="58"/>
  <c r="AK55" i="58"/>
  <c r="AJ55" i="58"/>
  <c r="AI55" i="58"/>
  <c r="AH55" i="58"/>
  <c r="AG55" i="58"/>
  <c r="AF55" i="58"/>
  <c r="AE55" i="58"/>
  <c r="AK54" i="58"/>
  <c r="AJ54" i="58"/>
  <c r="AI54" i="58"/>
  <c r="AH54" i="58"/>
  <c r="AG54" i="58"/>
  <c r="AF54" i="58"/>
  <c r="AE54" i="58"/>
  <c r="AK53" i="58"/>
  <c r="AJ53" i="58"/>
  <c r="AI53" i="58"/>
  <c r="AH53" i="58"/>
  <c r="AG53" i="58"/>
  <c r="AF53" i="58"/>
  <c r="AE53" i="58"/>
  <c r="AK52" i="58"/>
  <c r="AJ52" i="58"/>
  <c r="AI52" i="58"/>
  <c r="AH52" i="58"/>
  <c r="AG52" i="58"/>
  <c r="AF52" i="58"/>
  <c r="AE52" i="58"/>
  <c r="AK51" i="58"/>
  <c r="AJ51" i="58"/>
  <c r="AI51" i="58"/>
  <c r="AH51" i="58"/>
  <c r="AG51" i="58"/>
  <c r="AF51" i="58"/>
  <c r="AE51" i="58"/>
  <c r="AK50" i="58"/>
  <c r="AJ50" i="58"/>
  <c r="AI50" i="58"/>
  <c r="AH50" i="58"/>
  <c r="AG50" i="58"/>
  <c r="AF50" i="58"/>
  <c r="AE50" i="58"/>
  <c r="AK49" i="58"/>
  <c r="AJ49" i="58"/>
  <c r="AI49" i="58"/>
  <c r="AH49" i="58"/>
  <c r="AG49" i="58"/>
  <c r="AF49" i="58"/>
  <c r="AE49" i="58"/>
  <c r="AK48" i="58"/>
  <c r="AJ48" i="58"/>
  <c r="AI48" i="58"/>
  <c r="AH48" i="58"/>
  <c r="AG48" i="58"/>
  <c r="AF48" i="58"/>
  <c r="AE48" i="58"/>
  <c r="AK47" i="58"/>
  <c r="AJ47" i="58"/>
  <c r="AI47" i="58"/>
  <c r="AH47" i="58"/>
  <c r="AG47" i="58"/>
  <c r="AF47" i="58"/>
  <c r="AE47" i="58"/>
  <c r="AK46" i="58"/>
  <c r="AJ46" i="58"/>
  <c r="AI46" i="58"/>
  <c r="AH46" i="58"/>
  <c r="AG46" i="58"/>
  <c r="AF46" i="58"/>
  <c r="AE46" i="58"/>
  <c r="AK45" i="58"/>
  <c r="AJ45" i="58"/>
  <c r="AI45" i="58"/>
  <c r="AH45" i="58"/>
  <c r="AG45" i="58"/>
  <c r="AF45" i="58"/>
  <c r="AE45" i="58"/>
  <c r="AK44" i="58"/>
  <c r="AJ44" i="58"/>
  <c r="AI44" i="58"/>
  <c r="AH44" i="58"/>
  <c r="AG44" i="58"/>
  <c r="AF44" i="58"/>
  <c r="AE44" i="58"/>
  <c r="AK43" i="58"/>
  <c r="AJ43" i="58"/>
  <c r="AI43" i="58"/>
  <c r="AH43" i="58"/>
  <c r="AG43" i="58"/>
  <c r="AF43" i="58"/>
  <c r="AE43" i="58"/>
  <c r="AK42" i="58"/>
  <c r="AJ42" i="58"/>
  <c r="AI42" i="58"/>
  <c r="AH42" i="58"/>
  <c r="AG42" i="58"/>
  <c r="AF42" i="58"/>
  <c r="AE42" i="58"/>
  <c r="AK41" i="58"/>
  <c r="AJ41" i="58"/>
  <c r="AI41" i="58"/>
  <c r="AH41" i="58"/>
  <c r="AG41" i="58"/>
  <c r="AF41" i="58"/>
  <c r="AE41" i="58"/>
  <c r="AK40" i="58"/>
  <c r="AJ40" i="58"/>
  <c r="AI40" i="58"/>
  <c r="AH40" i="58"/>
  <c r="AG40" i="58"/>
  <c r="AF40" i="58"/>
  <c r="AE40" i="58"/>
  <c r="AK39" i="58"/>
  <c r="AJ39" i="58"/>
  <c r="AI39" i="58"/>
  <c r="AH39" i="58"/>
  <c r="AG39" i="58"/>
  <c r="AF39" i="58"/>
  <c r="AE39" i="58"/>
  <c r="AK38" i="58"/>
  <c r="AJ38" i="58"/>
  <c r="AI38" i="58"/>
  <c r="AH38" i="58"/>
  <c r="AG38" i="58"/>
  <c r="AF38" i="58"/>
  <c r="AE38" i="58"/>
  <c r="AK37" i="58"/>
  <c r="AJ37" i="58"/>
  <c r="AI37" i="58"/>
  <c r="AH37" i="58"/>
  <c r="AG37" i="58"/>
  <c r="AF37" i="58"/>
  <c r="AE37" i="58"/>
  <c r="AK36" i="58"/>
  <c r="AJ36" i="58"/>
  <c r="AI36" i="58"/>
  <c r="AH36" i="58"/>
  <c r="AG36" i="58"/>
  <c r="AF36" i="58"/>
  <c r="AE36" i="58"/>
  <c r="AK35" i="58"/>
  <c r="AJ35" i="58"/>
  <c r="AI35" i="58"/>
  <c r="AH35" i="58"/>
  <c r="AG35" i="58"/>
  <c r="AF35" i="58"/>
  <c r="AE35" i="58"/>
  <c r="AK34" i="58"/>
  <c r="AJ34" i="58"/>
  <c r="AI34" i="58"/>
  <c r="AH34" i="58"/>
  <c r="AG34" i="58"/>
  <c r="AF34" i="58"/>
  <c r="AE34" i="58"/>
  <c r="AK33" i="58"/>
  <c r="AJ33" i="58"/>
  <c r="AI33" i="58"/>
  <c r="AH33" i="58"/>
  <c r="AG33" i="58"/>
  <c r="AF33" i="58"/>
  <c r="AE33" i="58"/>
  <c r="AK32" i="58"/>
  <c r="AJ32" i="58"/>
  <c r="AI32" i="58"/>
  <c r="AH32" i="58"/>
  <c r="AG32" i="58"/>
  <c r="AF32" i="58"/>
  <c r="AE32" i="58"/>
  <c r="AK31" i="58"/>
  <c r="AJ31" i="58"/>
  <c r="AI31" i="58"/>
  <c r="AH31" i="58"/>
  <c r="AG31" i="58"/>
  <c r="AF31" i="58"/>
  <c r="AE31" i="58"/>
  <c r="AK30" i="58"/>
  <c r="AJ30" i="58"/>
  <c r="AI30" i="58"/>
  <c r="AH30" i="58"/>
  <c r="AG30" i="58"/>
  <c r="AF30" i="58"/>
  <c r="AE30" i="58"/>
  <c r="AK29" i="58"/>
  <c r="AJ29" i="58"/>
  <c r="AI29" i="58"/>
  <c r="AH29" i="58"/>
  <c r="AG29" i="58"/>
  <c r="AF29" i="58"/>
  <c r="AE29" i="58"/>
  <c r="AK28" i="58"/>
  <c r="AJ28" i="58"/>
  <c r="AI28" i="58"/>
  <c r="AH28" i="58"/>
  <c r="AG28" i="58"/>
  <c r="AF28" i="58"/>
  <c r="AE28" i="58"/>
  <c r="AK27" i="58"/>
  <c r="AJ27" i="58"/>
  <c r="AI27" i="58"/>
  <c r="AH27" i="58"/>
  <c r="AG27" i="58"/>
  <c r="AF27" i="58"/>
  <c r="AE27" i="58"/>
  <c r="AK26" i="58"/>
  <c r="AJ26" i="58"/>
  <c r="AI26" i="58"/>
  <c r="AH26" i="58"/>
  <c r="AG26" i="58"/>
  <c r="AF26" i="58"/>
  <c r="AE26" i="58"/>
  <c r="AK25" i="58"/>
  <c r="AJ25" i="58"/>
  <c r="AI25" i="58"/>
  <c r="AH25" i="58"/>
  <c r="AG25" i="58"/>
  <c r="AF25" i="58"/>
  <c r="AE25" i="58"/>
  <c r="AK24" i="58"/>
  <c r="AJ24" i="58"/>
  <c r="AI24" i="58"/>
  <c r="AH24" i="58"/>
  <c r="AG24" i="58"/>
  <c r="AF24" i="58"/>
  <c r="AE24" i="58"/>
  <c r="AK23" i="58"/>
  <c r="AJ23" i="58"/>
  <c r="AI23" i="58"/>
  <c r="AH23" i="58"/>
  <c r="AG23" i="58"/>
  <c r="AF23" i="58"/>
  <c r="AE23" i="58"/>
  <c r="AK22" i="58"/>
  <c r="AJ22" i="58"/>
  <c r="AI22" i="58"/>
  <c r="AH22" i="58"/>
  <c r="AG22" i="58"/>
  <c r="AF22" i="58"/>
  <c r="AE22" i="58"/>
  <c r="AK21" i="58"/>
  <c r="AJ21" i="58"/>
  <c r="AI21" i="58"/>
  <c r="AH21" i="58"/>
  <c r="AG21" i="58"/>
  <c r="AF21" i="58"/>
  <c r="AE21" i="58"/>
  <c r="AK20" i="58"/>
  <c r="AJ20" i="58"/>
  <c r="AI20" i="58"/>
  <c r="AH20" i="58"/>
  <c r="AG20" i="58"/>
  <c r="AF20" i="58"/>
  <c r="AE20" i="58"/>
  <c r="AK19" i="58"/>
  <c r="AJ19" i="58"/>
  <c r="AI19" i="58"/>
  <c r="AH19" i="58"/>
  <c r="AG19" i="58"/>
  <c r="AF19" i="58"/>
  <c r="AE19" i="58"/>
  <c r="AK18" i="58"/>
  <c r="AJ18" i="58"/>
  <c r="AI18" i="58"/>
  <c r="AH18" i="58"/>
  <c r="AG18" i="58"/>
  <c r="AF18" i="58"/>
  <c r="AE18" i="58"/>
  <c r="AK17" i="58"/>
  <c r="AJ17" i="58"/>
  <c r="AI17" i="58"/>
  <c r="AH17" i="58"/>
  <c r="AG17" i="58"/>
  <c r="AF17" i="58"/>
  <c r="AE17" i="58"/>
  <c r="AK16" i="58"/>
  <c r="AJ16" i="58"/>
  <c r="AI16" i="58"/>
  <c r="AH16" i="58"/>
  <c r="AG16" i="58"/>
  <c r="AF16" i="58"/>
  <c r="AE16" i="58"/>
  <c r="AN15" i="58"/>
  <c r="AK15" i="58"/>
  <c r="AJ15" i="58"/>
  <c r="AI15" i="58"/>
  <c r="AH15" i="58"/>
  <c r="AG15" i="58"/>
  <c r="AF15" i="58"/>
  <c r="AE15" i="58"/>
  <c r="AN14" i="58"/>
  <c r="AK14" i="58"/>
  <c r="AJ14" i="58"/>
  <c r="AI14" i="58"/>
  <c r="AH14" i="58"/>
  <c r="AG14" i="58"/>
  <c r="AF14" i="58"/>
  <c r="AE14" i="58"/>
  <c r="AN13" i="58"/>
  <c r="AK13" i="58"/>
  <c r="AJ13" i="58"/>
  <c r="AI13" i="58"/>
  <c r="AH13" i="58"/>
  <c r="AG13" i="58"/>
  <c r="AF13" i="58"/>
  <c r="AE13" i="58"/>
  <c r="AN12" i="58"/>
  <c r="AK12" i="58"/>
  <c r="AJ12" i="58"/>
  <c r="AI12" i="58"/>
  <c r="AH12" i="58"/>
  <c r="AG12" i="58"/>
  <c r="AF12" i="58"/>
  <c r="AE12" i="58"/>
  <c r="AN11" i="58"/>
  <c r="AK11" i="58"/>
  <c r="AJ11" i="58"/>
  <c r="AI11" i="58"/>
  <c r="AH11" i="58"/>
  <c r="AG11" i="58"/>
  <c r="AF11" i="58"/>
  <c r="AE11" i="58"/>
  <c r="AN10" i="58"/>
  <c r="AK10" i="58"/>
  <c r="AJ10" i="58"/>
  <c r="AI10" i="58"/>
  <c r="AH10" i="58"/>
  <c r="AG10" i="58"/>
  <c r="AF10" i="58"/>
  <c r="AE10" i="58"/>
  <c r="AN9" i="58"/>
  <c r="AK9" i="58"/>
  <c r="AJ9" i="58"/>
  <c r="AI9" i="58"/>
  <c r="AH9" i="58"/>
  <c r="AG9" i="58"/>
  <c r="AF9" i="58"/>
  <c r="AE9" i="58"/>
  <c r="AN8" i="58"/>
  <c r="AK8" i="58"/>
  <c r="AJ8" i="58"/>
  <c r="AI8" i="58"/>
  <c r="AH8" i="58"/>
  <c r="AG8" i="58"/>
  <c r="AF8" i="58"/>
  <c r="AE8" i="58"/>
  <c r="AN7" i="58"/>
  <c r="AK7" i="58"/>
  <c r="AJ7" i="58"/>
  <c r="AI7" i="58"/>
  <c r="AH7" i="58"/>
  <c r="AG7" i="58"/>
  <c r="AF7" i="58"/>
  <c r="AE7" i="58"/>
  <c r="AN6" i="58"/>
  <c r="AK6" i="58"/>
  <c r="AJ6" i="58"/>
  <c r="AI6" i="58"/>
  <c r="AH6" i="58"/>
  <c r="AG6" i="58"/>
  <c r="AF6" i="58"/>
  <c r="AE6" i="58"/>
  <c r="AN5" i="58"/>
  <c r="AK5" i="58"/>
  <c r="AJ5" i="58"/>
  <c r="AI5" i="58"/>
  <c r="AH5" i="58"/>
  <c r="AG5" i="58"/>
  <c r="AF5" i="58"/>
  <c r="AE5" i="58"/>
  <c r="AN4" i="58"/>
  <c r="AK4" i="58"/>
  <c r="AJ4" i="58"/>
  <c r="AI4" i="58"/>
  <c r="AH4" i="58"/>
  <c r="AG4" i="58"/>
  <c r="AF4" i="58"/>
  <c r="AE4" i="58"/>
  <c r="AN3" i="58"/>
  <c r="AK3" i="58"/>
  <c r="AJ3" i="58"/>
  <c r="AI3" i="58"/>
  <c r="AH3" i="58"/>
  <c r="AG3" i="58"/>
  <c r="AF3" i="58"/>
  <c r="AE3" i="58"/>
  <c r="AN2" i="58"/>
  <c r="AK2" i="58"/>
  <c r="AJ2" i="58"/>
  <c r="AI2" i="58"/>
  <c r="AH2" i="58"/>
  <c r="AG2" i="58"/>
  <c r="AF2" i="58"/>
  <c r="AE2" i="58"/>
  <c r="C2" i="58"/>
  <c r="B473" i="58"/>
  <c r="AK12" i="30"/>
  <c r="AK11" i="30"/>
  <c r="AK10" i="30"/>
  <c r="AK9" i="30"/>
  <c r="AK8" i="30"/>
  <c r="AK7" i="30"/>
  <c r="AK6" i="30"/>
  <c r="AK5" i="30"/>
  <c r="AK4" i="30"/>
  <c r="AK3" i="30"/>
  <c r="AK2" i="30"/>
  <c r="AK1" i="30"/>
  <c r="AH217" i="30"/>
  <c r="AG217" i="30"/>
  <c r="AF217" i="30"/>
  <c r="AH216" i="30"/>
  <c r="AG216" i="30"/>
  <c r="AF216" i="30"/>
  <c r="AH215" i="30"/>
  <c r="AG215" i="30"/>
  <c r="AF215" i="30"/>
  <c r="AH214" i="30"/>
  <c r="AG214" i="30"/>
  <c r="AF214" i="30"/>
  <c r="AH213" i="30"/>
  <c r="AG213" i="30"/>
  <c r="AF213" i="30"/>
  <c r="AH212" i="30"/>
  <c r="AG212" i="30"/>
  <c r="AF212" i="30"/>
  <c r="AH211" i="30"/>
  <c r="AG211" i="30"/>
  <c r="AF211" i="30"/>
  <c r="AH210" i="30"/>
  <c r="AG210" i="30"/>
  <c r="AF210" i="30"/>
  <c r="AH209" i="30"/>
  <c r="AG209" i="30"/>
  <c r="AF209" i="30"/>
  <c r="AH208" i="30"/>
  <c r="AG208" i="30"/>
  <c r="AF208" i="30"/>
  <c r="AH207" i="30"/>
  <c r="AG207" i="30"/>
  <c r="AF207" i="30"/>
  <c r="AH206" i="30"/>
  <c r="AG206" i="30"/>
  <c r="AF206" i="30"/>
  <c r="AH205" i="30"/>
  <c r="AG205" i="30"/>
  <c r="AF205" i="30"/>
  <c r="AH204" i="30"/>
  <c r="AG204" i="30"/>
  <c r="AF204" i="30"/>
  <c r="AH203" i="30"/>
  <c r="AG203" i="30"/>
  <c r="AF203" i="30"/>
  <c r="AH202" i="30"/>
  <c r="AG202" i="30"/>
  <c r="AF202" i="30"/>
  <c r="AH201" i="30"/>
  <c r="AG201" i="30"/>
  <c r="AF201" i="30"/>
  <c r="AH200" i="30"/>
  <c r="AG200" i="30"/>
  <c r="AF200" i="30"/>
  <c r="AH199" i="30"/>
  <c r="AG199" i="30"/>
  <c r="AF199" i="30"/>
  <c r="AH198" i="30"/>
  <c r="AG198" i="30"/>
  <c r="AF198" i="30"/>
  <c r="AH197" i="30"/>
  <c r="AG197" i="30"/>
  <c r="AF197" i="30"/>
  <c r="AH196" i="30"/>
  <c r="AG196" i="30"/>
  <c r="AF196" i="30"/>
  <c r="AH195" i="30"/>
  <c r="AG195" i="30"/>
  <c r="AF195" i="30"/>
  <c r="AH194" i="30"/>
  <c r="AG194" i="30"/>
  <c r="AF194" i="30"/>
  <c r="AH193" i="30"/>
  <c r="AG193" i="30"/>
  <c r="AF193" i="30"/>
  <c r="AH192" i="30"/>
  <c r="AG192" i="30"/>
  <c r="AF192" i="30"/>
  <c r="AH191" i="30"/>
  <c r="AG191" i="30"/>
  <c r="AF191" i="30"/>
  <c r="AH190" i="30"/>
  <c r="AG190" i="30"/>
  <c r="AF190" i="30"/>
  <c r="AH189" i="30"/>
  <c r="AG189" i="30"/>
  <c r="AF189" i="30"/>
  <c r="AH188" i="30"/>
  <c r="AG188" i="30"/>
  <c r="AF188" i="30"/>
  <c r="AH187" i="30"/>
  <c r="AG187" i="30"/>
  <c r="AF187" i="30"/>
  <c r="AH186" i="30"/>
  <c r="AG186" i="30"/>
  <c r="AF186" i="30"/>
  <c r="AH185" i="30"/>
  <c r="AG185" i="30"/>
  <c r="AF185" i="30"/>
  <c r="AH184" i="30"/>
  <c r="AG184" i="30"/>
  <c r="AF184" i="30"/>
  <c r="AH183" i="30"/>
  <c r="AG183" i="30"/>
  <c r="AF183" i="30"/>
  <c r="AH182" i="30"/>
  <c r="AG182" i="30"/>
  <c r="AF182" i="30"/>
  <c r="AH181" i="30"/>
  <c r="AG181" i="30"/>
  <c r="AF181" i="30"/>
  <c r="AH180" i="30"/>
  <c r="AG180" i="30"/>
  <c r="AF180" i="30"/>
  <c r="AH179" i="30"/>
  <c r="AG179" i="30"/>
  <c r="AF179" i="30"/>
  <c r="AH178" i="30"/>
  <c r="AG178" i="30"/>
  <c r="AF178" i="30"/>
  <c r="AH177" i="30"/>
  <c r="AG177" i="30"/>
  <c r="AF177" i="30"/>
  <c r="AH176" i="30"/>
  <c r="AG176" i="30"/>
  <c r="AF176" i="30"/>
  <c r="AH175" i="30"/>
  <c r="AG175" i="30"/>
  <c r="AF175" i="30"/>
  <c r="AH174" i="30"/>
  <c r="AG174" i="30"/>
  <c r="AF174" i="30"/>
  <c r="AH173" i="30"/>
  <c r="AG173" i="30"/>
  <c r="AF173" i="30"/>
  <c r="AH172" i="30"/>
  <c r="AG172" i="30"/>
  <c r="AF172" i="30"/>
  <c r="AH171" i="30"/>
  <c r="AG171" i="30"/>
  <c r="AF171" i="30"/>
  <c r="AH170" i="30"/>
  <c r="AG170" i="30"/>
  <c r="AF170" i="30"/>
  <c r="AH169" i="30"/>
  <c r="AG169" i="30"/>
  <c r="AF169" i="30"/>
  <c r="AH168" i="30"/>
  <c r="AG168" i="30"/>
  <c r="AF168" i="30"/>
  <c r="AH167" i="30"/>
  <c r="AG167" i="30"/>
  <c r="AF167" i="30"/>
  <c r="AH166" i="30"/>
  <c r="AG166" i="30"/>
  <c r="AF166" i="30"/>
  <c r="AH165" i="30"/>
  <c r="AG165" i="30"/>
  <c r="AF165" i="30"/>
  <c r="AH164" i="30"/>
  <c r="AG164" i="30"/>
  <c r="AF164" i="30"/>
  <c r="AH163" i="30"/>
  <c r="AG163" i="30"/>
  <c r="AF163" i="30"/>
  <c r="AH162" i="30"/>
  <c r="AG162" i="30"/>
  <c r="AF162" i="30"/>
  <c r="AH161" i="30"/>
  <c r="AG161" i="30"/>
  <c r="AF161" i="30"/>
  <c r="AH160" i="30"/>
  <c r="AG160" i="30"/>
  <c r="AF160" i="30"/>
  <c r="AH159" i="30"/>
  <c r="AG159" i="30"/>
  <c r="AF159" i="30"/>
  <c r="AH158" i="30"/>
  <c r="AG158" i="30"/>
  <c r="AF158" i="30"/>
  <c r="AH157" i="30"/>
  <c r="AG157" i="30"/>
  <c r="AF157" i="30"/>
  <c r="AH156" i="30"/>
  <c r="AG156" i="30"/>
  <c r="AF156" i="30"/>
  <c r="AH155" i="30"/>
  <c r="AG155" i="30"/>
  <c r="AF155" i="30"/>
  <c r="AH154" i="30"/>
  <c r="AG154" i="30"/>
  <c r="AF154" i="30"/>
  <c r="AH153" i="30"/>
  <c r="AG153" i="30"/>
  <c r="AF153" i="30"/>
  <c r="AH152" i="30"/>
  <c r="AG152" i="30"/>
  <c r="AF152" i="30"/>
  <c r="AH151" i="30"/>
  <c r="AG151" i="30"/>
  <c r="AF151" i="30"/>
  <c r="AH150" i="30"/>
  <c r="AG150" i="30"/>
  <c r="AF150" i="30"/>
  <c r="AH149" i="30"/>
  <c r="AG149" i="30"/>
  <c r="AF149" i="30"/>
  <c r="AH148" i="30"/>
  <c r="AG148" i="30"/>
  <c r="AF148" i="30"/>
  <c r="AH147" i="30"/>
  <c r="AG147" i="30"/>
  <c r="AF147" i="30"/>
  <c r="AH146" i="30"/>
  <c r="AG146" i="30"/>
  <c r="AF146" i="30"/>
  <c r="AH145" i="30"/>
  <c r="AG145" i="30"/>
  <c r="AF145" i="30"/>
  <c r="AH144" i="30"/>
  <c r="AG144" i="30"/>
  <c r="AF144" i="30"/>
  <c r="AH143" i="30"/>
  <c r="AG143" i="30"/>
  <c r="AF143" i="30"/>
  <c r="AH142" i="30"/>
  <c r="AG142" i="30"/>
  <c r="AF142" i="30"/>
  <c r="AH141" i="30"/>
  <c r="AG141" i="30"/>
  <c r="AF141" i="30"/>
  <c r="AH140" i="30"/>
  <c r="AG140" i="30"/>
  <c r="AF140" i="30"/>
  <c r="AH139" i="30"/>
  <c r="AG139" i="30"/>
  <c r="AF139" i="30"/>
  <c r="AH138" i="30"/>
  <c r="AG138" i="30"/>
  <c r="AF138" i="30"/>
  <c r="AH137" i="30"/>
  <c r="AG137" i="30"/>
  <c r="AF137" i="30"/>
  <c r="AH136" i="30"/>
  <c r="AG136" i="30"/>
  <c r="AF136" i="30"/>
  <c r="AH135" i="30"/>
  <c r="AG135" i="30"/>
  <c r="AF135" i="30"/>
  <c r="AH134" i="30"/>
  <c r="AG134" i="30"/>
  <c r="AF134" i="30"/>
  <c r="AH133" i="30"/>
  <c r="AG133" i="30"/>
  <c r="AF133" i="30"/>
  <c r="AH132" i="30"/>
  <c r="AG132" i="30"/>
  <c r="AF132" i="30"/>
  <c r="AH131" i="30"/>
  <c r="AG131" i="30"/>
  <c r="AF131" i="30"/>
  <c r="AH130" i="30"/>
  <c r="AG130" i="30"/>
  <c r="AF130" i="30"/>
  <c r="AH129" i="30"/>
  <c r="AG129" i="30"/>
  <c r="AF129" i="30"/>
  <c r="AH128" i="30"/>
  <c r="AG128" i="30"/>
  <c r="AF128" i="30"/>
  <c r="AH127" i="30"/>
  <c r="AG127" i="30"/>
  <c r="AF127" i="30"/>
  <c r="AH126" i="30"/>
  <c r="AG126" i="30"/>
  <c r="AF126" i="30"/>
  <c r="AH125" i="30"/>
  <c r="AG125" i="30"/>
  <c r="AF125" i="30"/>
  <c r="AH124" i="30"/>
  <c r="AG124" i="30"/>
  <c r="AF124" i="30"/>
  <c r="AH123" i="30"/>
  <c r="AG123" i="30"/>
  <c r="AF123" i="30"/>
  <c r="AH122" i="30"/>
  <c r="AG122" i="30"/>
  <c r="AF122" i="30"/>
  <c r="AH121" i="30"/>
  <c r="AG121" i="30"/>
  <c r="AF121" i="30"/>
  <c r="AH120" i="30"/>
  <c r="AG120" i="30"/>
  <c r="AF120" i="30"/>
  <c r="AH119" i="30"/>
  <c r="AG119" i="30"/>
  <c r="AF119" i="30"/>
  <c r="AH118" i="30"/>
  <c r="AG118" i="30"/>
  <c r="AF118" i="30"/>
  <c r="AH117" i="30"/>
  <c r="AG117" i="30"/>
  <c r="AF117" i="30"/>
  <c r="AH116" i="30"/>
  <c r="AG116" i="30"/>
  <c r="AF116" i="30"/>
  <c r="AH115" i="30"/>
  <c r="AG115" i="30"/>
  <c r="AF115" i="30"/>
  <c r="AH114" i="30"/>
  <c r="AG114" i="30"/>
  <c r="AF114" i="30"/>
  <c r="AH113" i="30"/>
  <c r="AG113" i="30"/>
  <c r="AF113" i="30"/>
  <c r="AH112" i="30"/>
  <c r="AG112" i="30"/>
  <c r="AF112" i="30"/>
  <c r="AH111" i="30"/>
  <c r="AG111" i="30"/>
  <c r="AF111" i="30"/>
  <c r="AH110" i="30"/>
  <c r="AG110" i="30"/>
  <c r="AF110" i="30"/>
  <c r="AH109" i="30"/>
  <c r="AG109" i="30"/>
  <c r="AF109" i="30"/>
  <c r="AH108" i="30"/>
  <c r="AG108" i="30"/>
  <c r="AF108" i="30"/>
  <c r="AH107" i="30"/>
  <c r="AG107" i="30"/>
  <c r="AF107" i="30"/>
  <c r="AH106" i="30"/>
  <c r="AG106" i="30"/>
  <c r="AF106" i="30"/>
  <c r="AH105" i="30"/>
  <c r="AG105" i="30"/>
  <c r="AF105" i="30"/>
  <c r="AH104" i="30"/>
  <c r="AG104" i="30"/>
  <c r="AF104" i="30"/>
  <c r="AH103" i="30"/>
  <c r="AG103" i="30"/>
  <c r="AF103" i="30"/>
  <c r="AH102" i="30"/>
  <c r="AG102" i="30"/>
  <c r="AF102" i="30"/>
  <c r="AH101" i="30"/>
  <c r="AG101" i="30"/>
  <c r="AF101" i="30"/>
  <c r="AH100" i="30"/>
  <c r="AG100" i="30"/>
  <c r="AF100" i="30"/>
  <c r="AH99" i="30"/>
  <c r="AG99" i="30"/>
  <c r="AF99" i="30"/>
  <c r="AH98" i="30"/>
  <c r="AG98" i="30"/>
  <c r="AF98" i="30"/>
  <c r="AH97" i="30"/>
  <c r="AG97" i="30"/>
  <c r="AF97" i="30"/>
  <c r="AH96" i="30"/>
  <c r="AG96" i="30"/>
  <c r="AF96" i="30"/>
  <c r="AH95" i="30"/>
  <c r="AG95" i="30"/>
  <c r="AF95" i="30"/>
  <c r="AH94" i="30"/>
  <c r="AG94" i="30"/>
  <c r="AF94" i="30"/>
  <c r="AH93" i="30"/>
  <c r="AG93" i="30"/>
  <c r="AF93" i="30"/>
  <c r="AH92" i="30"/>
  <c r="AG92" i="30"/>
  <c r="AF92" i="30"/>
  <c r="AH91" i="30"/>
  <c r="AG91" i="30"/>
  <c r="AF91" i="30"/>
  <c r="AH90" i="30"/>
  <c r="AG90" i="30"/>
  <c r="AF90" i="30"/>
  <c r="AH89" i="30"/>
  <c r="AG89" i="30"/>
  <c r="AF89" i="30"/>
  <c r="AH88" i="30"/>
  <c r="AG88" i="30"/>
  <c r="AF88" i="30"/>
  <c r="AH87" i="30"/>
  <c r="AG87" i="30"/>
  <c r="AF87" i="30"/>
  <c r="AH86" i="30"/>
  <c r="AG86" i="30"/>
  <c r="AF86" i="30"/>
  <c r="AH85" i="30"/>
  <c r="AG85" i="30"/>
  <c r="AF85" i="30"/>
  <c r="AH84" i="30"/>
  <c r="AG84" i="30"/>
  <c r="AF84" i="30"/>
  <c r="AH83" i="30"/>
  <c r="AG83" i="30"/>
  <c r="AF83" i="30"/>
  <c r="AH82" i="30"/>
  <c r="AG82" i="30"/>
  <c r="AF82" i="30"/>
  <c r="AH81" i="30"/>
  <c r="AG81" i="30"/>
  <c r="AF81" i="30"/>
  <c r="AH80" i="30"/>
  <c r="AG80" i="30"/>
  <c r="AF80" i="30"/>
  <c r="AH79" i="30"/>
  <c r="AG79" i="30"/>
  <c r="AF79" i="30"/>
  <c r="AH78" i="30"/>
  <c r="AG78" i="30"/>
  <c r="AF78" i="30"/>
  <c r="AH77" i="30"/>
  <c r="AG77" i="30"/>
  <c r="AF77" i="30"/>
  <c r="AH76" i="30"/>
  <c r="AG76" i="30"/>
  <c r="AF76" i="30"/>
  <c r="AH75" i="30"/>
  <c r="AG75" i="30"/>
  <c r="AF75" i="30"/>
  <c r="AH74" i="30"/>
  <c r="AG74" i="30"/>
  <c r="AF74" i="30"/>
  <c r="AH73" i="30"/>
  <c r="AG73" i="30"/>
  <c r="AF73" i="30"/>
  <c r="AH72" i="30"/>
  <c r="AG72" i="30"/>
  <c r="AF72" i="30"/>
  <c r="AH71" i="30"/>
  <c r="AG71" i="30"/>
  <c r="AF71" i="30"/>
  <c r="AH70" i="30"/>
  <c r="AG70" i="30"/>
  <c r="AF70" i="30"/>
  <c r="AH69" i="30"/>
  <c r="AG69" i="30"/>
  <c r="AF69" i="30"/>
  <c r="AH68" i="30"/>
  <c r="AG68" i="30"/>
  <c r="AF68" i="30"/>
  <c r="AH67" i="30"/>
  <c r="AG67" i="30"/>
  <c r="AF67" i="30"/>
  <c r="AH66" i="30"/>
  <c r="AG66" i="30"/>
  <c r="AF66" i="30"/>
  <c r="AH65" i="30"/>
  <c r="AG65" i="30"/>
  <c r="AF65" i="30"/>
  <c r="AH64" i="30"/>
  <c r="AG64" i="30"/>
  <c r="AF64" i="30"/>
  <c r="AH63" i="30"/>
  <c r="AG63" i="30"/>
  <c r="AF63" i="30"/>
  <c r="AH62" i="30"/>
  <c r="AG62" i="30"/>
  <c r="AF62" i="30"/>
  <c r="AH61" i="30"/>
  <c r="AG61" i="30"/>
  <c r="AF61" i="30"/>
  <c r="AH60" i="30"/>
  <c r="AG60" i="30"/>
  <c r="AF60" i="30"/>
  <c r="AH59" i="30"/>
  <c r="AG59" i="30"/>
  <c r="AF59" i="30"/>
  <c r="AH58" i="30"/>
  <c r="AG58" i="30"/>
  <c r="AF58" i="30"/>
  <c r="AH57" i="30"/>
  <c r="AG57" i="30"/>
  <c r="AF57" i="30"/>
  <c r="AH56" i="30"/>
  <c r="AG56" i="30"/>
  <c r="AF56" i="30"/>
  <c r="AH55" i="30"/>
  <c r="AG55" i="30"/>
  <c r="AF55" i="30"/>
  <c r="AH54" i="30"/>
  <c r="AG54" i="30"/>
  <c r="AF54" i="30"/>
  <c r="AH53" i="30"/>
  <c r="AG53" i="30"/>
  <c r="AF53" i="30"/>
  <c r="AH52" i="30"/>
  <c r="AG52" i="30"/>
  <c r="AF52" i="30"/>
  <c r="AH51" i="30"/>
  <c r="AG51" i="30"/>
  <c r="AF51" i="30"/>
  <c r="AH50" i="30"/>
  <c r="AG50" i="30"/>
  <c r="AF50" i="30"/>
  <c r="AH49" i="30"/>
  <c r="AG49" i="30"/>
  <c r="AF49" i="30"/>
  <c r="AH48" i="30"/>
  <c r="AG48" i="30"/>
  <c r="AF48" i="30"/>
  <c r="AH47" i="30"/>
  <c r="AG47" i="30"/>
  <c r="AF47" i="30"/>
  <c r="AH46" i="30"/>
  <c r="AG46" i="30"/>
  <c r="AF46" i="30"/>
  <c r="AH45" i="30"/>
  <c r="AG45" i="30"/>
  <c r="AF45" i="30"/>
  <c r="AH44" i="30"/>
  <c r="AG44" i="30"/>
  <c r="AF44" i="30"/>
  <c r="AH43" i="30"/>
  <c r="AG43" i="30"/>
  <c r="AF43" i="30"/>
  <c r="AH42" i="30"/>
  <c r="AG42" i="30"/>
  <c r="AF42" i="30"/>
  <c r="AH41" i="30"/>
  <c r="AG41" i="30"/>
  <c r="AF41" i="30"/>
  <c r="AH40" i="30"/>
  <c r="AG40" i="30"/>
  <c r="AF40" i="30"/>
  <c r="AH39" i="30"/>
  <c r="AG39" i="30"/>
  <c r="AF39" i="30"/>
  <c r="AH38" i="30"/>
  <c r="AG38" i="30"/>
  <c r="AF38" i="30"/>
  <c r="AH37" i="30"/>
  <c r="AG37" i="30"/>
  <c r="AF37" i="30"/>
  <c r="AH36" i="30"/>
  <c r="AG36" i="30"/>
  <c r="AF36" i="30"/>
  <c r="AH35" i="30"/>
  <c r="AG35" i="30"/>
  <c r="AF35" i="30"/>
  <c r="AH34" i="30"/>
  <c r="AG34" i="30"/>
  <c r="AF34" i="30"/>
  <c r="AH33" i="30"/>
  <c r="AG33" i="30"/>
  <c r="AF33" i="30"/>
  <c r="AH32" i="30"/>
  <c r="AG32" i="30"/>
  <c r="AF32" i="30"/>
  <c r="AH31" i="30"/>
  <c r="AG31" i="30"/>
  <c r="AF31" i="30"/>
  <c r="AH30" i="30"/>
  <c r="AG30" i="30"/>
  <c r="AF30" i="30"/>
  <c r="AH29" i="30"/>
  <c r="AG29" i="30"/>
  <c r="AF29" i="30"/>
  <c r="AH28" i="30"/>
  <c r="AG28" i="30"/>
  <c r="AF28" i="30"/>
  <c r="AH27" i="30"/>
  <c r="AG27" i="30"/>
  <c r="AF27" i="30"/>
  <c r="AH26" i="30"/>
  <c r="AG26" i="30"/>
  <c r="AF26" i="30"/>
  <c r="AH25" i="30"/>
  <c r="AG25" i="30"/>
  <c r="AF25" i="30"/>
  <c r="AH24" i="30"/>
  <c r="AG24" i="30"/>
  <c r="AF24" i="30"/>
  <c r="AH23" i="30"/>
  <c r="AG23" i="30"/>
  <c r="AF23" i="30"/>
  <c r="AH22" i="30"/>
  <c r="AG22" i="30"/>
  <c r="AF22" i="30"/>
  <c r="AH21" i="30"/>
  <c r="AG21" i="30"/>
  <c r="AF21" i="30"/>
  <c r="AH20" i="30"/>
  <c r="AG20" i="30"/>
  <c r="AF20" i="30"/>
  <c r="AH19" i="30"/>
  <c r="AG19" i="30"/>
  <c r="AF19" i="30"/>
  <c r="AH18" i="30"/>
  <c r="AG18" i="30"/>
  <c r="AF18" i="30"/>
  <c r="AH17" i="30"/>
  <c r="AG17" i="30"/>
  <c r="AF17" i="30"/>
  <c r="AH16" i="30"/>
  <c r="AG16" i="30"/>
  <c r="AF16" i="30"/>
  <c r="AH15" i="30"/>
  <c r="AG15" i="30"/>
  <c r="AF15" i="30"/>
  <c r="AH14" i="30"/>
  <c r="AG14" i="30"/>
  <c r="AF14" i="30"/>
  <c r="AH13" i="30"/>
  <c r="AG13" i="30"/>
  <c r="AF13" i="30"/>
  <c r="AH12" i="30"/>
  <c r="AG12" i="30"/>
  <c r="AF12" i="30"/>
  <c r="AH11" i="30"/>
  <c r="AG11" i="30"/>
  <c r="AF11" i="30"/>
  <c r="AH10" i="30"/>
  <c r="AG10" i="30"/>
  <c r="AF10" i="30"/>
  <c r="AH9" i="30"/>
  <c r="AG9" i="30"/>
  <c r="AF9" i="30"/>
  <c r="AH8" i="30"/>
  <c r="AG8" i="30"/>
  <c r="AF8" i="30"/>
  <c r="AH7" i="30"/>
  <c r="AG7" i="30"/>
  <c r="AF7" i="30"/>
  <c r="AH6" i="30"/>
  <c r="AG6" i="30"/>
  <c r="AF6" i="30"/>
  <c r="AH5" i="30"/>
  <c r="AG5" i="30"/>
  <c r="AF5" i="30"/>
  <c r="AH4" i="30"/>
  <c r="AG4" i="30"/>
  <c r="AF4" i="30"/>
  <c r="AH3" i="30"/>
  <c r="AG3" i="30"/>
  <c r="AF3" i="30"/>
  <c r="AH2" i="30"/>
  <c r="AG2" i="30"/>
  <c r="AF2" i="30"/>
  <c r="AR7" i="24"/>
  <c r="AQ7" i="24"/>
  <c r="AO7" i="24"/>
  <c r="AR6" i="24"/>
  <c r="AQ6" i="24"/>
  <c r="AO6" i="24"/>
  <c r="AR5" i="24"/>
  <c r="AQ5" i="24"/>
  <c r="AO5" i="24"/>
  <c r="AR4" i="24"/>
  <c r="AQ4" i="24"/>
  <c r="AO4" i="24"/>
  <c r="AR3" i="24"/>
  <c r="AQ3" i="24"/>
  <c r="AO3" i="24"/>
  <c r="AR2" i="24"/>
  <c r="AQ2" i="24"/>
  <c r="AO2" i="24"/>
  <c r="AR1" i="24"/>
  <c r="AQ1" i="24"/>
  <c r="AO1" i="24"/>
  <c r="AL170" i="24"/>
  <c r="AK170" i="24"/>
  <c r="AJ170" i="24"/>
  <c r="AL169" i="24"/>
  <c r="AK169" i="24"/>
  <c r="AJ169" i="24"/>
  <c r="AL168" i="24"/>
  <c r="AK168" i="24"/>
  <c r="AJ168" i="24"/>
  <c r="AL167" i="24"/>
  <c r="AK167" i="24"/>
  <c r="AJ167" i="24"/>
  <c r="AL166" i="24"/>
  <c r="AK166" i="24"/>
  <c r="AJ166" i="24"/>
  <c r="AL165" i="24"/>
  <c r="AK165" i="24"/>
  <c r="AJ165" i="24"/>
  <c r="AL164" i="24"/>
  <c r="AK164" i="24"/>
  <c r="AJ164" i="24"/>
  <c r="AL163" i="24"/>
  <c r="AK163" i="24"/>
  <c r="AJ163" i="24"/>
  <c r="AL162" i="24"/>
  <c r="AK162" i="24"/>
  <c r="AJ162" i="24"/>
  <c r="AL161" i="24"/>
  <c r="AK161" i="24"/>
  <c r="AJ161" i="24"/>
  <c r="AL160" i="24"/>
  <c r="AK160" i="24"/>
  <c r="AJ160" i="24"/>
  <c r="AL159" i="24"/>
  <c r="AK159" i="24"/>
  <c r="AJ159" i="24"/>
  <c r="AL158" i="24"/>
  <c r="AK158" i="24"/>
  <c r="AJ158" i="24"/>
  <c r="AL157" i="24"/>
  <c r="AK157" i="24"/>
  <c r="AJ157" i="24"/>
  <c r="AL156" i="24"/>
  <c r="AK156" i="24"/>
  <c r="AJ156" i="24"/>
  <c r="AL155" i="24"/>
  <c r="AK155" i="24"/>
  <c r="AJ155" i="24"/>
  <c r="AL154" i="24"/>
  <c r="AK154" i="24"/>
  <c r="AJ154" i="24"/>
  <c r="AL153" i="24"/>
  <c r="AK153" i="24"/>
  <c r="AJ153" i="24"/>
  <c r="AL152" i="24"/>
  <c r="AK152" i="24"/>
  <c r="AJ152" i="24"/>
  <c r="AL151" i="24"/>
  <c r="AK151" i="24"/>
  <c r="AJ151" i="24"/>
  <c r="AL150" i="24"/>
  <c r="AK150" i="24"/>
  <c r="AJ150" i="24"/>
  <c r="AL149" i="24"/>
  <c r="AK149" i="24"/>
  <c r="AJ149" i="24"/>
  <c r="AL148" i="24"/>
  <c r="AK148" i="24"/>
  <c r="AJ148" i="24"/>
  <c r="AL147" i="24"/>
  <c r="AK147" i="24"/>
  <c r="AJ147" i="24"/>
  <c r="AL146" i="24"/>
  <c r="AK146" i="24"/>
  <c r="AJ146" i="24"/>
  <c r="AL145" i="24"/>
  <c r="AK145" i="24"/>
  <c r="AJ145" i="24"/>
  <c r="AL144" i="24"/>
  <c r="AK144" i="24"/>
  <c r="AJ144" i="24"/>
  <c r="AL143" i="24"/>
  <c r="AK143" i="24"/>
  <c r="AJ143" i="24"/>
  <c r="AL142" i="24"/>
  <c r="AK142" i="24"/>
  <c r="AJ142" i="24"/>
  <c r="AL141" i="24"/>
  <c r="AK141" i="24"/>
  <c r="AJ141" i="24"/>
  <c r="AL140" i="24"/>
  <c r="AK140" i="24"/>
  <c r="AJ140" i="24"/>
  <c r="AL139" i="24"/>
  <c r="AK139" i="24"/>
  <c r="AJ139" i="24"/>
  <c r="AL138" i="24"/>
  <c r="AK138" i="24"/>
  <c r="AJ138" i="24"/>
  <c r="AL137" i="24"/>
  <c r="AK137" i="24"/>
  <c r="AJ137" i="24"/>
  <c r="AL136" i="24"/>
  <c r="AK136" i="24"/>
  <c r="AJ136" i="24"/>
  <c r="AL135" i="24"/>
  <c r="AK135" i="24"/>
  <c r="AJ135" i="24"/>
  <c r="AL134" i="24"/>
  <c r="AK134" i="24"/>
  <c r="AJ134" i="24"/>
  <c r="AL133" i="24"/>
  <c r="AK133" i="24"/>
  <c r="AJ133" i="24"/>
  <c r="AL132" i="24"/>
  <c r="AK132" i="24"/>
  <c r="AJ132" i="24"/>
  <c r="AL131" i="24"/>
  <c r="AK131" i="24"/>
  <c r="AJ131" i="24"/>
  <c r="AL130" i="24"/>
  <c r="AK130" i="24"/>
  <c r="AJ130" i="24"/>
  <c r="AL129" i="24"/>
  <c r="AK129" i="24"/>
  <c r="AJ129" i="24"/>
  <c r="AL128" i="24"/>
  <c r="AK128" i="24"/>
  <c r="AJ128" i="24"/>
  <c r="AL127" i="24"/>
  <c r="AK127" i="24"/>
  <c r="AJ127" i="24"/>
  <c r="AL126" i="24"/>
  <c r="AK126" i="24"/>
  <c r="AJ126" i="24"/>
  <c r="AL125" i="24"/>
  <c r="AK125" i="24"/>
  <c r="AJ125" i="24"/>
  <c r="AL124" i="24"/>
  <c r="AK124" i="24"/>
  <c r="AJ124" i="24"/>
  <c r="AL123" i="24"/>
  <c r="AK123" i="24"/>
  <c r="AJ123" i="24"/>
  <c r="AL122" i="24"/>
  <c r="AK122" i="24"/>
  <c r="AJ122" i="24"/>
  <c r="AL121" i="24"/>
  <c r="AK121" i="24"/>
  <c r="AJ121" i="24"/>
  <c r="AL120" i="24"/>
  <c r="AK120" i="24"/>
  <c r="AJ120" i="24"/>
  <c r="AL119" i="24"/>
  <c r="AK119" i="24"/>
  <c r="AJ119" i="24"/>
  <c r="AL118" i="24"/>
  <c r="AK118" i="24"/>
  <c r="AJ118" i="24"/>
  <c r="AL117" i="24"/>
  <c r="AK117" i="24"/>
  <c r="AJ117" i="24"/>
  <c r="AL116" i="24"/>
  <c r="AK116" i="24"/>
  <c r="AJ116" i="24"/>
  <c r="AL115" i="24"/>
  <c r="AK115" i="24"/>
  <c r="AJ115" i="24"/>
  <c r="AL114" i="24"/>
  <c r="AK114" i="24"/>
  <c r="AJ114" i="24"/>
  <c r="AL113" i="24"/>
  <c r="AK113" i="24"/>
  <c r="AJ113" i="24"/>
  <c r="AL112" i="24"/>
  <c r="AK112" i="24"/>
  <c r="AJ112" i="24"/>
  <c r="AL111" i="24"/>
  <c r="AK111" i="24"/>
  <c r="AJ111" i="24"/>
  <c r="AL110" i="24"/>
  <c r="AK110" i="24"/>
  <c r="AJ110" i="24"/>
  <c r="AL109" i="24"/>
  <c r="AK109" i="24"/>
  <c r="AJ109" i="24"/>
  <c r="AL108" i="24"/>
  <c r="AK108" i="24"/>
  <c r="AJ108" i="24"/>
  <c r="AL107" i="24"/>
  <c r="AK107" i="24"/>
  <c r="AJ107" i="24"/>
  <c r="AL106" i="24"/>
  <c r="AK106" i="24"/>
  <c r="AJ106" i="24"/>
  <c r="AL105" i="24"/>
  <c r="AK105" i="24"/>
  <c r="AJ105" i="24"/>
  <c r="AL104" i="24"/>
  <c r="AK104" i="24"/>
  <c r="AJ104" i="24"/>
  <c r="AL103" i="24"/>
  <c r="AK103" i="24"/>
  <c r="AJ103" i="24"/>
  <c r="AL102" i="24"/>
  <c r="AK102" i="24"/>
  <c r="AJ102" i="24"/>
  <c r="AL101" i="24"/>
  <c r="AK101" i="24"/>
  <c r="AJ101" i="24"/>
  <c r="AL100" i="24"/>
  <c r="AK100" i="24"/>
  <c r="AJ100" i="24"/>
  <c r="AL99" i="24"/>
  <c r="AK99" i="24"/>
  <c r="AJ99" i="24"/>
  <c r="AL98" i="24"/>
  <c r="AK98" i="24"/>
  <c r="AJ98" i="24"/>
  <c r="AL97" i="24"/>
  <c r="AK97" i="24"/>
  <c r="AJ97" i="24"/>
  <c r="AL96" i="24"/>
  <c r="AK96" i="24"/>
  <c r="AJ96" i="24"/>
  <c r="AL95" i="24"/>
  <c r="AK95" i="24"/>
  <c r="AJ95" i="24"/>
  <c r="AL94" i="24"/>
  <c r="AK94" i="24"/>
  <c r="AJ94" i="24"/>
  <c r="AL93" i="24"/>
  <c r="AK93" i="24"/>
  <c r="AJ93" i="24"/>
  <c r="AL92" i="24"/>
  <c r="AK92" i="24"/>
  <c r="AJ92" i="24"/>
  <c r="AL91" i="24"/>
  <c r="AK91" i="24"/>
  <c r="AJ91" i="24"/>
  <c r="AL90" i="24"/>
  <c r="AK90" i="24"/>
  <c r="AJ90" i="24"/>
  <c r="AL89" i="24"/>
  <c r="AK89" i="24"/>
  <c r="AJ89" i="24"/>
  <c r="AL88" i="24"/>
  <c r="AK88" i="24"/>
  <c r="AJ88" i="24"/>
  <c r="AL87" i="24"/>
  <c r="AK87" i="24"/>
  <c r="AJ87" i="24"/>
  <c r="AL86" i="24"/>
  <c r="AK86" i="24"/>
  <c r="AJ86" i="24"/>
  <c r="AL85" i="24"/>
  <c r="AK85" i="24"/>
  <c r="AJ85" i="24"/>
  <c r="AL84" i="24"/>
  <c r="AK84" i="24"/>
  <c r="AJ84" i="24"/>
  <c r="AL83" i="24"/>
  <c r="AK83" i="24"/>
  <c r="AJ83" i="24"/>
  <c r="AL82" i="24"/>
  <c r="AK82" i="24"/>
  <c r="AJ82" i="24"/>
  <c r="AL81" i="24"/>
  <c r="AK81" i="24"/>
  <c r="AJ81" i="24"/>
  <c r="AL80" i="24"/>
  <c r="AK80" i="24"/>
  <c r="AJ80" i="24"/>
  <c r="AL79" i="24"/>
  <c r="AK79" i="24"/>
  <c r="AJ79" i="24"/>
  <c r="AL78" i="24"/>
  <c r="AK78" i="24"/>
  <c r="AJ78" i="24"/>
  <c r="AL77" i="24"/>
  <c r="AK77" i="24"/>
  <c r="AJ77" i="24"/>
  <c r="AL76" i="24"/>
  <c r="AK76" i="24"/>
  <c r="AJ76" i="24"/>
  <c r="AL75" i="24"/>
  <c r="AK75" i="24"/>
  <c r="AJ75" i="24"/>
  <c r="AL74" i="24"/>
  <c r="AK74" i="24"/>
  <c r="AJ74" i="24"/>
  <c r="AL73" i="24"/>
  <c r="AK73" i="24"/>
  <c r="AJ73" i="24"/>
  <c r="AL72" i="24"/>
  <c r="AK72" i="24"/>
  <c r="AJ72" i="24"/>
  <c r="AL71" i="24"/>
  <c r="AK71" i="24"/>
  <c r="AJ71" i="24"/>
  <c r="AL70" i="24"/>
  <c r="AK70" i="24"/>
  <c r="AJ70" i="24"/>
  <c r="AL69" i="24"/>
  <c r="AK69" i="24"/>
  <c r="AJ69" i="24"/>
  <c r="AL68" i="24"/>
  <c r="AK68" i="24"/>
  <c r="AJ68" i="24"/>
  <c r="AL67" i="24"/>
  <c r="AK67" i="24"/>
  <c r="AJ67" i="24"/>
  <c r="AL66" i="24"/>
  <c r="AK66" i="24"/>
  <c r="AJ66" i="24"/>
  <c r="AL65" i="24"/>
  <c r="AK65" i="24"/>
  <c r="AJ65" i="24"/>
  <c r="AL64" i="24"/>
  <c r="AK64" i="24"/>
  <c r="AJ64" i="24"/>
  <c r="AL63" i="24"/>
  <c r="AK63" i="24"/>
  <c r="AJ63" i="24"/>
  <c r="AL62" i="24"/>
  <c r="AK62" i="24"/>
  <c r="AJ62" i="24"/>
  <c r="AL61" i="24"/>
  <c r="AK61" i="24"/>
  <c r="AJ61" i="24"/>
  <c r="AL60" i="24"/>
  <c r="AK60" i="24"/>
  <c r="AJ60" i="24"/>
  <c r="AL59" i="24"/>
  <c r="AK59" i="24"/>
  <c r="AJ59" i="24"/>
  <c r="AL58" i="24"/>
  <c r="AK58" i="24"/>
  <c r="AJ58" i="24"/>
  <c r="AL57" i="24"/>
  <c r="AK57" i="24"/>
  <c r="AJ57" i="24"/>
  <c r="AL56" i="24"/>
  <c r="AK56" i="24"/>
  <c r="AJ56" i="24"/>
  <c r="AL55" i="24"/>
  <c r="AK55" i="24"/>
  <c r="AJ55" i="24"/>
  <c r="AL54" i="24"/>
  <c r="AK54" i="24"/>
  <c r="AJ54" i="24"/>
  <c r="AL53" i="24"/>
  <c r="AK53" i="24"/>
  <c r="AJ53" i="24"/>
  <c r="AL52" i="24"/>
  <c r="AK52" i="24"/>
  <c r="AJ52" i="24"/>
  <c r="AL51" i="24"/>
  <c r="AK51" i="24"/>
  <c r="AJ51" i="24"/>
  <c r="AL50" i="24"/>
  <c r="AK50" i="24"/>
  <c r="AJ50" i="24"/>
  <c r="AL49" i="24"/>
  <c r="AK49" i="24"/>
  <c r="AJ49" i="24"/>
  <c r="AL48" i="24"/>
  <c r="AK48" i="24"/>
  <c r="AJ48" i="24"/>
  <c r="AL47" i="24"/>
  <c r="AK47" i="24"/>
  <c r="AJ47" i="24"/>
  <c r="AL46" i="24"/>
  <c r="AK46" i="24"/>
  <c r="AJ46" i="24"/>
  <c r="AL45" i="24"/>
  <c r="AK45" i="24"/>
  <c r="AJ45" i="24"/>
  <c r="AL44" i="24"/>
  <c r="AK44" i="24"/>
  <c r="AJ44" i="24"/>
  <c r="AL43" i="24"/>
  <c r="AK43" i="24"/>
  <c r="AJ43" i="24"/>
  <c r="AL42" i="24"/>
  <c r="AK42" i="24"/>
  <c r="AJ42" i="24"/>
  <c r="AL41" i="24"/>
  <c r="AK41" i="24"/>
  <c r="AJ41" i="24"/>
  <c r="AL40" i="24"/>
  <c r="AK40" i="24"/>
  <c r="AJ40" i="24"/>
  <c r="AL39" i="24"/>
  <c r="AK39" i="24"/>
  <c r="AJ39" i="24"/>
  <c r="AL38" i="24"/>
  <c r="AK38" i="24"/>
  <c r="AJ38" i="24"/>
  <c r="AL37" i="24"/>
  <c r="AK37" i="24"/>
  <c r="AJ37" i="24"/>
  <c r="AL36" i="24"/>
  <c r="AK36" i="24"/>
  <c r="AJ36" i="24"/>
  <c r="AL35" i="24"/>
  <c r="AK35" i="24"/>
  <c r="AJ35" i="24"/>
  <c r="AL34" i="24"/>
  <c r="AK34" i="24"/>
  <c r="AJ34" i="24"/>
  <c r="AL33" i="24"/>
  <c r="AK33" i="24"/>
  <c r="AJ33" i="24"/>
  <c r="AL32" i="24"/>
  <c r="AK32" i="24"/>
  <c r="AJ32" i="24"/>
  <c r="AL31" i="24"/>
  <c r="AK31" i="24"/>
  <c r="AJ31" i="24"/>
  <c r="AL30" i="24"/>
  <c r="AK30" i="24"/>
  <c r="AJ30" i="24"/>
  <c r="AL29" i="24"/>
  <c r="AK29" i="24"/>
  <c r="AJ29" i="24"/>
  <c r="AL28" i="24"/>
  <c r="AK28" i="24"/>
  <c r="AJ28" i="24"/>
  <c r="AL27" i="24"/>
  <c r="AK27" i="24"/>
  <c r="AJ27" i="24"/>
  <c r="AL26" i="24"/>
  <c r="AK26" i="24"/>
  <c r="AJ26" i="24"/>
  <c r="AL25" i="24"/>
  <c r="AK25" i="24"/>
  <c r="AJ25" i="24"/>
  <c r="AL24" i="24"/>
  <c r="AK24" i="24"/>
  <c r="AJ24" i="24"/>
  <c r="AL23" i="24"/>
  <c r="AK23" i="24"/>
  <c r="AJ23" i="24"/>
  <c r="AL22" i="24"/>
  <c r="AK22" i="24"/>
  <c r="AJ22" i="24"/>
  <c r="AL21" i="24"/>
  <c r="AK21" i="24"/>
  <c r="AJ21" i="24"/>
  <c r="AL20" i="24"/>
  <c r="AK20" i="24"/>
  <c r="AJ20" i="24"/>
  <c r="AL19" i="24"/>
  <c r="AK19" i="24"/>
  <c r="AJ19" i="24"/>
  <c r="AL18" i="24"/>
  <c r="AK18" i="24"/>
  <c r="AJ18" i="24"/>
  <c r="AL17" i="24"/>
  <c r="AK17" i="24"/>
  <c r="AJ17" i="24"/>
  <c r="AL16" i="24"/>
  <c r="AK16" i="24"/>
  <c r="AJ16" i="24"/>
  <c r="AL15" i="24"/>
  <c r="AK15" i="24"/>
  <c r="AJ15" i="24"/>
  <c r="AL14" i="24"/>
  <c r="AK14" i="24"/>
  <c r="AJ14" i="24"/>
  <c r="AL7" i="24"/>
  <c r="AK7" i="24"/>
  <c r="AJ7" i="24"/>
  <c r="AL6" i="24"/>
  <c r="AK6" i="24"/>
  <c r="AJ6" i="24"/>
  <c r="AL5" i="24"/>
  <c r="AK5" i="24"/>
  <c r="AJ5" i="24"/>
  <c r="AL4" i="24"/>
  <c r="AK4" i="24"/>
  <c r="AJ4" i="24"/>
  <c r="AL3" i="24"/>
  <c r="AK3" i="24"/>
  <c r="AJ3" i="24"/>
  <c r="AL2" i="24"/>
  <c r="AK2" i="24"/>
  <c r="AJ2" i="24"/>
  <c r="C36" i="53"/>
  <c r="B36" i="53"/>
  <c r="C35" i="53"/>
  <c r="B35" i="53"/>
  <c r="C34" i="53"/>
  <c r="B34" i="53"/>
  <c r="C33" i="53"/>
  <c r="B33" i="53"/>
  <c r="C32" i="53"/>
  <c r="B32" i="53"/>
  <c r="C31" i="53"/>
  <c r="B31" i="53"/>
  <c r="C30" i="53"/>
  <c r="B30" i="53"/>
  <c r="C29" i="53"/>
  <c r="B29" i="53"/>
  <c r="C28" i="53"/>
  <c r="B28" i="53"/>
  <c r="C27" i="53"/>
  <c r="B27" i="53"/>
  <c r="C26" i="53"/>
  <c r="B26" i="53"/>
  <c r="C25" i="53"/>
  <c r="B25" i="53"/>
  <c r="C24" i="53"/>
  <c r="B24" i="53"/>
  <c r="C23" i="53"/>
  <c r="B23" i="53"/>
  <c r="F22" i="53"/>
  <c r="C22" i="53"/>
  <c r="B22" i="53"/>
  <c r="F21" i="53"/>
  <c r="C21" i="53"/>
  <c r="B21" i="53"/>
  <c r="F20" i="53"/>
  <c r="C20" i="53"/>
  <c r="B20" i="53"/>
  <c r="F19" i="53"/>
  <c r="C19" i="53"/>
  <c r="B19" i="53"/>
  <c r="F18" i="53"/>
  <c r="C18" i="53"/>
  <c r="B18" i="53"/>
  <c r="F17" i="53"/>
  <c r="C17" i="53"/>
  <c r="B17" i="53"/>
  <c r="F16" i="53"/>
  <c r="C16" i="53"/>
  <c r="B16" i="53"/>
  <c r="F15" i="53"/>
  <c r="C15" i="53"/>
  <c r="B15" i="53"/>
  <c r="F14" i="53"/>
  <c r="C14" i="53"/>
  <c r="B14" i="53"/>
  <c r="F13" i="53"/>
  <c r="C13" i="53"/>
  <c r="B13" i="53"/>
  <c r="F12" i="53"/>
  <c r="C12" i="53"/>
  <c r="B12" i="53"/>
  <c r="F11" i="53"/>
  <c r="C11" i="53"/>
  <c r="B11" i="53"/>
  <c r="F10" i="53"/>
  <c r="C10" i="53"/>
  <c r="B10" i="53"/>
  <c r="F9" i="53"/>
  <c r="C9" i="53"/>
  <c r="B9" i="53"/>
  <c r="F8" i="53"/>
  <c r="C8" i="53"/>
  <c r="B8" i="53"/>
  <c r="F7" i="53"/>
  <c r="C7" i="53"/>
  <c r="B7" i="53"/>
  <c r="F6" i="53"/>
  <c r="C6" i="53"/>
  <c r="B6" i="53"/>
  <c r="F5" i="53"/>
  <c r="C5" i="53"/>
  <c r="B5" i="53"/>
  <c r="F4" i="53"/>
  <c r="C4" i="53"/>
  <c r="B4" i="53"/>
  <c r="F3" i="53"/>
  <c r="C3" i="53"/>
  <c r="B3" i="53"/>
  <c r="F2" i="53"/>
  <c r="C2" i="53"/>
  <c r="B2" i="53"/>
  <c r="F1" i="53"/>
  <c r="B1" i="53"/>
  <c r="C36" i="54"/>
  <c r="B36" i="54"/>
  <c r="C35" i="54"/>
  <c r="B35" i="54"/>
  <c r="C34" i="54"/>
  <c r="B34" i="54"/>
  <c r="C33" i="54"/>
  <c r="B33" i="54"/>
  <c r="C32" i="54"/>
  <c r="B32" i="54"/>
  <c r="C31" i="54"/>
  <c r="B31" i="54"/>
  <c r="C30" i="54"/>
  <c r="B30" i="54"/>
  <c r="C29" i="54"/>
  <c r="B29" i="54"/>
  <c r="C28" i="54"/>
  <c r="B28" i="54"/>
  <c r="C27" i="54"/>
  <c r="B27" i="54"/>
  <c r="C26" i="54"/>
  <c r="B26" i="54"/>
  <c r="C25" i="54"/>
  <c r="B25" i="54"/>
  <c r="C24" i="54"/>
  <c r="B24" i="54"/>
  <c r="C23" i="54"/>
  <c r="B23" i="54"/>
  <c r="F22" i="54"/>
  <c r="C22" i="54"/>
  <c r="B22" i="54"/>
  <c r="F21" i="54"/>
  <c r="C21" i="54"/>
  <c r="B21" i="54"/>
  <c r="F20" i="54"/>
  <c r="C20" i="54"/>
  <c r="B20" i="54"/>
  <c r="F19" i="54"/>
  <c r="C19" i="54"/>
  <c r="B19" i="54"/>
  <c r="F18" i="54"/>
  <c r="C18" i="54"/>
  <c r="B18" i="54"/>
  <c r="F17" i="54"/>
  <c r="C17" i="54"/>
  <c r="B17" i="54"/>
  <c r="F16" i="54"/>
  <c r="C16" i="54"/>
  <c r="B16" i="54"/>
  <c r="F15" i="54"/>
  <c r="C15" i="54"/>
  <c r="B15" i="54"/>
  <c r="F14" i="54"/>
  <c r="C14" i="54"/>
  <c r="B14" i="54"/>
  <c r="F13" i="54"/>
  <c r="C13" i="54"/>
  <c r="B13" i="54"/>
  <c r="F12" i="54"/>
  <c r="C12" i="54"/>
  <c r="B12" i="54"/>
  <c r="F11" i="54"/>
  <c r="C11" i="54"/>
  <c r="B11" i="54"/>
  <c r="F10" i="54"/>
  <c r="C10" i="54"/>
  <c r="B10" i="54"/>
  <c r="F9" i="54"/>
  <c r="C9" i="54"/>
  <c r="B9" i="54"/>
  <c r="F8" i="54"/>
  <c r="C8" i="54"/>
  <c r="B8" i="54"/>
  <c r="F7" i="54"/>
  <c r="C7" i="54"/>
  <c r="B7" i="54"/>
  <c r="F6" i="54"/>
  <c r="C6" i="54"/>
  <c r="B6" i="54"/>
  <c r="F5" i="54"/>
  <c r="C5" i="54"/>
  <c r="B5" i="54"/>
  <c r="F4" i="54"/>
  <c r="C4" i="54"/>
  <c r="B4" i="54"/>
  <c r="F3" i="54"/>
  <c r="C3" i="54"/>
  <c r="B3" i="54"/>
  <c r="F2" i="54"/>
  <c r="C2" i="54"/>
  <c r="B2" i="54"/>
  <c r="F1" i="54"/>
  <c r="B1" i="54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F1" i="36"/>
  <c r="C36" i="36"/>
  <c r="B36" i="36"/>
  <c r="C35" i="36"/>
  <c r="B35" i="36"/>
  <c r="C34" i="36"/>
  <c r="B34" i="36"/>
  <c r="C33" i="36"/>
  <c r="B33" i="36"/>
  <c r="C32" i="36"/>
  <c r="B32" i="36"/>
  <c r="C31" i="36"/>
  <c r="B31" i="36"/>
  <c r="C30" i="36"/>
  <c r="B30" i="36"/>
  <c r="C29" i="36"/>
  <c r="B29" i="36"/>
  <c r="C28" i="36"/>
  <c r="B28" i="36"/>
  <c r="C27" i="36"/>
  <c r="B27" i="36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C3" i="36"/>
  <c r="B3" i="36"/>
  <c r="C2" i="36"/>
  <c r="B2" i="36"/>
  <c r="B1" i="36"/>
  <c r="J392" i="27"/>
  <c r="K380" i="27"/>
  <c r="L368" i="27"/>
  <c r="J356" i="27"/>
  <c r="L344" i="27"/>
  <c r="J332" i="27"/>
  <c r="L320" i="27"/>
  <c r="K308" i="27"/>
  <c r="K296" i="27"/>
  <c r="I284" i="27"/>
  <c r="K272" i="27"/>
  <c r="J260" i="27"/>
  <c r="J248" i="27"/>
  <c r="L224" i="27"/>
  <c r="K212" i="27"/>
  <c r="J200" i="27"/>
  <c r="C14" i="27"/>
  <c r="C13" i="27"/>
  <c r="C12" i="27"/>
  <c r="C11" i="27"/>
  <c r="C10" i="27"/>
  <c r="C9" i="27"/>
  <c r="C8" i="27"/>
  <c r="C7" i="27"/>
  <c r="C6" i="27"/>
  <c r="C5" i="27"/>
  <c r="C4" i="27"/>
  <c r="C3" i="27"/>
  <c r="C2" i="27"/>
  <c r="C1" i="27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N2" i="14"/>
  <c r="AK222" i="14"/>
  <c r="AJ222" i="14"/>
  <c r="AI222" i="14"/>
  <c r="AH222" i="14"/>
  <c r="AG222" i="14"/>
  <c r="AF222" i="14"/>
  <c r="AE222" i="14"/>
  <c r="AK221" i="14"/>
  <c r="AJ221" i="14"/>
  <c r="AI221" i="14"/>
  <c r="AH221" i="14"/>
  <c r="AG221" i="14"/>
  <c r="AF221" i="14"/>
  <c r="AE221" i="14"/>
  <c r="AK220" i="14"/>
  <c r="AJ220" i="14"/>
  <c r="AI220" i="14"/>
  <c r="AH220" i="14"/>
  <c r="AG220" i="14"/>
  <c r="AF220" i="14"/>
  <c r="AE220" i="14"/>
  <c r="AK219" i="14"/>
  <c r="AJ219" i="14"/>
  <c r="AI219" i="14"/>
  <c r="AH219" i="14"/>
  <c r="AG219" i="14"/>
  <c r="AF219" i="14"/>
  <c r="AE219" i="14"/>
  <c r="AK218" i="14"/>
  <c r="AJ218" i="14"/>
  <c r="AI218" i="14"/>
  <c r="AH218" i="14"/>
  <c r="AG218" i="14"/>
  <c r="AF218" i="14"/>
  <c r="AE218" i="14"/>
  <c r="AK217" i="14"/>
  <c r="AJ217" i="14"/>
  <c r="AI217" i="14"/>
  <c r="AH217" i="14"/>
  <c r="AG217" i="14"/>
  <c r="AF217" i="14"/>
  <c r="AE217" i="14"/>
  <c r="AK216" i="14"/>
  <c r="AJ216" i="14"/>
  <c r="AI216" i="14"/>
  <c r="AH216" i="14"/>
  <c r="AG216" i="14"/>
  <c r="AF216" i="14"/>
  <c r="AE216" i="14"/>
  <c r="AK215" i="14"/>
  <c r="AJ215" i="14"/>
  <c r="AI215" i="14"/>
  <c r="AH215" i="14"/>
  <c r="AG215" i="14"/>
  <c r="AF215" i="14"/>
  <c r="AE215" i="14"/>
  <c r="AK214" i="14"/>
  <c r="AJ214" i="14"/>
  <c r="AI214" i="14"/>
  <c r="AH214" i="14"/>
  <c r="AG214" i="14"/>
  <c r="AF214" i="14"/>
  <c r="AE214" i="14"/>
  <c r="AK213" i="14"/>
  <c r="AJ213" i="14"/>
  <c r="AI213" i="14"/>
  <c r="AH213" i="14"/>
  <c r="AG213" i="14"/>
  <c r="AF213" i="14"/>
  <c r="AE213" i="14"/>
  <c r="AK212" i="14"/>
  <c r="AJ212" i="14"/>
  <c r="AI212" i="14"/>
  <c r="AH212" i="14"/>
  <c r="AG212" i="14"/>
  <c r="AF212" i="14"/>
  <c r="AE212" i="14"/>
  <c r="AK211" i="14"/>
  <c r="AJ211" i="14"/>
  <c r="AI211" i="14"/>
  <c r="AH211" i="14"/>
  <c r="AG211" i="14"/>
  <c r="AF211" i="14"/>
  <c r="AE211" i="14"/>
  <c r="AK210" i="14"/>
  <c r="AJ210" i="14"/>
  <c r="AI210" i="14"/>
  <c r="AH210" i="14"/>
  <c r="AG210" i="14"/>
  <c r="AF210" i="14"/>
  <c r="AE210" i="14"/>
  <c r="AK209" i="14"/>
  <c r="AJ209" i="14"/>
  <c r="AI209" i="14"/>
  <c r="AH209" i="14"/>
  <c r="AG209" i="14"/>
  <c r="AF209" i="14"/>
  <c r="AE209" i="14"/>
  <c r="AK208" i="14"/>
  <c r="AJ208" i="14"/>
  <c r="AI208" i="14"/>
  <c r="AH208" i="14"/>
  <c r="AG208" i="14"/>
  <c r="AF208" i="14"/>
  <c r="AE208" i="14"/>
  <c r="AK207" i="14"/>
  <c r="AJ207" i="14"/>
  <c r="AI207" i="14"/>
  <c r="AH207" i="14"/>
  <c r="AG207" i="14"/>
  <c r="AF207" i="14"/>
  <c r="AE207" i="14"/>
  <c r="AK206" i="14"/>
  <c r="AJ206" i="14"/>
  <c r="AI206" i="14"/>
  <c r="AH206" i="14"/>
  <c r="AG206" i="14"/>
  <c r="AF206" i="14"/>
  <c r="AE206" i="14"/>
  <c r="AK205" i="14"/>
  <c r="AJ205" i="14"/>
  <c r="AI205" i="14"/>
  <c r="AH205" i="14"/>
  <c r="AG205" i="14"/>
  <c r="AF205" i="14"/>
  <c r="AE205" i="14"/>
  <c r="AK204" i="14"/>
  <c r="AJ204" i="14"/>
  <c r="AI204" i="14"/>
  <c r="AH204" i="14"/>
  <c r="AG204" i="14"/>
  <c r="AF204" i="14"/>
  <c r="AE204" i="14"/>
  <c r="AK203" i="14"/>
  <c r="AJ203" i="14"/>
  <c r="AI203" i="14"/>
  <c r="AH203" i="14"/>
  <c r="AG203" i="14"/>
  <c r="AF203" i="14"/>
  <c r="AE203" i="14"/>
  <c r="AK202" i="14"/>
  <c r="AJ202" i="14"/>
  <c r="AI202" i="14"/>
  <c r="AH202" i="14"/>
  <c r="AG202" i="14"/>
  <c r="AF202" i="14"/>
  <c r="AE202" i="14"/>
  <c r="AK201" i="14"/>
  <c r="AJ201" i="14"/>
  <c r="AI201" i="14"/>
  <c r="AH201" i="14"/>
  <c r="AG201" i="14"/>
  <c r="AF201" i="14"/>
  <c r="AE201" i="14"/>
  <c r="AK200" i="14"/>
  <c r="AJ200" i="14"/>
  <c r="AI200" i="14"/>
  <c r="AH200" i="14"/>
  <c r="AG200" i="14"/>
  <c r="AF200" i="14"/>
  <c r="AE200" i="14"/>
  <c r="AK199" i="14"/>
  <c r="AJ199" i="14"/>
  <c r="AI199" i="14"/>
  <c r="AH199" i="14"/>
  <c r="AG199" i="14"/>
  <c r="AF199" i="14"/>
  <c r="AE199" i="14"/>
  <c r="AK198" i="14"/>
  <c r="AJ198" i="14"/>
  <c r="AI198" i="14"/>
  <c r="AH198" i="14"/>
  <c r="AG198" i="14"/>
  <c r="AF198" i="14"/>
  <c r="AE198" i="14"/>
  <c r="AK197" i="14"/>
  <c r="AJ197" i="14"/>
  <c r="AI197" i="14"/>
  <c r="AH197" i="14"/>
  <c r="AG197" i="14"/>
  <c r="AF197" i="14"/>
  <c r="AE197" i="14"/>
  <c r="AK196" i="14"/>
  <c r="AJ196" i="14"/>
  <c r="AI196" i="14"/>
  <c r="AH196" i="14"/>
  <c r="AG196" i="14"/>
  <c r="AF196" i="14"/>
  <c r="AE196" i="14"/>
  <c r="AK195" i="14"/>
  <c r="AJ195" i="14"/>
  <c r="AI195" i="14"/>
  <c r="AH195" i="14"/>
  <c r="AG195" i="14"/>
  <c r="AF195" i="14"/>
  <c r="AE195" i="14"/>
  <c r="AK194" i="14"/>
  <c r="AJ194" i="14"/>
  <c r="AI194" i="14"/>
  <c r="AH194" i="14"/>
  <c r="AG194" i="14"/>
  <c r="AF194" i="14"/>
  <c r="AE194" i="14"/>
  <c r="AK193" i="14"/>
  <c r="AJ193" i="14"/>
  <c r="AI193" i="14"/>
  <c r="AH193" i="14"/>
  <c r="AG193" i="14"/>
  <c r="AF193" i="14"/>
  <c r="AE193" i="14"/>
  <c r="AK192" i="14"/>
  <c r="AJ192" i="14"/>
  <c r="AI192" i="14"/>
  <c r="AH192" i="14"/>
  <c r="AG192" i="14"/>
  <c r="AF192" i="14"/>
  <c r="AE192" i="14"/>
  <c r="AK191" i="14"/>
  <c r="AJ191" i="14"/>
  <c r="AI191" i="14"/>
  <c r="AH191" i="14"/>
  <c r="AG191" i="14"/>
  <c r="AF191" i="14"/>
  <c r="AE191" i="14"/>
  <c r="AK190" i="14"/>
  <c r="AJ190" i="14"/>
  <c r="AI190" i="14"/>
  <c r="AH190" i="14"/>
  <c r="AG190" i="14"/>
  <c r="AF190" i="14"/>
  <c r="AE190" i="14"/>
  <c r="AK189" i="14"/>
  <c r="AJ189" i="14"/>
  <c r="AI189" i="14"/>
  <c r="AH189" i="14"/>
  <c r="AG189" i="14"/>
  <c r="AF189" i="14"/>
  <c r="AE189" i="14"/>
  <c r="AK188" i="14"/>
  <c r="AJ188" i="14"/>
  <c r="AI188" i="14"/>
  <c r="AH188" i="14"/>
  <c r="AG188" i="14"/>
  <c r="AF188" i="14"/>
  <c r="AE188" i="14"/>
  <c r="AK187" i="14"/>
  <c r="AJ187" i="14"/>
  <c r="AI187" i="14"/>
  <c r="AH187" i="14"/>
  <c r="AG187" i="14"/>
  <c r="AF187" i="14"/>
  <c r="AE187" i="14"/>
  <c r="AK186" i="14"/>
  <c r="AJ186" i="14"/>
  <c r="AI186" i="14"/>
  <c r="AH186" i="14"/>
  <c r="AG186" i="14"/>
  <c r="AF186" i="14"/>
  <c r="AE186" i="14"/>
  <c r="AK185" i="14"/>
  <c r="AJ185" i="14"/>
  <c r="AI185" i="14"/>
  <c r="AH185" i="14"/>
  <c r="AG185" i="14"/>
  <c r="AF185" i="14"/>
  <c r="AE185" i="14"/>
  <c r="AK184" i="14"/>
  <c r="AJ184" i="14"/>
  <c r="AI184" i="14"/>
  <c r="AH184" i="14"/>
  <c r="AG184" i="14"/>
  <c r="AF184" i="14"/>
  <c r="AE184" i="14"/>
  <c r="AK183" i="14"/>
  <c r="AJ183" i="14"/>
  <c r="AI183" i="14"/>
  <c r="AH183" i="14"/>
  <c r="AG183" i="14"/>
  <c r="AF183" i="14"/>
  <c r="AE183" i="14"/>
  <c r="AK182" i="14"/>
  <c r="AJ182" i="14"/>
  <c r="AI182" i="14"/>
  <c r="AH182" i="14"/>
  <c r="AG182" i="14"/>
  <c r="AF182" i="14"/>
  <c r="AE182" i="14"/>
  <c r="AK181" i="14"/>
  <c r="AJ181" i="14"/>
  <c r="AI181" i="14"/>
  <c r="AH181" i="14"/>
  <c r="AG181" i="14"/>
  <c r="AF181" i="14"/>
  <c r="AE181" i="14"/>
  <c r="AK180" i="14"/>
  <c r="AJ180" i="14"/>
  <c r="AI180" i="14"/>
  <c r="AH180" i="14"/>
  <c r="AG180" i="14"/>
  <c r="AF180" i="14"/>
  <c r="AE180" i="14"/>
  <c r="AK179" i="14"/>
  <c r="AJ179" i="14"/>
  <c r="AI179" i="14"/>
  <c r="AH179" i="14"/>
  <c r="AG179" i="14"/>
  <c r="AF179" i="14"/>
  <c r="AE179" i="14"/>
  <c r="AK178" i="14"/>
  <c r="AJ178" i="14"/>
  <c r="AI178" i="14"/>
  <c r="AH178" i="14"/>
  <c r="AG178" i="14"/>
  <c r="AF178" i="14"/>
  <c r="AE178" i="14"/>
  <c r="AK177" i="14"/>
  <c r="AJ177" i="14"/>
  <c r="AI177" i="14"/>
  <c r="AH177" i="14"/>
  <c r="AG177" i="14"/>
  <c r="AF177" i="14"/>
  <c r="AE177" i="14"/>
  <c r="AK176" i="14"/>
  <c r="AJ176" i="14"/>
  <c r="AI176" i="14"/>
  <c r="AH176" i="14"/>
  <c r="AG176" i="14"/>
  <c r="AF176" i="14"/>
  <c r="AE176" i="14"/>
  <c r="AK175" i="14"/>
  <c r="AJ175" i="14"/>
  <c r="AI175" i="14"/>
  <c r="AH175" i="14"/>
  <c r="AG175" i="14"/>
  <c r="AF175" i="14"/>
  <c r="AE175" i="14"/>
  <c r="AK174" i="14"/>
  <c r="AJ174" i="14"/>
  <c r="AI174" i="14"/>
  <c r="AH174" i="14"/>
  <c r="AG174" i="14"/>
  <c r="AF174" i="14"/>
  <c r="AE174" i="14"/>
  <c r="AK173" i="14"/>
  <c r="AJ173" i="14"/>
  <c r="AI173" i="14"/>
  <c r="AH173" i="14"/>
  <c r="AG173" i="14"/>
  <c r="AF173" i="14"/>
  <c r="AE173" i="14"/>
  <c r="AK172" i="14"/>
  <c r="AJ172" i="14"/>
  <c r="AI172" i="14"/>
  <c r="AH172" i="14"/>
  <c r="AG172" i="14"/>
  <c r="AF172" i="14"/>
  <c r="AE172" i="14"/>
  <c r="AK171" i="14"/>
  <c r="AJ171" i="14"/>
  <c r="AI171" i="14"/>
  <c r="AH171" i="14"/>
  <c r="AG171" i="14"/>
  <c r="AF171" i="14"/>
  <c r="AE171" i="14"/>
  <c r="AK170" i="14"/>
  <c r="AJ170" i="14"/>
  <c r="AI170" i="14"/>
  <c r="AH170" i="14"/>
  <c r="AG170" i="14"/>
  <c r="AF170" i="14"/>
  <c r="AE170" i="14"/>
  <c r="AK169" i="14"/>
  <c r="AJ169" i="14"/>
  <c r="AI169" i="14"/>
  <c r="AH169" i="14"/>
  <c r="AG169" i="14"/>
  <c r="AF169" i="14"/>
  <c r="AE169" i="14"/>
  <c r="AK168" i="14"/>
  <c r="AJ168" i="14"/>
  <c r="AI168" i="14"/>
  <c r="AH168" i="14"/>
  <c r="AG168" i="14"/>
  <c r="AF168" i="14"/>
  <c r="AE168" i="14"/>
  <c r="AK167" i="14"/>
  <c r="AJ167" i="14"/>
  <c r="AI167" i="14"/>
  <c r="AH167" i="14"/>
  <c r="AG167" i="14"/>
  <c r="AF167" i="14"/>
  <c r="AE167" i="14"/>
  <c r="AK166" i="14"/>
  <c r="AJ166" i="14"/>
  <c r="AI166" i="14"/>
  <c r="AH166" i="14"/>
  <c r="AG166" i="14"/>
  <c r="AF166" i="14"/>
  <c r="AE166" i="14"/>
  <c r="AK165" i="14"/>
  <c r="AJ165" i="14"/>
  <c r="AI165" i="14"/>
  <c r="AH165" i="14"/>
  <c r="AG165" i="14"/>
  <c r="AF165" i="14"/>
  <c r="AE165" i="14"/>
  <c r="AK164" i="14"/>
  <c r="AJ164" i="14"/>
  <c r="AI164" i="14"/>
  <c r="AH164" i="14"/>
  <c r="AG164" i="14"/>
  <c r="AF164" i="14"/>
  <c r="AE164" i="14"/>
  <c r="AK163" i="14"/>
  <c r="AJ163" i="14"/>
  <c r="AI163" i="14"/>
  <c r="AH163" i="14"/>
  <c r="AG163" i="14"/>
  <c r="AF163" i="14"/>
  <c r="AE163" i="14"/>
  <c r="AK162" i="14"/>
  <c r="AJ162" i="14"/>
  <c r="AI162" i="14"/>
  <c r="AH162" i="14"/>
  <c r="AG162" i="14"/>
  <c r="AF162" i="14"/>
  <c r="AE162" i="14"/>
  <c r="AK161" i="14"/>
  <c r="AJ161" i="14"/>
  <c r="AI161" i="14"/>
  <c r="AH161" i="14"/>
  <c r="AG161" i="14"/>
  <c r="AF161" i="14"/>
  <c r="AE161" i="14"/>
  <c r="AK160" i="14"/>
  <c r="AJ160" i="14"/>
  <c r="AI160" i="14"/>
  <c r="AH160" i="14"/>
  <c r="AG160" i="14"/>
  <c r="AF160" i="14"/>
  <c r="AE160" i="14"/>
  <c r="AK159" i="14"/>
  <c r="AJ159" i="14"/>
  <c r="AI159" i="14"/>
  <c r="AH159" i="14"/>
  <c r="AG159" i="14"/>
  <c r="AF159" i="14"/>
  <c r="AE159" i="14"/>
  <c r="AK158" i="14"/>
  <c r="AJ158" i="14"/>
  <c r="AI158" i="14"/>
  <c r="AH158" i="14"/>
  <c r="AG158" i="14"/>
  <c r="AF158" i="14"/>
  <c r="AE158" i="14"/>
  <c r="AK157" i="14"/>
  <c r="AJ157" i="14"/>
  <c r="AI157" i="14"/>
  <c r="AH157" i="14"/>
  <c r="AG157" i="14"/>
  <c r="AF157" i="14"/>
  <c r="AE157" i="14"/>
  <c r="AK156" i="14"/>
  <c r="AJ156" i="14"/>
  <c r="AI156" i="14"/>
  <c r="AH156" i="14"/>
  <c r="AG156" i="14"/>
  <c r="AF156" i="14"/>
  <c r="AE156" i="14"/>
  <c r="AK155" i="14"/>
  <c r="AJ155" i="14"/>
  <c r="AI155" i="14"/>
  <c r="AH155" i="14"/>
  <c r="AG155" i="14"/>
  <c r="AF155" i="14"/>
  <c r="AE155" i="14"/>
  <c r="AK154" i="14"/>
  <c r="AJ154" i="14"/>
  <c r="AI154" i="14"/>
  <c r="AH154" i="14"/>
  <c r="AG154" i="14"/>
  <c r="AF154" i="14"/>
  <c r="AE154" i="14"/>
  <c r="AK153" i="14"/>
  <c r="AJ153" i="14"/>
  <c r="AI153" i="14"/>
  <c r="AH153" i="14"/>
  <c r="AG153" i="14"/>
  <c r="AF153" i="14"/>
  <c r="AE153" i="14"/>
  <c r="AK152" i="14"/>
  <c r="AJ152" i="14"/>
  <c r="AI152" i="14"/>
  <c r="AH152" i="14"/>
  <c r="AG152" i="14"/>
  <c r="AF152" i="14"/>
  <c r="AE152" i="14"/>
  <c r="AK151" i="14"/>
  <c r="AJ151" i="14"/>
  <c r="AI151" i="14"/>
  <c r="AH151" i="14"/>
  <c r="AG151" i="14"/>
  <c r="AF151" i="14"/>
  <c r="AE151" i="14"/>
  <c r="AK150" i="14"/>
  <c r="AJ150" i="14"/>
  <c r="AI150" i="14"/>
  <c r="AH150" i="14"/>
  <c r="AG150" i="14"/>
  <c r="AF150" i="14"/>
  <c r="AE150" i="14"/>
  <c r="AK149" i="14"/>
  <c r="AJ149" i="14"/>
  <c r="AI149" i="14"/>
  <c r="AH149" i="14"/>
  <c r="AG149" i="14"/>
  <c r="AF149" i="14"/>
  <c r="AE149" i="14"/>
  <c r="AK148" i="14"/>
  <c r="AJ148" i="14"/>
  <c r="AI148" i="14"/>
  <c r="AH148" i="14"/>
  <c r="AG148" i="14"/>
  <c r="AF148" i="14"/>
  <c r="AE148" i="14"/>
  <c r="AK147" i="14"/>
  <c r="AJ147" i="14"/>
  <c r="AI147" i="14"/>
  <c r="AH147" i="14"/>
  <c r="AG147" i="14"/>
  <c r="AF147" i="14"/>
  <c r="AE147" i="14"/>
  <c r="AK146" i="14"/>
  <c r="AJ146" i="14"/>
  <c r="AI146" i="14"/>
  <c r="AH146" i="14"/>
  <c r="AG146" i="14"/>
  <c r="AF146" i="14"/>
  <c r="AE146" i="14"/>
  <c r="AK145" i="14"/>
  <c r="AJ145" i="14"/>
  <c r="AI145" i="14"/>
  <c r="AH145" i="14"/>
  <c r="AG145" i="14"/>
  <c r="AF145" i="14"/>
  <c r="AE145" i="14"/>
  <c r="AK144" i="14"/>
  <c r="AJ144" i="14"/>
  <c r="AI144" i="14"/>
  <c r="AH144" i="14"/>
  <c r="AG144" i="14"/>
  <c r="AF144" i="14"/>
  <c r="AE144" i="14"/>
  <c r="AK143" i="14"/>
  <c r="AJ143" i="14"/>
  <c r="AI143" i="14"/>
  <c r="AH143" i="14"/>
  <c r="AG143" i="14"/>
  <c r="AF143" i="14"/>
  <c r="AE143" i="14"/>
  <c r="AK142" i="14"/>
  <c r="AJ142" i="14"/>
  <c r="AI142" i="14"/>
  <c r="AH142" i="14"/>
  <c r="AG142" i="14"/>
  <c r="AF142" i="14"/>
  <c r="AE142" i="14"/>
  <c r="AK141" i="14"/>
  <c r="AJ141" i="14"/>
  <c r="AI141" i="14"/>
  <c r="AH141" i="14"/>
  <c r="AG141" i="14"/>
  <c r="AF141" i="14"/>
  <c r="AE141" i="14"/>
  <c r="AK140" i="14"/>
  <c r="AJ140" i="14"/>
  <c r="AI140" i="14"/>
  <c r="AH140" i="14"/>
  <c r="AG140" i="14"/>
  <c r="AF140" i="14"/>
  <c r="AE140" i="14"/>
  <c r="AK139" i="14"/>
  <c r="AJ139" i="14"/>
  <c r="AI139" i="14"/>
  <c r="AH139" i="14"/>
  <c r="AG139" i="14"/>
  <c r="AF139" i="14"/>
  <c r="AE139" i="14"/>
  <c r="AK138" i="14"/>
  <c r="AJ138" i="14"/>
  <c r="AI138" i="14"/>
  <c r="AH138" i="14"/>
  <c r="AG138" i="14"/>
  <c r="AF138" i="14"/>
  <c r="AE138" i="14"/>
  <c r="AK137" i="14"/>
  <c r="AJ137" i="14"/>
  <c r="AI137" i="14"/>
  <c r="AH137" i="14"/>
  <c r="AG137" i="14"/>
  <c r="AF137" i="14"/>
  <c r="AE137" i="14"/>
  <c r="AK136" i="14"/>
  <c r="AJ136" i="14"/>
  <c r="AI136" i="14"/>
  <c r="AH136" i="14"/>
  <c r="AG136" i="14"/>
  <c r="AF136" i="14"/>
  <c r="AE136" i="14"/>
  <c r="AK135" i="14"/>
  <c r="AJ135" i="14"/>
  <c r="AI135" i="14"/>
  <c r="AH135" i="14"/>
  <c r="AG135" i="14"/>
  <c r="AF135" i="14"/>
  <c r="AE135" i="14"/>
  <c r="AK134" i="14"/>
  <c r="AJ134" i="14"/>
  <c r="AI134" i="14"/>
  <c r="AH134" i="14"/>
  <c r="AG134" i="14"/>
  <c r="AF134" i="14"/>
  <c r="AE134" i="14"/>
  <c r="AK133" i="14"/>
  <c r="AJ133" i="14"/>
  <c r="AI133" i="14"/>
  <c r="AH133" i="14"/>
  <c r="AG133" i="14"/>
  <c r="AF133" i="14"/>
  <c r="AE133" i="14"/>
  <c r="AK132" i="14"/>
  <c r="AJ132" i="14"/>
  <c r="AI132" i="14"/>
  <c r="AH132" i="14"/>
  <c r="AG132" i="14"/>
  <c r="AF132" i="14"/>
  <c r="AE132" i="14"/>
  <c r="AK131" i="14"/>
  <c r="AJ131" i="14"/>
  <c r="AI131" i="14"/>
  <c r="AH131" i="14"/>
  <c r="AG131" i="14"/>
  <c r="AF131" i="14"/>
  <c r="AE131" i="14"/>
  <c r="AK130" i="14"/>
  <c r="AJ130" i="14"/>
  <c r="AI130" i="14"/>
  <c r="AH130" i="14"/>
  <c r="AG130" i="14"/>
  <c r="AF130" i="14"/>
  <c r="AE130" i="14"/>
  <c r="AK129" i="14"/>
  <c r="AJ129" i="14"/>
  <c r="AI129" i="14"/>
  <c r="AH129" i="14"/>
  <c r="AG129" i="14"/>
  <c r="AF129" i="14"/>
  <c r="AE129" i="14"/>
  <c r="AK128" i="14"/>
  <c r="AJ128" i="14"/>
  <c r="AI128" i="14"/>
  <c r="AH128" i="14"/>
  <c r="AG128" i="14"/>
  <c r="AF128" i="14"/>
  <c r="AE128" i="14"/>
  <c r="AK127" i="14"/>
  <c r="AJ127" i="14"/>
  <c r="AI127" i="14"/>
  <c r="AH127" i="14"/>
  <c r="AG127" i="14"/>
  <c r="AF127" i="14"/>
  <c r="AE127" i="14"/>
  <c r="AK126" i="14"/>
  <c r="AJ126" i="14"/>
  <c r="AI126" i="14"/>
  <c r="AH126" i="14"/>
  <c r="AG126" i="14"/>
  <c r="AF126" i="14"/>
  <c r="AE126" i="14"/>
  <c r="AK125" i="14"/>
  <c r="AJ125" i="14"/>
  <c r="AI125" i="14"/>
  <c r="AH125" i="14"/>
  <c r="AG125" i="14"/>
  <c r="AF125" i="14"/>
  <c r="AE125" i="14"/>
  <c r="AK124" i="14"/>
  <c r="AJ124" i="14"/>
  <c r="AI124" i="14"/>
  <c r="AH124" i="14"/>
  <c r="AG124" i="14"/>
  <c r="AF124" i="14"/>
  <c r="AE124" i="14"/>
  <c r="AK123" i="14"/>
  <c r="AJ123" i="14"/>
  <c r="AI123" i="14"/>
  <c r="AH123" i="14"/>
  <c r="AG123" i="14"/>
  <c r="AF123" i="14"/>
  <c r="AE123" i="14"/>
  <c r="AK122" i="14"/>
  <c r="AJ122" i="14"/>
  <c r="AI122" i="14"/>
  <c r="AH122" i="14"/>
  <c r="AG122" i="14"/>
  <c r="AF122" i="14"/>
  <c r="AE122" i="14"/>
  <c r="AK121" i="14"/>
  <c r="AJ121" i="14"/>
  <c r="AI121" i="14"/>
  <c r="AH121" i="14"/>
  <c r="AG121" i="14"/>
  <c r="AF121" i="14"/>
  <c r="AE121" i="14"/>
  <c r="AK120" i="14"/>
  <c r="AJ120" i="14"/>
  <c r="AI120" i="14"/>
  <c r="AH120" i="14"/>
  <c r="AG120" i="14"/>
  <c r="AF120" i="14"/>
  <c r="AE120" i="14"/>
  <c r="AK119" i="14"/>
  <c r="AJ119" i="14"/>
  <c r="AI119" i="14"/>
  <c r="AH119" i="14"/>
  <c r="AG119" i="14"/>
  <c r="AF119" i="14"/>
  <c r="AE119" i="14"/>
  <c r="AK118" i="14"/>
  <c r="AJ118" i="14"/>
  <c r="AI118" i="14"/>
  <c r="AH118" i="14"/>
  <c r="AG118" i="14"/>
  <c r="AF118" i="14"/>
  <c r="AE118" i="14"/>
  <c r="AK117" i="14"/>
  <c r="AJ117" i="14"/>
  <c r="AI117" i="14"/>
  <c r="AH117" i="14"/>
  <c r="AG117" i="14"/>
  <c r="AF117" i="14"/>
  <c r="AE117" i="14"/>
  <c r="AK116" i="14"/>
  <c r="AJ116" i="14"/>
  <c r="AI116" i="14"/>
  <c r="AH116" i="14"/>
  <c r="AG116" i="14"/>
  <c r="AF116" i="14"/>
  <c r="AE116" i="14"/>
  <c r="AK115" i="14"/>
  <c r="AJ115" i="14"/>
  <c r="AI115" i="14"/>
  <c r="AH115" i="14"/>
  <c r="AG115" i="14"/>
  <c r="AF115" i="14"/>
  <c r="AE115" i="14"/>
  <c r="AK114" i="14"/>
  <c r="AJ114" i="14"/>
  <c r="AI114" i="14"/>
  <c r="AH114" i="14"/>
  <c r="AG114" i="14"/>
  <c r="AF114" i="14"/>
  <c r="AE114" i="14"/>
  <c r="AK113" i="14"/>
  <c r="AJ113" i="14"/>
  <c r="AI113" i="14"/>
  <c r="AH113" i="14"/>
  <c r="AG113" i="14"/>
  <c r="AF113" i="14"/>
  <c r="AE113" i="14"/>
  <c r="AK112" i="14"/>
  <c r="AJ112" i="14"/>
  <c r="AI112" i="14"/>
  <c r="AH112" i="14"/>
  <c r="AG112" i="14"/>
  <c r="AF112" i="14"/>
  <c r="AE112" i="14"/>
  <c r="AK111" i="14"/>
  <c r="AJ111" i="14"/>
  <c r="AI111" i="14"/>
  <c r="AH111" i="14"/>
  <c r="AG111" i="14"/>
  <c r="AF111" i="14"/>
  <c r="AE111" i="14"/>
  <c r="AK110" i="14"/>
  <c r="AJ110" i="14"/>
  <c r="AI110" i="14"/>
  <c r="AH110" i="14"/>
  <c r="AG110" i="14"/>
  <c r="AF110" i="14"/>
  <c r="AE110" i="14"/>
  <c r="AK109" i="14"/>
  <c r="AJ109" i="14"/>
  <c r="AI109" i="14"/>
  <c r="AH109" i="14"/>
  <c r="AG109" i="14"/>
  <c r="AF109" i="14"/>
  <c r="AE109" i="14"/>
  <c r="AK108" i="14"/>
  <c r="AJ108" i="14"/>
  <c r="AI108" i="14"/>
  <c r="AH108" i="14"/>
  <c r="AG108" i="14"/>
  <c r="AF108" i="14"/>
  <c r="AE108" i="14"/>
  <c r="AK107" i="14"/>
  <c r="AJ107" i="14"/>
  <c r="AI107" i="14"/>
  <c r="AH107" i="14"/>
  <c r="AG107" i="14"/>
  <c r="AF107" i="14"/>
  <c r="AE107" i="14"/>
  <c r="AK106" i="14"/>
  <c r="AJ106" i="14"/>
  <c r="AI106" i="14"/>
  <c r="AH106" i="14"/>
  <c r="AG106" i="14"/>
  <c r="AF106" i="14"/>
  <c r="AE106" i="14"/>
  <c r="AK105" i="14"/>
  <c r="AJ105" i="14"/>
  <c r="AI105" i="14"/>
  <c r="AH105" i="14"/>
  <c r="AG105" i="14"/>
  <c r="AF105" i="14"/>
  <c r="AE105" i="14"/>
  <c r="AK104" i="14"/>
  <c r="AJ104" i="14"/>
  <c r="AI104" i="14"/>
  <c r="AH104" i="14"/>
  <c r="AG104" i="14"/>
  <c r="AF104" i="14"/>
  <c r="AE104" i="14"/>
  <c r="AK103" i="14"/>
  <c r="AJ103" i="14"/>
  <c r="AI103" i="14"/>
  <c r="AH103" i="14"/>
  <c r="AG103" i="14"/>
  <c r="AF103" i="14"/>
  <c r="AE103" i="14"/>
  <c r="AK102" i="14"/>
  <c r="AJ102" i="14"/>
  <c r="AI102" i="14"/>
  <c r="AH102" i="14"/>
  <c r="AG102" i="14"/>
  <c r="AF102" i="14"/>
  <c r="AE102" i="14"/>
  <c r="AK101" i="14"/>
  <c r="AJ101" i="14"/>
  <c r="AI101" i="14"/>
  <c r="AH101" i="14"/>
  <c r="AG101" i="14"/>
  <c r="AF101" i="14"/>
  <c r="AE101" i="14"/>
  <c r="AK100" i="14"/>
  <c r="AJ100" i="14"/>
  <c r="AI100" i="14"/>
  <c r="AH100" i="14"/>
  <c r="AG100" i="14"/>
  <c r="AF100" i="14"/>
  <c r="AE100" i="14"/>
  <c r="AK99" i="14"/>
  <c r="AJ99" i="14"/>
  <c r="AI99" i="14"/>
  <c r="AH99" i="14"/>
  <c r="AG99" i="14"/>
  <c r="AF99" i="14"/>
  <c r="AE99" i="14"/>
  <c r="AK98" i="14"/>
  <c r="AJ98" i="14"/>
  <c r="AI98" i="14"/>
  <c r="AH98" i="14"/>
  <c r="AG98" i="14"/>
  <c r="AF98" i="14"/>
  <c r="AE98" i="14"/>
  <c r="AK97" i="14"/>
  <c r="AJ97" i="14"/>
  <c r="AI97" i="14"/>
  <c r="AH97" i="14"/>
  <c r="AG97" i="14"/>
  <c r="AF97" i="14"/>
  <c r="AE97" i="14"/>
  <c r="AK96" i="14"/>
  <c r="AJ96" i="14"/>
  <c r="AI96" i="14"/>
  <c r="AH96" i="14"/>
  <c r="AG96" i="14"/>
  <c r="AF96" i="14"/>
  <c r="AE96" i="14"/>
  <c r="AK95" i="14"/>
  <c r="AJ95" i="14"/>
  <c r="AI95" i="14"/>
  <c r="AH95" i="14"/>
  <c r="AG95" i="14"/>
  <c r="AF95" i="14"/>
  <c r="AE95" i="14"/>
  <c r="AK94" i="14"/>
  <c r="AJ94" i="14"/>
  <c r="AI94" i="14"/>
  <c r="AH94" i="14"/>
  <c r="AG94" i="14"/>
  <c r="AF94" i="14"/>
  <c r="AE94" i="14"/>
  <c r="AK93" i="14"/>
  <c r="AJ93" i="14"/>
  <c r="AI93" i="14"/>
  <c r="AH93" i="14"/>
  <c r="AG93" i="14"/>
  <c r="AF93" i="14"/>
  <c r="AE93" i="14"/>
  <c r="AK92" i="14"/>
  <c r="AJ92" i="14"/>
  <c r="AI92" i="14"/>
  <c r="AH92" i="14"/>
  <c r="AG92" i="14"/>
  <c r="AF92" i="14"/>
  <c r="AE92" i="14"/>
  <c r="AK91" i="14"/>
  <c r="AJ91" i="14"/>
  <c r="AI91" i="14"/>
  <c r="AH91" i="14"/>
  <c r="AG91" i="14"/>
  <c r="AF91" i="14"/>
  <c r="AE91" i="14"/>
  <c r="AK90" i="14"/>
  <c r="AJ90" i="14"/>
  <c r="AI90" i="14"/>
  <c r="AH90" i="14"/>
  <c r="AG90" i="14"/>
  <c r="AF90" i="14"/>
  <c r="AE90" i="14"/>
  <c r="AK89" i="14"/>
  <c r="AJ89" i="14"/>
  <c r="AI89" i="14"/>
  <c r="AH89" i="14"/>
  <c r="AG89" i="14"/>
  <c r="AF89" i="14"/>
  <c r="AE89" i="14"/>
  <c r="AK88" i="14"/>
  <c r="AJ88" i="14"/>
  <c r="AI88" i="14"/>
  <c r="AH88" i="14"/>
  <c r="AG88" i="14"/>
  <c r="AF88" i="14"/>
  <c r="AE88" i="14"/>
  <c r="AK87" i="14"/>
  <c r="AJ87" i="14"/>
  <c r="AI87" i="14"/>
  <c r="AH87" i="14"/>
  <c r="AG87" i="14"/>
  <c r="AF87" i="14"/>
  <c r="AE87" i="14"/>
  <c r="AK86" i="14"/>
  <c r="AJ86" i="14"/>
  <c r="AI86" i="14"/>
  <c r="AH86" i="14"/>
  <c r="AG86" i="14"/>
  <c r="AF86" i="14"/>
  <c r="AE86" i="14"/>
  <c r="AK85" i="14"/>
  <c r="AJ85" i="14"/>
  <c r="AI85" i="14"/>
  <c r="AH85" i="14"/>
  <c r="AG85" i="14"/>
  <c r="AF85" i="14"/>
  <c r="AE85" i="14"/>
  <c r="AK84" i="14"/>
  <c r="AJ84" i="14"/>
  <c r="AI84" i="14"/>
  <c r="AH84" i="14"/>
  <c r="AG84" i="14"/>
  <c r="AF84" i="14"/>
  <c r="AE84" i="14"/>
  <c r="AK83" i="14"/>
  <c r="AJ83" i="14"/>
  <c r="AI83" i="14"/>
  <c r="AH83" i="14"/>
  <c r="AG83" i="14"/>
  <c r="AF83" i="14"/>
  <c r="AE83" i="14"/>
  <c r="AK82" i="14"/>
  <c r="AJ82" i="14"/>
  <c r="AI82" i="14"/>
  <c r="AH82" i="14"/>
  <c r="AG82" i="14"/>
  <c r="AF82" i="14"/>
  <c r="AE82" i="14"/>
  <c r="AK81" i="14"/>
  <c r="AJ81" i="14"/>
  <c r="AI81" i="14"/>
  <c r="AH81" i="14"/>
  <c r="AG81" i="14"/>
  <c r="AF81" i="14"/>
  <c r="AE81" i="14"/>
  <c r="AK80" i="14"/>
  <c r="AJ80" i="14"/>
  <c r="AI80" i="14"/>
  <c r="AH80" i="14"/>
  <c r="AG80" i="14"/>
  <c r="AF80" i="14"/>
  <c r="AE80" i="14"/>
  <c r="AK79" i="14"/>
  <c r="AJ79" i="14"/>
  <c r="AI79" i="14"/>
  <c r="AH79" i="14"/>
  <c r="AG79" i="14"/>
  <c r="AF79" i="14"/>
  <c r="AE79" i="14"/>
  <c r="AK78" i="14"/>
  <c r="AJ78" i="14"/>
  <c r="AI78" i="14"/>
  <c r="AH78" i="14"/>
  <c r="AG78" i="14"/>
  <c r="AF78" i="14"/>
  <c r="AE78" i="14"/>
  <c r="AK77" i="14"/>
  <c r="AJ77" i="14"/>
  <c r="AI77" i="14"/>
  <c r="AH77" i="14"/>
  <c r="AG77" i="14"/>
  <c r="AF77" i="14"/>
  <c r="AE77" i="14"/>
  <c r="AK76" i="14"/>
  <c r="AJ76" i="14"/>
  <c r="AI76" i="14"/>
  <c r="AH76" i="14"/>
  <c r="AG76" i="14"/>
  <c r="AF76" i="14"/>
  <c r="AE76" i="14"/>
  <c r="AK75" i="14"/>
  <c r="AJ75" i="14"/>
  <c r="AI75" i="14"/>
  <c r="AH75" i="14"/>
  <c r="AG75" i="14"/>
  <c r="AF75" i="14"/>
  <c r="AE75" i="14"/>
  <c r="AK74" i="14"/>
  <c r="AJ74" i="14"/>
  <c r="AI74" i="14"/>
  <c r="AH74" i="14"/>
  <c r="AG74" i="14"/>
  <c r="AF74" i="14"/>
  <c r="AE74" i="14"/>
  <c r="AK73" i="14"/>
  <c r="AJ73" i="14"/>
  <c r="AI73" i="14"/>
  <c r="AH73" i="14"/>
  <c r="AG73" i="14"/>
  <c r="AF73" i="14"/>
  <c r="AE73" i="14"/>
  <c r="AK72" i="14"/>
  <c r="AJ72" i="14"/>
  <c r="AI72" i="14"/>
  <c r="AH72" i="14"/>
  <c r="AG72" i="14"/>
  <c r="AF72" i="14"/>
  <c r="AE72" i="14"/>
  <c r="AK71" i="14"/>
  <c r="AJ71" i="14"/>
  <c r="AI71" i="14"/>
  <c r="AH71" i="14"/>
  <c r="AG71" i="14"/>
  <c r="AF71" i="14"/>
  <c r="AE71" i="14"/>
  <c r="AK70" i="14"/>
  <c r="AJ70" i="14"/>
  <c r="AI70" i="14"/>
  <c r="AH70" i="14"/>
  <c r="AG70" i="14"/>
  <c r="AF70" i="14"/>
  <c r="AE70" i="14"/>
  <c r="AK69" i="14"/>
  <c r="AJ69" i="14"/>
  <c r="AI69" i="14"/>
  <c r="AH69" i="14"/>
  <c r="AG69" i="14"/>
  <c r="AF69" i="14"/>
  <c r="AE69" i="14"/>
  <c r="AK68" i="14"/>
  <c r="AJ68" i="14"/>
  <c r="AI68" i="14"/>
  <c r="AH68" i="14"/>
  <c r="AG68" i="14"/>
  <c r="AF68" i="14"/>
  <c r="AE68" i="14"/>
  <c r="AK67" i="14"/>
  <c r="AJ67" i="14"/>
  <c r="AI67" i="14"/>
  <c r="AH67" i="14"/>
  <c r="AG67" i="14"/>
  <c r="AF67" i="14"/>
  <c r="AE67" i="14"/>
  <c r="AK66" i="14"/>
  <c r="AJ66" i="14"/>
  <c r="AI66" i="14"/>
  <c r="AH66" i="14"/>
  <c r="AG66" i="14"/>
  <c r="AF66" i="14"/>
  <c r="AE66" i="14"/>
  <c r="AK65" i="14"/>
  <c r="AJ65" i="14"/>
  <c r="AI65" i="14"/>
  <c r="AH65" i="14"/>
  <c r="AG65" i="14"/>
  <c r="AF65" i="14"/>
  <c r="AE65" i="14"/>
  <c r="AK64" i="14"/>
  <c r="AJ64" i="14"/>
  <c r="AI64" i="14"/>
  <c r="AH64" i="14"/>
  <c r="AG64" i="14"/>
  <c r="AF64" i="14"/>
  <c r="AE64" i="14"/>
  <c r="AK63" i="14"/>
  <c r="AJ63" i="14"/>
  <c r="AI63" i="14"/>
  <c r="AH63" i="14"/>
  <c r="AG63" i="14"/>
  <c r="AF63" i="14"/>
  <c r="AE63" i="14"/>
  <c r="AK62" i="14"/>
  <c r="AJ62" i="14"/>
  <c r="AI62" i="14"/>
  <c r="AH62" i="14"/>
  <c r="AG62" i="14"/>
  <c r="AF62" i="14"/>
  <c r="AE62" i="14"/>
  <c r="AK61" i="14"/>
  <c r="AJ61" i="14"/>
  <c r="AI61" i="14"/>
  <c r="AH61" i="14"/>
  <c r="AG61" i="14"/>
  <c r="AF61" i="14"/>
  <c r="AE61" i="14"/>
  <c r="AK60" i="14"/>
  <c r="AJ60" i="14"/>
  <c r="AI60" i="14"/>
  <c r="AH60" i="14"/>
  <c r="AG60" i="14"/>
  <c r="AF60" i="14"/>
  <c r="AE60" i="14"/>
  <c r="AK59" i="14"/>
  <c r="AJ59" i="14"/>
  <c r="AI59" i="14"/>
  <c r="AH59" i="14"/>
  <c r="AG59" i="14"/>
  <c r="AF59" i="14"/>
  <c r="AE59" i="14"/>
  <c r="AK58" i="14"/>
  <c r="AJ58" i="14"/>
  <c r="AI58" i="14"/>
  <c r="AH58" i="14"/>
  <c r="AG58" i="14"/>
  <c r="AF58" i="14"/>
  <c r="AE58" i="14"/>
  <c r="AK57" i="14"/>
  <c r="AJ57" i="14"/>
  <c r="AI57" i="14"/>
  <c r="AH57" i="14"/>
  <c r="AG57" i="14"/>
  <c r="AF57" i="14"/>
  <c r="AE57" i="14"/>
  <c r="AK56" i="14"/>
  <c r="AJ56" i="14"/>
  <c r="AI56" i="14"/>
  <c r="AH56" i="14"/>
  <c r="AG56" i="14"/>
  <c r="AF56" i="14"/>
  <c r="AE56" i="14"/>
  <c r="AK55" i="14"/>
  <c r="AJ55" i="14"/>
  <c r="AI55" i="14"/>
  <c r="AH55" i="14"/>
  <c r="AG55" i="14"/>
  <c r="AF55" i="14"/>
  <c r="AE55" i="14"/>
  <c r="AK54" i="14"/>
  <c r="AJ54" i="14"/>
  <c r="AI54" i="14"/>
  <c r="AH54" i="14"/>
  <c r="AG54" i="14"/>
  <c r="AF54" i="14"/>
  <c r="AE54" i="14"/>
  <c r="AK53" i="14"/>
  <c r="AJ53" i="14"/>
  <c r="AI53" i="14"/>
  <c r="AH53" i="14"/>
  <c r="AG53" i="14"/>
  <c r="AF53" i="14"/>
  <c r="AE53" i="14"/>
  <c r="AK52" i="14"/>
  <c r="AJ52" i="14"/>
  <c r="AI52" i="14"/>
  <c r="AH52" i="14"/>
  <c r="AG52" i="14"/>
  <c r="AF52" i="14"/>
  <c r="AE52" i="14"/>
  <c r="AK51" i="14"/>
  <c r="AJ51" i="14"/>
  <c r="AI51" i="14"/>
  <c r="AH51" i="14"/>
  <c r="AG51" i="14"/>
  <c r="AF51" i="14"/>
  <c r="AE51" i="14"/>
  <c r="AK50" i="14"/>
  <c r="AJ50" i="14"/>
  <c r="AI50" i="14"/>
  <c r="AH50" i="14"/>
  <c r="AG50" i="14"/>
  <c r="AF50" i="14"/>
  <c r="AE50" i="14"/>
  <c r="AK49" i="14"/>
  <c r="AJ49" i="14"/>
  <c r="AI49" i="14"/>
  <c r="AH49" i="14"/>
  <c r="AG49" i="14"/>
  <c r="AF49" i="14"/>
  <c r="AE49" i="14"/>
  <c r="AK48" i="14"/>
  <c r="AJ48" i="14"/>
  <c r="AI48" i="14"/>
  <c r="AH48" i="14"/>
  <c r="AG48" i="14"/>
  <c r="AF48" i="14"/>
  <c r="AE48" i="14"/>
  <c r="AK47" i="14"/>
  <c r="AJ47" i="14"/>
  <c r="AI47" i="14"/>
  <c r="AH47" i="14"/>
  <c r="AG47" i="14"/>
  <c r="AF47" i="14"/>
  <c r="AE47" i="14"/>
  <c r="AK46" i="14"/>
  <c r="AJ46" i="14"/>
  <c r="AI46" i="14"/>
  <c r="AH46" i="14"/>
  <c r="AG46" i="14"/>
  <c r="AF46" i="14"/>
  <c r="AE46" i="14"/>
  <c r="AK45" i="14"/>
  <c r="AJ45" i="14"/>
  <c r="AI45" i="14"/>
  <c r="AH45" i="14"/>
  <c r="AG45" i="14"/>
  <c r="AF45" i="14"/>
  <c r="AE45" i="14"/>
  <c r="AK44" i="14"/>
  <c r="AJ44" i="14"/>
  <c r="AI44" i="14"/>
  <c r="AH44" i="14"/>
  <c r="AG44" i="14"/>
  <c r="AF44" i="14"/>
  <c r="AE44" i="14"/>
  <c r="AK43" i="14"/>
  <c r="AJ43" i="14"/>
  <c r="AI43" i="14"/>
  <c r="AH43" i="14"/>
  <c r="AG43" i="14"/>
  <c r="AF43" i="14"/>
  <c r="AE43" i="14"/>
  <c r="AK42" i="14"/>
  <c r="AJ42" i="14"/>
  <c r="AI42" i="14"/>
  <c r="AH42" i="14"/>
  <c r="AG42" i="14"/>
  <c r="AF42" i="14"/>
  <c r="AE42" i="14"/>
  <c r="AK41" i="14"/>
  <c r="AJ41" i="14"/>
  <c r="AI41" i="14"/>
  <c r="AH41" i="14"/>
  <c r="AG41" i="14"/>
  <c r="AF41" i="14"/>
  <c r="AE41" i="14"/>
  <c r="AK40" i="14"/>
  <c r="AJ40" i="14"/>
  <c r="AI40" i="14"/>
  <c r="AH40" i="14"/>
  <c r="AG40" i="14"/>
  <c r="AF40" i="14"/>
  <c r="AE40" i="14"/>
  <c r="AK39" i="14"/>
  <c r="AJ39" i="14"/>
  <c r="AI39" i="14"/>
  <c r="AH39" i="14"/>
  <c r="AG39" i="14"/>
  <c r="AF39" i="14"/>
  <c r="AE39" i="14"/>
  <c r="AK38" i="14"/>
  <c r="AJ38" i="14"/>
  <c r="AI38" i="14"/>
  <c r="AH38" i="14"/>
  <c r="AG38" i="14"/>
  <c r="AF38" i="14"/>
  <c r="AE38" i="14"/>
  <c r="AK37" i="14"/>
  <c r="AJ37" i="14"/>
  <c r="AI37" i="14"/>
  <c r="AH37" i="14"/>
  <c r="AG37" i="14"/>
  <c r="AF37" i="14"/>
  <c r="AE37" i="14"/>
  <c r="AK36" i="14"/>
  <c r="AJ36" i="14"/>
  <c r="AI36" i="14"/>
  <c r="AH36" i="14"/>
  <c r="AG36" i="14"/>
  <c r="AF36" i="14"/>
  <c r="AE36" i="14"/>
  <c r="AK35" i="14"/>
  <c r="AJ35" i="14"/>
  <c r="AI35" i="14"/>
  <c r="AH35" i="14"/>
  <c r="AG35" i="14"/>
  <c r="AF35" i="14"/>
  <c r="AE35" i="14"/>
  <c r="AK34" i="14"/>
  <c r="AJ34" i="14"/>
  <c r="AI34" i="14"/>
  <c r="AH34" i="14"/>
  <c r="AG34" i="14"/>
  <c r="AF34" i="14"/>
  <c r="AE34" i="14"/>
  <c r="AK33" i="14"/>
  <c r="AJ33" i="14"/>
  <c r="AI33" i="14"/>
  <c r="AH33" i="14"/>
  <c r="AG33" i="14"/>
  <c r="AF33" i="14"/>
  <c r="AE33" i="14"/>
  <c r="AK32" i="14"/>
  <c r="AJ32" i="14"/>
  <c r="AI32" i="14"/>
  <c r="AH32" i="14"/>
  <c r="AG32" i="14"/>
  <c r="AF32" i="14"/>
  <c r="AE32" i="14"/>
  <c r="AK31" i="14"/>
  <c r="AJ31" i="14"/>
  <c r="AI31" i="14"/>
  <c r="AH31" i="14"/>
  <c r="AG31" i="14"/>
  <c r="AF31" i="14"/>
  <c r="AE31" i="14"/>
  <c r="AK30" i="14"/>
  <c r="AJ30" i="14"/>
  <c r="AI30" i="14"/>
  <c r="AH30" i="14"/>
  <c r="AG30" i="14"/>
  <c r="AF30" i="14"/>
  <c r="AE30" i="14"/>
  <c r="AK29" i="14"/>
  <c r="AJ29" i="14"/>
  <c r="AI29" i="14"/>
  <c r="AH29" i="14"/>
  <c r="AG29" i="14"/>
  <c r="AF29" i="14"/>
  <c r="AE29" i="14"/>
  <c r="AK28" i="14"/>
  <c r="AJ28" i="14"/>
  <c r="AI28" i="14"/>
  <c r="AH28" i="14"/>
  <c r="AG28" i="14"/>
  <c r="AF28" i="14"/>
  <c r="AE28" i="14"/>
  <c r="AK27" i="14"/>
  <c r="AJ27" i="14"/>
  <c r="AI27" i="14"/>
  <c r="AH27" i="14"/>
  <c r="AG27" i="14"/>
  <c r="AF27" i="14"/>
  <c r="AE27" i="14"/>
  <c r="AK26" i="14"/>
  <c r="AJ26" i="14"/>
  <c r="AI26" i="14"/>
  <c r="AH26" i="14"/>
  <c r="AG26" i="14"/>
  <c r="AF26" i="14"/>
  <c r="AE26" i="14"/>
  <c r="AK25" i="14"/>
  <c r="AJ25" i="14"/>
  <c r="AI25" i="14"/>
  <c r="AH25" i="14"/>
  <c r="AG25" i="14"/>
  <c r="AF25" i="14"/>
  <c r="AE25" i="14"/>
  <c r="AK24" i="14"/>
  <c r="AJ24" i="14"/>
  <c r="AI24" i="14"/>
  <c r="AH24" i="14"/>
  <c r="AG24" i="14"/>
  <c r="AF24" i="14"/>
  <c r="AE24" i="14"/>
  <c r="AK23" i="14"/>
  <c r="AJ23" i="14"/>
  <c r="AI23" i="14"/>
  <c r="AH23" i="14"/>
  <c r="AG23" i="14"/>
  <c r="AF23" i="14"/>
  <c r="AE23" i="14"/>
  <c r="AK22" i="14"/>
  <c r="AJ22" i="14"/>
  <c r="AI22" i="14"/>
  <c r="AH22" i="14"/>
  <c r="AG22" i="14"/>
  <c r="AF22" i="14"/>
  <c r="AE22" i="14"/>
  <c r="AK21" i="14"/>
  <c r="AJ21" i="14"/>
  <c r="AI21" i="14"/>
  <c r="AH21" i="14"/>
  <c r="AG21" i="14"/>
  <c r="AF21" i="14"/>
  <c r="AE21" i="14"/>
  <c r="AK20" i="14"/>
  <c r="AJ20" i="14"/>
  <c r="AI20" i="14"/>
  <c r="AH20" i="14"/>
  <c r="AG20" i="14"/>
  <c r="AF20" i="14"/>
  <c r="AE20" i="14"/>
  <c r="AK19" i="14"/>
  <c r="AJ19" i="14"/>
  <c r="AI19" i="14"/>
  <c r="AH19" i="14"/>
  <c r="AG19" i="14"/>
  <c r="AF19" i="14"/>
  <c r="AE19" i="14"/>
  <c r="AK18" i="14"/>
  <c r="AJ18" i="14"/>
  <c r="AI18" i="14"/>
  <c r="AH18" i="14"/>
  <c r="AG18" i="14"/>
  <c r="AF18" i="14"/>
  <c r="AE18" i="14"/>
  <c r="AK17" i="14"/>
  <c r="AJ17" i="14"/>
  <c r="AI17" i="14"/>
  <c r="AH17" i="14"/>
  <c r="AG17" i="14"/>
  <c r="AF17" i="14"/>
  <c r="AE17" i="14"/>
  <c r="AK16" i="14"/>
  <c r="AJ16" i="14"/>
  <c r="AI16" i="14"/>
  <c r="AH16" i="14"/>
  <c r="AG16" i="14"/>
  <c r="AF16" i="14"/>
  <c r="AE16" i="14"/>
  <c r="AK15" i="14"/>
  <c r="AJ15" i="14"/>
  <c r="AI15" i="14"/>
  <c r="AH15" i="14"/>
  <c r="AG15" i="14"/>
  <c r="AF15" i="14"/>
  <c r="AE15" i="14"/>
  <c r="AK14" i="14"/>
  <c r="AJ14" i="14"/>
  <c r="AI14" i="14"/>
  <c r="AH14" i="14"/>
  <c r="AG14" i="14"/>
  <c r="AF14" i="14"/>
  <c r="AE14" i="14"/>
  <c r="AK13" i="14"/>
  <c r="AJ13" i="14"/>
  <c r="AI13" i="14"/>
  <c r="AH13" i="14"/>
  <c r="AG13" i="14"/>
  <c r="AF13" i="14"/>
  <c r="AE13" i="14"/>
  <c r="AK12" i="14"/>
  <c r="AJ12" i="14"/>
  <c r="AI12" i="14"/>
  <c r="AH12" i="14"/>
  <c r="AG12" i="14"/>
  <c r="AF12" i="14"/>
  <c r="AE12" i="14"/>
  <c r="AK11" i="14"/>
  <c r="AJ11" i="14"/>
  <c r="AI11" i="14"/>
  <c r="AH11" i="14"/>
  <c r="AG11" i="14"/>
  <c r="AF11" i="14"/>
  <c r="AE11" i="14"/>
  <c r="AK10" i="14"/>
  <c r="AJ10" i="14"/>
  <c r="AI10" i="14"/>
  <c r="AH10" i="14"/>
  <c r="AG10" i="14"/>
  <c r="AF10" i="14"/>
  <c r="AE10" i="14"/>
  <c r="AK9" i="14"/>
  <c r="AJ9" i="14"/>
  <c r="AI9" i="14"/>
  <c r="AH9" i="14"/>
  <c r="AG9" i="14"/>
  <c r="AF9" i="14"/>
  <c r="AE9" i="14"/>
  <c r="AK8" i="14"/>
  <c r="AJ8" i="14"/>
  <c r="AI8" i="14"/>
  <c r="AH8" i="14"/>
  <c r="AG8" i="14"/>
  <c r="AF8" i="14"/>
  <c r="AE8" i="14"/>
  <c r="AK7" i="14"/>
  <c r="AJ7" i="14"/>
  <c r="AI7" i="14"/>
  <c r="AH7" i="14"/>
  <c r="AG7" i="14"/>
  <c r="AF7" i="14"/>
  <c r="AE7" i="14"/>
  <c r="AK6" i="14"/>
  <c r="AJ6" i="14"/>
  <c r="AI6" i="14"/>
  <c r="AH6" i="14"/>
  <c r="AG6" i="14"/>
  <c r="AF6" i="14"/>
  <c r="AE6" i="14"/>
  <c r="AK5" i="14"/>
  <c r="AJ5" i="14"/>
  <c r="AI5" i="14"/>
  <c r="AH5" i="14"/>
  <c r="AG5" i="14"/>
  <c r="AF5" i="14"/>
  <c r="AE5" i="14"/>
  <c r="AK4" i="14"/>
  <c r="AJ4" i="14"/>
  <c r="AI4" i="14"/>
  <c r="AH4" i="14"/>
  <c r="AG4" i="14"/>
  <c r="AF4" i="14"/>
  <c r="AE4" i="14"/>
  <c r="AK3" i="14"/>
  <c r="AJ3" i="14"/>
  <c r="AI3" i="14"/>
  <c r="AH3" i="14"/>
  <c r="AG3" i="14"/>
  <c r="AF3" i="14"/>
  <c r="AE3" i="14"/>
  <c r="AK2" i="14"/>
  <c r="AJ2" i="14"/>
  <c r="AI2" i="14"/>
  <c r="AH2" i="14"/>
  <c r="AG2" i="14"/>
  <c r="AF2" i="14"/>
  <c r="AE2" i="14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288" i="59"/>
  <c r="J248" i="59"/>
  <c r="M279" i="59"/>
  <c r="K288" i="59"/>
  <c r="L231" i="59"/>
  <c r="M336" i="59"/>
  <c r="J312" i="59"/>
  <c r="K351" i="59"/>
  <c r="K221" i="59"/>
  <c r="L374" i="59"/>
  <c r="J383" i="59"/>
  <c r="J247" i="59"/>
  <c r="J374" i="59"/>
  <c r="J206" i="59"/>
  <c r="L223" i="59"/>
  <c r="J303" i="59"/>
  <c r="J399" i="59"/>
  <c r="J415" i="59"/>
  <c r="K206" i="59"/>
  <c r="K399" i="59"/>
  <c r="M276" i="59"/>
  <c r="L304" i="59"/>
  <c r="J314" i="59"/>
  <c r="J318" i="59"/>
  <c r="M353" i="59"/>
  <c r="K381" i="59"/>
  <c r="K213" i="59"/>
  <c r="K193" i="59"/>
  <c r="M199" i="59"/>
  <c r="K218" i="59"/>
  <c r="K245" i="59"/>
  <c r="M263" i="59"/>
  <c r="K294" i="59"/>
  <c r="K311" i="59"/>
  <c r="L323" i="59"/>
  <c r="M327" i="59"/>
  <c r="L375" i="59"/>
  <c r="L218" i="59"/>
  <c r="M245" i="59"/>
  <c r="M323" i="59"/>
  <c r="K343" i="59"/>
  <c r="M364" i="59"/>
  <c r="K386" i="59"/>
  <c r="K194" i="59"/>
  <c r="M210" i="59"/>
  <c r="L214" i="59"/>
  <c r="M218" i="59"/>
  <c r="M235" i="59"/>
  <c r="K291" i="59"/>
  <c r="K295" i="59"/>
  <c r="K312" i="59"/>
  <c r="J315" i="59"/>
  <c r="M334" i="59"/>
  <c r="M338" i="59"/>
  <c r="L359" i="59"/>
  <c r="L383" i="59"/>
  <c r="J402" i="59"/>
  <c r="L419" i="59"/>
  <c r="K233" i="59"/>
  <c r="M342" i="59"/>
  <c r="M203" i="59"/>
  <c r="K197" i="59"/>
  <c r="M207" i="59"/>
  <c r="K229" i="59"/>
  <c r="M239" i="59"/>
  <c r="K250" i="59"/>
  <c r="K296" i="59"/>
  <c r="K299" i="59"/>
  <c r="J306" i="59"/>
  <c r="K368" i="59"/>
  <c r="J390" i="59"/>
  <c r="J410" i="59"/>
  <c r="M415" i="59"/>
  <c r="K419" i="59"/>
  <c r="L296" i="59"/>
  <c r="L194" i="59"/>
  <c r="K198" i="59"/>
  <c r="K205" i="59"/>
  <c r="M215" i="59"/>
  <c r="L226" i="59"/>
  <c r="K230" i="59"/>
  <c r="K237" i="59"/>
  <c r="K244" i="59"/>
  <c r="J251" i="59"/>
  <c r="M258" i="59"/>
  <c r="K262" i="59"/>
  <c r="M274" i="59"/>
  <c r="K278" i="59"/>
  <c r="M296" i="59"/>
  <c r="K300" i="59"/>
  <c r="J310" i="59"/>
  <c r="K316" i="59"/>
  <c r="K319" i="59"/>
  <c r="J322" i="59"/>
  <c r="K329" i="59"/>
  <c r="L347" i="59"/>
  <c r="L351" i="59"/>
  <c r="M387" i="59"/>
  <c r="K391" i="59"/>
  <c r="K394" i="59"/>
  <c r="L403" i="59"/>
  <c r="K407" i="59"/>
  <c r="M410" i="59"/>
  <c r="J414" i="59"/>
  <c r="M419" i="59"/>
  <c r="M194" i="59"/>
  <c r="L198" i="59"/>
  <c r="K202" i="59"/>
  <c r="K209" i="59"/>
  <c r="M219" i="59"/>
  <c r="M226" i="59"/>
  <c r="L230" i="59"/>
  <c r="K234" i="59"/>
  <c r="K241" i="59"/>
  <c r="L248" i="59"/>
  <c r="L251" i="59"/>
  <c r="K255" i="59"/>
  <c r="K267" i="59"/>
  <c r="K271" i="59"/>
  <c r="K283" i="59"/>
  <c r="K287" i="59"/>
  <c r="L300" i="59"/>
  <c r="K304" i="59"/>
  <c r="K307" i="59"/>
  <c r="L316" i="59"/>
  <c r="L319" i="59"/>
  <c r="J334" i="59"/>
  <c r="K344" i="59"/>
  <c r="M347" i="59"/>
  <c r="M351" i="59"/>
  <c r="L355" i="59"/>
  <c r="K373" i="59"/>
  <c r="K376" i="59"/>
  <c r="L391" i="59"/>
  <c r="M394" i="59"/>
  <c r="L407" i="59"/>
  <c r="K414" i="59"/>
  <c r="M198" i="59"/>
  <c r="M230" i="59"/>
  <c r="L234" i="59"/>
  <c r="M251" i="59"/>
  <c r="L267" i="59"/>
  <c r="L283" i="59"/>
  <c r="M300" i="59"/>
  <c r="M316" i="59"/>
  <c r="M319" i="59"/>
  <c r="K334" i="59"/>
  <c r="M355" i="59"/>
  <c r="K388" i="59"/>
  <c r="M391" i="59"/>
  <c r="M407" i="59"/>
  <c r="K411" i="59"/>
  <c r="M414" i="59"/>
  <c r="J418" i="59"/>
  <c r="M195" i="59"/>
  <c r="M202" i="59"/>
  <c r="K210" i="59"/>
  <c r="K217" i="59"/>
  <c r="M227" i="59"/>
  <c r="M234" i="59"/>
  <c r="L238" i="59"/>
  <c r="K242" i="59"/>
  <c r="K256" i="59"/>
  <c r="K260" i="59"/>
  <c r="M267" i="59"/>
  <c r="K272" i="59"/>
  <c r="K276" i="59"/>
  <c r="M283" i="59"/>
  <c r="M304" i="59"/>
  <c r="K308" i="59"/>
  <c r="K327" i="59"/>
  <c r="J342" i="59"/>
  <c r="K370" i="59"/>
  <c r="K395" i="59"/>
  <c r="L411" i="59"/>
  <c r="K418" i="59"/>
  <c r="K410" i="59"/>
  <c r="L210" i="59"/>
  <c r="L242" i="59"/>
  <c r="M256" i="59"/>
  <c r="L260" i="59"/>
  <c r="K264" i="59"/>
  <c r="M272" i="59"/>
  <c r="L276" i="59"/>
  <c r="K280" i="59"/>
  <c r="L288" i="59"/>
  <c r="K292" i="59"/>
  <c r="L308" i="59"/>
  <c r="L327" i="59"/>
  <c r="K338" i="59"/>
  <c r="K342" i="59"/>
  <c r="K345" i="59"/>
  <c r="M359" i="59"/>
  <c r="M370" i="59"/>
  <c r="K374" i="59"/>
  <c r="K383" i="59"/>
  <c r="L395" i="59"/>
  <c r="L399" i="59"/>
  <c r="K402" i="59"/>
  <c r="M411" i="59"/>
  <c r="K415" i="59"/>
  <c r="M418" i="59"/>
  <c r="L305" i="59"/>
  <c r="K305" i="59"/>
  <c r="J305" i="59"/>
  <c r="L193" i="59"/>
  <c r="J196" i="59"/>
  <c r="L197" i="59"/>
  <c r="J200" i="59"/>
  <c r="L201" i="59"/>
  <c r="J204" i="59"/>
  <c r="L205" i="59"/>
  <c r="J208" i="59"/>
  <c r="L209" i="59"/>
  <c r="J212" i="59"/>
  <c r="L213" i="59"/>
  <c r="J216" i="59"/>
  <c r="L217" i="59"/>
  <c r="J220" i="59"/>
  <c r="L221" i="59"/>
  <c r="J224" i="59"/>
  <c r="L225" i="59"/>
  <c r="L229" i="59"/>
  <c r="J232" i="59"/>
  <c r="L233" i="59"/>
  <c r="J236" i="59"/>
  <c r="L237" i="59"/>
  <c r="J240" i="59"/>
  <c r="L241" i="59"/>
  <c r="L244" i="59"/>
  <c r="L247" i="59"/>
  <c r="L250" i="59"/>
  <c r="L255" i="59"/>
  <c r="J259" i="59"/>
  <c r="M262" i="59"/>
  <c r="L264" i="59"/>
  <c r="J266" i="59"/>
  <c r="L271" i="59"/>
  <c r="K273" i="59"/>
  <c r="J275" i="59"/>
  <c r="M278" i="59"/>
  <c r="L280" i="59"/>
  <c r="J282" i="59"/>
  <c r="L287" i="59"/>
  <c r="L291" i="59"/>
  <c r="L295" i="59"/>
  <c r="L299" i="59"/>
  <c r="L303" i="59"/>
  <c r="M305" i="59"/>
  <c r="L307" i="59"/>
  <c r="L311" i="59"/>
  <c r="L315" i="59"/>
  <c r="L343" i="59"/>
  <c r="K349" i="59"/>
  <c r="L352" i="59"/>
  <c r="J352" i="59"/>
  <c r="M352" i="59"/>
  <c r="L360" i="59"/>
  <c r="J360" i="59"/>
  <c r="J362" i="59"/>
  <c r="J365" i="59"/>
  <c r="L365" i="59"/>
  <c r="M365" i="59"/>
  <c r="K365" i="59"/>
  <c r="J371" i="59"/>
  <c r="M371" i="59"/>
  <c r="M375" i="59"/>
  <c r="L378" i="59"/>
  <c r="M378" i="59"/>
  <c r="K378" i="59"/>
  <c r="J378" i="59"/>
  <c r="K390" i="59"/>
  <c r="L406" i="59"/>
  <c r="M406" i="59"/>
  <c r="K406" i="59"/>
  <c r="J406" i="59"/>
  <c r="L257" i="59"/>
  <c r="J257" i="59"/>
  <c r="L301" i="59"/>
  <c r="K301" i="59"/>
  <c r="J301" i="59"/>
  <c r="J341" i="59"/>
  <c r="L341" i="59"/>
  <c r="L398" i="59"/>
  <c r="M398" i="59"/>
  <c r="M193" i="59"/>
  <c r="K196" i="59"/>
  <c r="M197" i="59"/>
  <c r="K200" i="59"/>
  <c r="M201" i="59"/>
  <c r="K204" i="59"/>
  <c r="M205" i="59"/>
  <c r="K208" i="59"/>
  <c r="M209" i="59"/>
  <c r="K212" i="59"/>
  <c r="M213" i="59"/>
  <c r="K216" i="59"/>
  <c r="M217" i="59"/>
  <c r="K220" i="59"/>
  <c r="M221" i="59"/>
  <c r="K224" i="59"/>
  <c r="M225" i="59"/>
  <c r="M229" i="59"/>
  <c r="K232" i="59"/>
  <c r="M233" i="59"/>
  <c r="K236" i="59"/>
  <c r="M237" i="59"/>
  <c r="K240" i="59"/>
  <c r="M241" i="59"/>
  <c r="J243" i="59"/>
  <c r="M244" i="59"/>
  <c r="J246" i="59"/>
  <c r="M247" i="59"/>
  <c r="J249" i="59"/>
  <c r="M250" i="59"/>
  <c r="K252" i="59"/>
  <c r="M255" i="59"/>
  <c r="M257" i="59"/>
  <c r="K259" i="59"/>
  <c r="L261" i="59"/>
  <c r="J261" i="59"/>
  <c r="M264" i="59"/>
  <c r="K266" i="59"/>
  <c r="K268" i="59"/>
  <c r="M271" i="59"/>
  <c r="K275" i="59"/>
  <c r="L277" i="59"/>
  <c r="J277" i="59"/>
  <c r="M280" i="59"/>
  <c r="K282" i="59"/>
  <c r="K284" i="59"/>
  <c r="M287" i="59"/>
  <c r="M291" i="59"/>
  <c r="M295" i="59"/>
  <c r="M299" i="59"/>
  <c r="B302" i="59"/>
  <c r="M303" i="59"/>
  <c r="M307" i="59"/>
  <c r="M311" i="59"/>
  <c r="L320" i="59"/>
  <c r="J320" i="59"/>
  <c r="M320" i="59"/>
  <c r="L328" i="59"/>
  <c r="J328" i="59"/>
  <c r="J330" i="59"/>
  <c r="J333" i="59"/>
  <c r="L333" i="59"/>
  <c r="M333" i="59"/>
  <c r="K333" i="59"/>
  <c r="J339" i="59"/>
  <c r="M339" i="59"/>
  <c r="M341" i="59"/>
  <c r="M343" i="59"/>
  <c r="L346" i="59"/>
  <c r="M346" i="59"/>
  <c r="K346" i="59"/>
  <c r="J346" i="59"/>
  <c r="K352" i="59"/>
  <c r="J358" i="59"/>
  <c r="K360" i="59"/>
  <c r="K362" i="59"/>
  <c r="K371" i="59"/>
  <c r="L382" i="59"/>
  <c r="M382" i="59"/>
  <c r="K382" i="59"/>
  <c r="M390" i="59"/>
  <c r="J393" i="59"/>
  <c r="M393" i="59"/>
  <c r="L393" i="59"/>
  <c r="K398" i="59"/>
  <c r="J413" i="59"/>
  <c r="M413" i="59"/>
  <c r="L413" i="59"/>
  <c r="L297" i="59"/>
  <c r="K297" i="59"/>
  <c r="J297" i="59"/>
  <c r="L313" i="59"/>
  <c r="K313" i="59"/>
  <c r="J313" i="59"/>
  <c r="J195" i="59"/>
  <c r="L196" i="59"/>
  <c r="J199" i="59"/>
  <c r="L200" i="59"/>
  <c r="J203" i="59"/>
  <c r="L204" i="59"/>
  <c r="J207" i="59"/>
  <c r="L208" i="59"/>
  <c r="J211" i="59"/>
  <c r="L212" i="59"/>
  <c r="J215" i="59"/>
  <c r="L216" i="59"/>
  <c r="J219" i="59"/>
  <c r="L220" i="59"/>
  <c r="J223" i="59"/>
  <c r="L224" i="59"/>
  <c r="J227" i="59"/>
  <c r="J231" i="59"/>
  <c r="L232" i="59"/>
  <c r="J235" i="59"/>
  <c r="L236" i="59"/>
  <c r="J239" i="59"/>
  <c r="L240" i="59"/>
  <c r="K243" i="59"/>
  <c r="K246" i="59"/>
  <c r="K249" i="59"/>
  <c r="L252" i="59"/>
  <c r="J254" i="59"/>
  <c r="L259" i="59"/>
  <c r="K261" i="59"/>
  <c r="J263" i="59"/>
  <c r="M266" i="59"/>
  <c r="L268" i="59"/>
  <c r="J270" i="59"/>
  <c r="L275" i="59"/>
  <c r="K277" i="59"/>
  <c r="J279" i="59"/>
  <c r="M282" i="59"/>
  <c r="L284" i="59"/>
  <c r="J286" i="59"/>
  <c r="M290" i="59"/>
  <c r="L290" i="59"/>
  <c r="M294" i="59"/>
  <c r="L294" i="59"/>
  <c r="M298" i="59"/>
  <c r="L298" i="59"/>
  <c r="M302" i="59"/>
  <c r="L302" i="59"/>
  <c r="M306" i="59"/>
  <c r="L306" i="59"/>
  <c r="M310" i="59"/>
  <c r="L310" i="59"/>
  <c r="M314" i="59"/>
  <c r="L314" i="59"/>
  <c r="M318" i="59"/>
  <c r="L318" i="59"/>
  <c r="K320" i="59"/>
  <c r="J326" i="59"/>
  <c r="K328" i="59"/>
  <c r="K330" i="59"/>
  <c r="K339" i="59"/>
  <c r="L350" i="59"/>
  <c r="M350" i="59"/>
  <c r="K350" i="59"/>
  <c r="K358" i="59"/>
  <c r="M360" i="59"/>
  <c r="M362" i="59"/>
  <c r="L371" i="59"/>
  <c r="K379" i="59"/>
  <c r="J382" i="59"/>
  <c r="L388" i="59"/>
  <c r="J388" i="59"/>
  <c r="K393" i="59"/>
  <c r="K413" i="59"/>
  <c r="L273" i="59"/>
  <c r="J273" i="59"/>
  <c r="L289" i="59"/>
  <c r="K289" i="59"/>
  <c r="J289" i="59"/>
  <c r="L309" i="59"/>
  <c r="K309" i="59"/>
  <c r="J309" i="59"/>
  <c r="K195" i="59"/>
  <c r="K199" i="59"/>
  <c r="K203" i="59"/>
  <c r="K207" i="59"/>
  <c r="K211" i="59"/>
  <c r="K215" i="59"/>
  <c r="K219" i="59"/>
  <c r="K223" i="59"/>
  <c r="K227" i="59"/>
  <c r="K231" i="59"/>
  <c r="K235" i="59"/>
  <c r="K239" i="59"/>
  <c r="L243" i="59"/>
  <c r="L246" i="59"/>
  <c r="M249" i="59"/>
  <c r="M252" i="59"/>
  <c r="K254" i="59"/>
  <c r="M261" i="59"/>
  <c r="K263" i="59"/>
  <c r="L265" i="59"/>
  <c r="J265" i="59"/>
  <c r="M268" i="59"/>
  <c r="K270" i="59"/>
  <c r="M277" i="59"/>
  <c r="K279" i="59"/>
  <c r="L281" i="59"/>
  <c r="J281" i="59"/>
  <c r="M284" i="59"/>
  <c r="K286" i="59"/>
  <c r="J302" i="59"/>
  <c r="K326" i="59"/>
  <c r="M328" i="59"/>
  <c r="M330" i="59"/>
  <c r="L339" i="59"/>
  <c r="L356" i="59"/>
  <c r="J356" i="59"/>
  <c r="M358" i="59"/>
  <c r="J363" i="59"/>
  <c r="M363" i="59"/>
  <c r="L363" i="59"/>
  <c r="K363" i="59"/>
  <c r="J369" i="59"/>
  <c r="L369" i="59"/>
  <c r="M369" i="59"/>
  <c r="L379" i="59"/>
  <c r="M416" i="59"/>
  <c r="L416" i="59"/>
  <c r="K416" i="59"/>
  <c r="J416" i="59"/>
  <c r="L293" i="59"/>
  <c r="K293" i="59"/>
  <c r="J293" i="59"/>
  <c r="L384" i="59"/>
  <c r="J384" i="59"/>
  <c r="M384" i="59"/>
  <c r="M412" i="59"/>
  <c r="L412" i="59"/>
  <c r="K412" i="59"/>
  <c r="J412" i="59"/>
  <c r="J245" i="59"/>
  <c r="K248" i="59"/>
  <c r="M254" i="59"/>
  <c r="L256" i="59"/>
  <c r="J258" i="59"/>
  <c r="K265" i="59"/>
  <c r="M270" i="59"/>
  <c r="L272" i="59"/>
  <c r="J274" i="59"/>
  <c r="K281" i="59"/>
  <c r="M286" i="59"/>
  <c r="K290" i="59"/>
  <c r="M326" i="59"/>
  <c r="J331" i="59"/>
  <c r="M331" i="59"/>
  <c r="L331" i="59"/>
  <c r="K331" i="59"/>
  <c r="J337" i="59"/>
  <c r="L337" i="59"/>
  <c r="M337" i="59"/>
  <c r="L364" i="59"/>
  <c r="J364" i="59"/>
  <c r="M379" i="59"/>
  <c r="L386" i="59"/>
  <c r="M386" i="59"/>
  <c r="L253" i="59"/>
  <c r="J253" i="59"/>
  <c r="L269" i="59"/>
  <c r="J269" i="59"/>
  <c r="L285" i="59"/>
  <c r="J285" i="59"/>
  <c r="J332" i="59"/>
  <c r="J367" i="59"/>
  <c r="M367" i="59"/>
  <c r="L367" i="59"/>
  <c r="J377" i="59"/>
  <c r="L377" i="59"/>
  <c r="L380" i="59"/>
  <c r="J380" i="59"/>
  <c r="M380" i="59"/>
  <c r="K380" i="59"/>
  <c r="J397" i="59"/>
  <c r="M397" i="59"/>
  <c r="L397" i="59"/>
  <c r="M408" i="59"/>
  <c r="L408" i="59"/>
  <c r="K408" i="59"/>
  <c r="J408" i="59"/>
  <c r="M420" i="59"/>
  <c r="L420" i="59"/>
  <c r="K420" i="59"/>
  <c r="J420" i="59"/>
  <c r="J349" i="59"/>
  <c r="L349" i="59"/>
  <c r="K253" i="59"/>
  <c r="J262" i="59"/>
  <c r="K269" i="59"/>
  <c r="J278" i="59"/>
  <c r="K285" i="59"/>
  <c r="L322" i="59"/>
  <c r="M322" i="59"/>
  <c r="J335" i="59"/>
  <c r="M335" i="59"/>
  <c r="L335" i="59"/>
  <c r="J345" i="59"/>
  <c r="L345" i="59"/>
  <c r="L348" i="59"/>
  <c r="J348" i="59"/>
  <c r="M348" i="59"/>
  <c r="K348" i="59"/>
  <c r="K367" i="59"/>
  <c r="J373" i="59"/>
  <c r="L373" i="59"/>
  <c r="K375" i="59"/>
  <c r="K377" i="59"/>
  <c r="J381" i="59"/>
  <c r="L381" i="59"/>
  <c r="L392" i="59"/>
  <c r="K392" i="59"/>
  <c r="J392" i="59"/>
  <c r="K397" i="59"/>
  <c r="L400" i="59"/>
  <c r="K400" i="59"/>
  <c r="J400" i="59"/>
  <c r="J405" i="59"/>
  <c r="M405" i="59"/>
  <c r="L405" i="59"/>
  <c r="J329" i="59"/>
  <c r="L329" i="59"/>
  <c r="L344" i="59"/>
  <c r="J344" i="59"/>
  <c r="J361" i="59"/>
  <c r="L361" i="59"/>
  <c r="L376" i="59"/>
  <c r="J376" i="59"/>
  <c r="L396" i="59"/>
  <c r="K396" i="59"/>
  <c r="J396" i="59"/>
  <c r="J401" i="59"/>
  <c r="M401" i="59"/>
  <c r="L401" i="59"/>
  <c r="J325" i="59"/>
  <c r="L325" i="59"/>
  <c r="L340" i="59"/>
  <c r="J340" i="59"/>
  <c r="J357" i="59"/>
  <c r="L357" i="59"/>
  <c r="L372" i="59"/>
  <c r="J372" i="59"/>
  <c r="J389" i="59"/>
  <c r="M389" i="59"/>
  <c r="L389" i="59"/>
  <c r="J409" i="59"/>
  <c r="M409" i="59"/>
  <c r="L409" i="59"/>
  <c r="J417" i="59"/>
  <c r="M417" i="59"/>
  <c r="L417" i="59"/>
  <c r="J321" i="59"/>
  <c r="L321" i="59"/>
  <c r="K323" i="59"/>
  <c r="K325" i="59"/>
  <c r="L336" i="59"/>
  <c r="J336" i="59"/>
  <c r="J338" i="59"/>
  <c r="K340" i="59"/>
  <c r="J353" i="59"/>
  <c r="L353" i="59"/>
  <c r="K355" i="59"/>
  <c r="K357" i="59"/>
  <c r="L368" i="59"/>
  <c r="J368" i="59"/>
  <c r="J370" i="59"/>
  <c r="K372" i="59"/>
  <c r="J385" i="59"/>
  <c r="L385" i="59"/>
  <c r="K387" i="59"/>
  <c r="K389" i="59"/>
  <c r="L404" i="59"/>
  <c r="K404" i="59"/>
  <c r="J404" i="59"/>
  <c r="K409" i="59"/>
  <c r="K417" i="59"/>
  <c r="AI178" i="30"/>
  <c r="O258" i="24"/>
  <c r="O257" i="24"/>
  <c r="O256" i="24"/>
  <c r="O255" i="24"/>
  <c r="O254" i="24"/>
  <c r="O253" i="24"/>
  <c r="O252" i="24"/>
  <c r="O251" i="24"/>
  <c r="O250" i="24"/>
  <c r="O249" i="24"/>
  <c r="O248" i="24"/>
  <c r="O247" i="24"/>
  <c r="O246" i="24"/>
  <c r="O245" i="24"/>
  <c r="O244" i="24"/>
  <c r="O243" i="24"/>
  <c r="O242" i="24"/>
  <c r="O241" i="24"/>
  <c r="O240" i="24"/>
  <c r="O239" i="24"/>
  <c r="O238" i="24"/>
  <c r="O237" i="24"/>
  <c r="O236" i="24"/>
  <c r="O235" i="24"/>
  <c r="O234" i="24"/>
  <c r="O233" i="24"/>
  <c r="O232" i="24"/>
  <c r="O231" i="24"/>
  <c r="O230" i="24"/>
  <c r="O229" i="24"/>
  <c r="O228" i="24"/>
  <c r="O227" i="24"/>
  <c r="O226" i="24"/>
  <c r="O225" i="24"/>
  <c r="O224" i="24"/>
  <c r="O223" i="24"/>
  <c r="O222" i="24"/>
  <c r="O221" i="24"/>
  <c r="O220" i="24"/>
  <c r="O219" i="24"/>
  <c r="O218" i="24"/>
  <c r="O217" i="24"/>
  <c r="O216" i="24"/>
  <c r="O215" i="24"/>
  <c r="O214" i="24"/>
  <c r="O213" i="24"/>
  <c r="O212" i="24"/>
  <c r="O211" i="24"/>
  <c r="O210" i="24"/>
  <c r="O209" i="24"/>
  <c r="O208" i="24"/>
  <c r="O207" i="24"/>
  <c r="O206" i="24"/>
  <c r="O205" i="24"/>
  <c r="O204" i="24"/>
  <c r="O203" i="24"/>
  <c r="O202" i="24"/>
  <c r="O201" i="24"/>
  <c r="O200" i="24"/>
  <c r="O199" i="24"/>
  <c r="O198" i="24"/>
  <c r="O197" i="24"/>
  <c r="O196" i="24"/>
  <c r="O195" i="24"/>
  <c r="O194" i="24"/>
  <c r="O193" i="24"/>
  <c r="O192" i="24"/>
  <c r="O191" i="24"/>
  <c r="O190" i="24"/>
  <c r="O189" i="24"/>
  <c r="O188" i="24"/>
  <c r="O187" i="24"/>
  <c r="O186" i="24"/>
  <c r="O185" i="24"/>
  <c r="O184" i="24"/>
  <c r="O183" i="24"/>
  <c r="O182" i="24"/>
  <c r="O181" i="24"/>
  <c r="O180" i="24"/>
  <c r="O179" i="24"/>
  <c r="O178" i="24"/>
  <c r="O177" i="24"/>
  <c r="O176" i="24"/>
  <c r="O175" i="24"/>
  <c r="O174" i="24"/>
  <c r="O173" i="24"/>
  <c r="O172" i="24"/>
  <c r="O171" i="24"/>
  <c r="O170" i="24"/>
  <c r="O169" i="24"/>
  <c r="O168" i="24"/>
  <c r="O167" i="24"/>
  <c r="O166" i="24"/>
  <c r="O165" i="24"/>
  <c r="O164" i="24"/>
  <c r="O163" i="24"/>
  <c r="O162" i="24"/>
  <c r="O161" i="24"/>
  <c r="O160" i="24"/>
  <c r="O159" i="24"/>
  <c r="O158" i="24"/>
  <c r="O157" i="24"/>
  <c r="O156" i="24"/>
  <c r="O155" i="24"/>
  <c r="O154" i="24"/>
  <c r="O153" i="24"/>
  <c r="O152" i="24"/>
  <c r="O151" i="24"/>
  <c r="O150" i="24"/>
  <c r="O149" i="24"/>
  <c r="O148" i="24"/>
  <c r="O147" i="24"/>
  <c r="O146" i="24"/>
  <c r="O145" i="24"/>
  <c r="O144" i="24"/>
  <c r="O143" i="24"/>
  <c r="O142" i="24"/>
  <c r="O141" i="24"/>
  <c r="O140" i="24"/>
  <c r="O139" i="24"/>
  <c r="O138" i="24"/>
  <c r="O137" i="24"/>
  <c r="O136" i="24"/>
  <c r="O135" i="24"/>
  <c r="O134" i="24"/>
  <c r="O133" i="24"/>
  <c r="O132" i="24"/>
  <c r="O131" i="24"/>
  <c r="O130" i="24"/>
  <c r="O129" i="24"/>
  <c r="O128" i="24"/>
  <c r="O127" i="24"/>
  <c r="O126" i="24"/>
  <c r="O125" i="24"/>
  <c r="O124" i="24"/>
  <c r="O123" i="24"/>
  <c r="O122" i="24"/>
  <c r="O121" i="24"/>
  <c r="O120" i="24"/>
  <c r="O119" i="24"/>
  <c r="O118" i="24"/>
  <c r="O117" i="24"/>
  <c r="O116" i="24"/>
  <c r="O115" i="24"/>
  <c r="O114" i="24"/>
  <c r="O113" i="24"/>
  <c r="O112" i="24"/>
  <c r="O111" i="24"/>
  <c r="O110" i="24"/>
  <c r="O109" i="24"/>
  <c r="O108" i="24"/>
  <c r="O107" i="24"/>
  <c r="O106" i="24"/>
  <c r="O105" i="24"/>
  <c r="O104" i="24"/>
  <c r="O103" i="24"/>
  <c r="O102" i="24"/>
  <c r="O101" i="24"/>
  <c r="O100" i="24"/>
  <c r="O99" i="24"/>
  <c r="O98" i="24"/>
  <c r="O97" i="24"/>
  <c r="O96" i="24"/>
  <c r="O95" i="24"/>
  <c r="O94" i="24"/>
  <c r="O93" i="24"/>
  <c r="O92" i="24"/>
  <c r="O91" i="24"/>
  <c r="O90" i="24"/>
  <c r="O89" i="24"/>
  <c r="O88" i="24"/>
  <c r="O87" i="24"/>
  <c r="O86" i="24"/>
  <c r="O85" i="24"/>
  <c r="O84" i="24"/>
  <c r="O83" i="24"/>
  <c r="O82" i="24"/>
  <c r="O81" i="24"/>
  <c r="O80" i="24"/>
  <c r="O79" i="24"/>
  <c r="O78" i="24"/>
  <c r="O77" i="24"/>
  <c r="O76" i="24"/>
  <c r="O75" i="24"/>
  <c r="O74" i="24"/>
  <c r="O73" i="24"/>
  <c r="O72" i="24"/>
  <c r="O71" i="24"/>
  <c r="O70" i="24"/>
  <c r="O69" i="24"/>
  <c r="O68" i="24"/>
  <c r="O67" i="24"/>
  <c r="O66" i="24"/>
  <c r="O65" i="24"/>
  <c r="O64" i="24"/>
  <c r="O63" i="24"/>
  <c r="O62" i="24"/>
  <c r="O61" i="24"/>
  <c r="O60" i="24"/>
  <c r="O59" i="24"/>
  <c r="O58" i="24"/>
  <c r="O57" i="24"/>
  <c r="O56" i="24"/>
  <c r="O55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B41" i="53"/>
  <c r="B165" i="53"/>
  <c r="B41" i="54"/>
  <c r="E2" i="54"/>
  <c r="H2" i="54"/>
  <c r="B2" i="52"/>
  <c r="A25" i="52"/>
  <c r="AM9" i="52"/>
  <c r="AM8" i="52"/>
  <c r="AM7" i="52"/>
  <c r="AM6" i="52"/>
  <c r="AM5" i="52"/>
  <c r="AM4" i="52"/>
  <c r="AM3" i="52"/>
  <c r="AM2" i="52"/>
  <c r="C2" i="30"/>
  <c r="B324" i="30"/>
  <c r="AI2" i="30"/>
  <c r="AI3" i="30"/>
  <c r="AI4" i="30"/>
  <c r="AI5" i="30"/>
  <c r="AI6" i="30"/>
  <c r="AI7" i="30"/>
  <c r="AI8" i="30"/>
  <c r="AI9" i="30"/>
  <c r="AI10" i="30"/>
  <c r="AI11" i="30"/>
  <c r="AI12" i="30"/>
  <c r="AI13" i="30"/>
  <c r="AI14" i="30"/>
  <c r="AI15" i="30"/>
  <c r="AI16" i="30"/>
  <c r="AI17" i="30"/>
  <c r="AI18" i="30"/>
  <c r="AI19" i="30"/>
  <c r="AI20" i="30"/>
  <c r="AI21" i="30"/>
  <c r="AI22" i="30"/>
  <c r="AI23" i="30"/>
  <c r="AI24" i="30"/>
  <c r="AI25" i="30"/>
  <c r="AI26" i="30"/>
  <c r="AI27" i="30"/>
  <c r="AI28" i="30"/>
  <c r="AI29" i="30"/>
  <c r="AI30" i="30"/>
  <c r="AI31" i="30"/>
  <c r="AI32" i="30"/>
  <c r="AI33" i="30"/>
  <c r="AI34" i="30"/>
  <c r="AI35" i="30"/>
  <c r="AI36" i="30"/>
  <c r="AI37" i="30"/>
  <c r="AI38" i="30"/>
  <c r="AI39" i="30"/>
  <c r="AI40" i="30"/>
  <c r="AI41" i="30"/>
  <c r="AI42" i="30"/>
  <c r="AI43" i="30"/>
  <c r="AI44" i="30"/>
  <c r="AI45" i="30"/>
  <c r="AI46" i="30"/>
  <c r="AI47" i="30"/>
  <c r="AI48" i="30"/>
  <c r="AI49" i="30"/>
  <c r="AI50" i="30"/>
  <c r="AI51" i="30"/>
  <c r="AI52" i="30"/>
  <c r="AI53" i="30"/>
  <c r="AI54" i="30"/>
  <c r="AI55" i="30"/>
  <c r="AI56" i="30"/>
  <c r="AI57" i="30"/>
  <c r="AI58" i="30"/>
  <c r="AI59" i="30"/>
  <c r="AI60" i="30"/>
  <c r="AI61" i="30"/>
  <c r="AI62" i="30"/>
  <c r="AI63" i="30"/>
  <c r="AI64" i="30"/>
  <c r="AI65" i="30"/>
  <c r="AI66" i="30"/>
  <c r="AI67" i="30"/>
  <c r="AI68" i="30"/>
  <c r="AI69" i="30"/>
  <c r="AI70" i="30"/>
  <c r="AI71" i="30"/>
  <c r="AI72" i="30"/>
  <c r="AI73" i="30"/>
  <c r="AI74" i="30"/>
  <c r="AI75" i="30"/>
  <c r="AI76" i="30"/>
  <c r="AI77" i="30"/>
  <c r="AI78" i="30"/>
  <c r="AI79" i="30"/>
  <c r="AI80" i="30"/>
  <c r="AI81" i="30"/>
  <c r="AI82" i="30"/>
  <c r="AI83" i="30"/>
  <c r="AI84" i="30"/>
  <c r="AI85" i="30"/>
  <c r="AI86" i="30"/>
  <c r="AI87" i="30"/>
  <c r="AI88" i="30"/>
  <c r="AI89" i="30"/>
  <c r="AI90" i="30"/>
  <c r="AI91" i="30"/>
  <c r="AI92" i="30"/>
  <c r="AI93" i="30"/>
  <c r="AI94" i="30"/>
  <c r="AI95" i="30"/>
  <c r="AI96" i="30"/>
  <c r="AI97" i="30"/>
  <c r="AI98" i="30"/>
  <c r="AI99" i="30"/>
  <c r="AI100" i="30"/>
  <c r="AI101" i="30"/>
  <c r="AI102" i="30"/>
  <c r="AI103" i="30"/>
  <c r="AI104" i="30"/>
  <c r="AI105" i="30"/>
  <c r="AI106" i="30"/>
  <c r="AI107" i="30"/>
  <c r="AI108" i="30"/>
  <c r="AI109" i="30"/>
  <c r="AI110" i="30"/>
  <c r="AI111" i="30"/>
  <c r="AI112" i="30"/>
  <c r="AI113" i="30"/>
  <c r="AI114" i="30"/>
  <c r="AI115" i="30"/>
  <c r="AI116" i="30"/>
  <c r="AI117" i="30"/>
  <c r="AI118" i="30"/>
  <c r="AI119" i="30"/>
  <c r="AI120" i="30"/>
  <c r="AI121" i="30"/>
  <c r="AI122" i="30"/>
  <c r="AI123" i="30"/>
  <c r="AI124" i="30"/>
  <c r="AI125" i="30"/>
  <c r="AI126" i="30"/>
  <c r="AI127" i="30"/>
  <c r="AI128" i="30"/>
  <c r="AI129" i="30"/>
  <c r="AI130" i="30"/>
  <c r="AI131" i="30"/>
  <c r="AI132" i="30"/>
  <c r="AI133" i="30"/>
  <c r="AI134" i="30"/>
  <c r="AI135" i="30"/>
  <c r="AI136" i="30"/>
  <c r="AI137" i="30"/>
  <c r="AI138" i="30"/>
  <c r="AI139" i="30"/>
  <c r="AI140" i="30"/>
  <c r="AI141" i="30"/>
  <c r="AI142" i="30"/>
  <c r="AI143" i="30"/>
  <c r="AI144" i="30"/>
  <c r="AI145" i="30"/>
  <c r="AI146" i="30"/>
  <c r="AI147" i="30"/>
  <c r="AI148" i="30"/>
  <c r="AI149" i="30"/>
  <c r="AI150" i="30"/>
  <c r="AI151" i="30"/>
  <c r="AI152" i="30"/>
  <c r="AI153" i="30"/>
  <c r="AI154" i="30"/>
  <c r="AI155" i="30"/>
  <c r="AI156" i="30"/>
  <c r="AI157" i="30"/>
  <c r="AI158" i="30"/>
  <c r="AI159" i="30"/>
  <c r="AI160" i="30"/>
  <c r="AI161" i="30"/>
  <c r="AI162" i="30"/>
  <c r="AI163" i="30"/>
  <c r="AI164" i="30"/>
  <c r="AI165" i="30"/>
  <c r="AI166" i="30"/>
  <c r="AI167" i="30"/>
  <c r="AI168" i="30"/>
  <c r="AI169" i="30"/>
  <c r="AI170" i="30"/>
  <c r="AI171" i="30"/>
  <c r="AI172" i="30"/>
  <c r="AI173" i="30"/>
  <c r="AI174" i="30"/>
  <c r="AI175" i="30"/>
  <c r="AI176" i="30"/>
  <c r="AI177" i="30"/>
  <c r="AI179" i="30"/>
  <c r="AI180" i="30"/>
  <c r="AI181" i="30"/>
  <c r="AI182" i="30"/>
  <c r="AI183" i="30"/>
  <c r="AI184" i="30"/>
  <c r="AI185" i="30"/>
  <c r="AI186" i="30"/>
  <c r="AI187" i="30"/>
  <c r="AI188" i="30"/>
  <c r="AI189" i="30"/>
  <c r="AI190" i="30"/>
  <c r="AI191" i="30"/>
  <c r="AI192" i="30"/>
  <c r="AI193" i="30"/>
  <c r="AI194" i="30"/>
  <c r="AI195" i="30"/>
  <c r="AI196" i="30"/>
  <c r="AI197" i="30"/>
  <c r="AI198" i="30"/>
  <c r="AI199" i="30"/>
  <c r="AI200" i="30"/>
  <c r="AI201" i="30"/>
  <c r="AI202" i="30"/>
  <c r="AI203" i="30"/>
  <c r="AI204" i="30"/>
  <c r="AI205" i="30"/>
  <c r="AI206" i="30"/>
  <c r="AI207" i="30"/>
  <c r="AI208" i="30"/>
  <c r="AI209" i="30"/>
  <c r="AI210" i="30"/>
  <c r="AI211" i="30"/>
  <c r="AI212" i="30"/>
  <c r="AI213" i="30"/>
  <c r="AI214" i="30"/>
  <c r="C6" i="24"/>
  <c r="A88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O84" i="24"/>
  <c r="AO85" i="24"/>
  <c r="AO86" i="24"/>
  <c r="AO87" i="24"/>
  <c r="AO88" i="24"/>
  <c r="AO89" i="24"/>
  <c r="AO90" i="24"/>
  <c r="AO91" i="24"/>
  <c r="AO92" i="24"/>
  <c r="AO93" i="24"/>
  <c r="AO94" i="24"/>
  <c r="AO95" i="24"/>
  <c r="AO96" i="24"/>
  <c r="AO97" i="24"/>
  <c r="AO98" i="24"/>
  <c r="AO99" i="24"/>
  <c r="AO100" i="24"/>
  <c r="AO101" i="24"/>
  <c r="AO102" i="24"/>
  <c r="AO103" i="24"/>
  <c r="AO104" i="24"/>
  <c r="AO105" i="24"/>
  <c r="AO106" i="24"/>
  <c r="AO107" i="24"/>
  <c r="AO108" i="24"/>
  <c r="AO109" i="24"/>
  <c r="AO110" i="24"/>
  <c r="AO111" i="24"/>
  <c r="AO112" i="24"/>
  <c r="AO113" i="24"/>
  <c r="AO114" i="24"/>
  <c r="AO115" i="24"/>
  <c r="AO116" i="24"/>
  <c r="AO117" i="24"/>
  <c r="AO118" i="24"/>
  <c r="AO119" i="24"/>
  <c r="AO120" i="24"/>
  <c r="AO121" i="24"/>
  <c r="AO122" i="24"/>
  <c r="AO123" i="24"/>
  <c r="AO124" i="24"/>
  <c r="AO125" i="24"/>
  <c r="AO126" i="24"/>
  <c r="AO127" i="24"/>
  <c r="AO128" i="24"/>
  <c r="AO129" i="24"/>
  <c r="AO130" i="24"/>
  <c r="AO131" i="24"/>
  <c r="AO132" i="24"/>
  <c r="AO133" i="24"/>
  <c r="AO134" i="24"/>
  <c r="AO135" i="24"/>
  <c r="AO136" i="24"/>
  <c r="AO137" i="24"/>
  <c r="AO138" i="24"/>
  <c r="AO139" i="24"/>
  <c r="AO140" i="24"/>
  <c r="AO141" i="24"/>
  <c r="AO142" i="24"/>
  <c r="AO143" i="24"/>
  <c r="AO144" i="24"/>
  <c r="AO145" i="24"/>
  <c r="AO146" i="24"/>
  <c r="AO147" i="24"/>
  <c r="AO148" i="24"/>
  <c r="AO149" i="24"/>
  <c r="AO150" i="24"/>
  <c r="AO151" i="24"/>
  <c r="AO152" i="24"/>
  <c r="AO153" i="24"/>
  <c r="AO154" i="24"/>
  <c r="AO155" i="24"/>
  <c r="AO156" i="24"/>
  <c r="AO157" i="24"/>
  <c r="AO158" i="24"/>
  <c r="AO159" i="24"/>
  <c r="AO160" i="24"/>
  <c r="AO161" i="24"/>
  <c r="AO162" i="24"/>
  <c r="AO163" i="24"/>
  <c r="AO164" i="24"/>
  <c r="AO165" i="24"/>
  <c r="AO166" i="24"/>
  <c r="AO167" i="24"/>
  <c r="AO168" i="24"/>
  <c r="AO169" i="24"/>
  <c r="AO170" i="24"/>
  <c r="AO171" i="24"/>
  <c r="AO172" i="24"/>
  <c r="AO173" i="24"/>
  <c r="AO174" i="24"/>
  <c r="AO175" i="24"/>
  <c r="AO176" i="24"/>
  <c r="AO177" i="24"/>
  <c r="AO178" i="24"/>
  <c r="AO179" i="24"/>
  <c r="AO180" i="24"/>
  <c r="AO181" i="24"/>
  <c r="AO182" i="24"/>
  <c r="AO183" i="24"/>
  <c r="AO184" i="24"/>
  <c r="AO185" i="24"/>
  <c r="AO186" i="24"/>
  <c r="AO187" i="24"/>
  <c r="AO188" i="24"/>
  <c r="AO189" i="24"/>
  <c r="AO190" i="24"/>
  <c r="AO191" i="24"/>
  <c r="AO192" i="24"/>
  <c r="AO193" i="24"/>
  <c r="AO194" i="24"/>
  <c r="AO195" i="24"/>
  <c r="AO196" i="24"/>
  <c r="AO197" i="24"/>
  <c r="AO198" i="24"/>
  <c r="AO199" i="24"/>
  <c r="AO200" i="24"/>
  <c r="AO201" i="24"/>
  <c r="AO202" i="24"/>
  <c r="AO203" i="24"/>
  <c r="AO204" i="24"/>
  <c r="AO205" i="24"/>
  <c r="AO206" i="24"/>
  <c r="AO207" i="24"/>
  <c r="AO208" i="24"/>
  <c r="AO209" i="24"/>
  <c r="AO210" i="24"/>
  <c r="AO211" i="24"/>
  <c r="AO212" i="24"/>
  <c r="AO213" i="24"/>
  <c r="AO214" i="24"/>
  <c r="AO215" i="24"/>
  <c r="AO216" i="24"/>
  <c r="AO217" i="24"/>
  <c r="AO218" i="24"/>
  <c r="AO219" i="24"/>
  <c r="AO220" i="24"/>
  <c r="AO221" i="24"/>
  <c r="AO222" i="24"/>
  <c r="AO223" i="24"/>
  <c r="AO224" i="24"/>
  <c r="AO225" i="24"/>
  <c r="AO226" i="24"/>
  <c r="AO227" i="24"/>
  <c r="AO228" i="24"/>
  <c r="AO229" i="24"/>
  <c r="AO230" i="24"/>
  <c r="AO231" i="24"/>
  <c r="AO232" i="24"/>
  <c r="AO233" i="24"/>
  <c r="AO234" i="24"/>
  <c r="AO235" i="24"/>
  <c r="AO236" i="24"/>
  <c r="AO237" i="24"/>
  <c r="AO238" i="24"/>
  <c r="AO239" i="24"/>
  <c r="AO240" i="24"/>
  <c r="AO241" i="24"/>
  <c r="AO242" i="24"/>
  <c r="AO243" i="24"/>
  <c r="AO244" i="24"/>
  <c r="AO245" i="24"/>
  <c r="AO246" i="24"/>
  <c r="AO247" i="24"/>
  <c r="AO248" i="24"/>
  <c r="AO249" i="24"/>
  <c r="AO250" i="24"/>
  <c r="AO251" i="24"/>
  <c r="AO252" i="24"/>
  <c r="AO253" i="24"/>
  <c r="AO254" i="24"/>
  <c r="AO255" i="24"/>
  <c r="AO256" i="24"/>
  <c r="AO257" i="24"/>
  <c r="AO258" i="24"/>
  <c r="AO259" i="24"/>
  <c r="AO260" i="24"/>
  <c r="AO261" i="24"/>
  <c r="AO262" i="24"/>
  <c r="AO263" i="24"/>
  <c r="AO264" i="24"/>
  <c r="AO265" i="24"/>
  <c r="B41" i="36"/>
  <c r="B103" i="36"/>
  <c r="A192" i="27"/>
  <c r="A250" i="27"/>
  <c r="L192" i="27"/>
  <c r="J194" i="27"/>
  <c r="K195" i="27"/>
  <c r="K196" i="27"/>
  <c r="J197" i="27"/>
  <c r="L198" i="27"/>
  <c r="K199" i="27"/>
  <c r="K202" i="27"/>
  <c r="J203" i="27"/>
  <c r="J204" i="27"/>
  <c r="J205" i="27"/>
  <c r="I206" i="27"/>
  <c r="I207" i="27"/>
  <c r="J211" i="27"/>
  <c r="I213" i="27"/>
  <c r="I215" i="27"/>
  <c r="J216" i="27"/>
  <c r="J218" i="27"/>
  <c r="I219" i="27"/>
  <c r="K220" i="27"/>
  <c r="I221" i="27"/>
  <c r="L221" i="27"/>
  <c r="J221" i="27"/>
  <c r="L222" i="27"/>
  <c r="K223" i="27"/>
  <c r="I226" i="27"/>
  <c r="J227" i="27"/>
  <c r="J228" i="27"/>
  <c r="K229" i="27"/>
  <c r="J230" i="27"/>
  <c r="J231" i="27"/>
  <c r="K232" i="27"/>
  <c r="I234" i="27"/>
  <c r="I237" i="27"/>
  <c r="K238" i="27"/>
  <c r="I239" i="27"/>
  <c r="J240" i="27"/>
  <c r="J242" i="27"/>
  <c r="J243" i="27"/>
  <c r="K244" i="27"/>
  <c r="J245" i="27"/>
  <c r="I246" i="27"/>
  <c r="J247" i="27"/>
  <c r="J250" i="27"/>
  <c r="K251" i="27"/>
  <c r="K252" i="27"/>
  <c r="I252" i="27"/>
  <c r="L253" i="27"/>
  <c r="L254" i="27"/>
  <c r="I255" i="27"/>
  <c r="L255" i="27"/>
  <c r="L258" i="27"/>
  <c r="L259" i="27"/>
  <c r="L261" i="27"/>
  <c r="I262" i="27"/>
  <c r="I263" i="27"/>
  <c r="I264" i="27"/>
  <c r="L266" i="27"/>
  <c r="I267" i="27"/>
  <c r="I268" i="27"/>
  <c r="I269" i="27"/>
  <c r="L270" i="27"/>
  <c r="L271" i="27"/>
  <c r="J274" i="27"/>
  <c r="L275" i="27"/>
  <c r="I276" i="27"/>
  <c r="I277" i="27"/>
  <c r="J277" i="27"/>
  <c r="I279" i="27"/>
  <c r="I280" i="27"/>
  <c r="K282" i="27"/>
  <c r="I283" i="27"/>
  <c r="I285" i="27"/>
  <c r="J286" i="27"/>
  <c r="K287" i="27"/>
  <c r="J288" i="27"/>
  <c r="I290" i="27"/>
  <c r="K291" i="27"/>
  <c r="K292" i="27"/>
  <c r="L294" i="27"/>
  <c r="J295" i="27"/>
  <c r="I296" i="27"/>
  <c r="I298" i="27"/>
  <c r="L299" i="27"/>
  <c r="J300" i="27"/>
  <c r="J301" i="27"/>
  <c r="L302" i="27"/>
  <c r="J303" i="27"/>
  <c r="L304" i="27"/>
  <c r="J304" i="27"/>
  <c r="J306" i="27"/>
  <c r="I309" i="27"/>
  <c r="J309" i="27"/>
  <c r="I310" i="27"/>
  <c r="I312" i="27"/>
  <c r="J314" i="27"/>
  <c r="I316" i="27"/>
  <c r="J317" i="27"/>
  <c r="K318" i="27"/>
  <c r="L319" i="27"/>
  <c r="J322" i="27"/>
  <c r="L323" i="27"/>
  <c r="J324" i="27"/>
  <c r="I326" i="27"/>
  <c r="J327" i="27"/>
  <c r="K327" i="27"/>
  <c r="I328" i="27"/>
  <c r="J330" i="27"/>
  <c r="K331" i="27"/>
  <c r="J333" i="27"/>
  <c r="J334" i="27"/>
  <c r="K335" i="27"/>
  <c r="J336" i="27"/>
  <c r="K338" i="27"/>
  <c r="L339" i="27"/>
  <c r="K340" i="27"/>
  <c r="I340" i="27"/>
  <c r="K341" i="27"/>
  <c r="I342" i="27"/>
  <c r="K343" i="27"/>
  <c r="I346" i="27"/>
  <c r="I347" i="27"/>
  <c r="K348" i="27"/>
  <c r="K350" i="27"/>
  <c r="J351" i="27"/>
  <c r="L352" i="27"/>
  <c r="L354" i="27"/>
  <c r="L355" i="27"/>
  <c r="K357" i="27"/>
  <c r="J358" i="27"/>
  <c r="K359" i="27"/>
  <c r="I360" i="27"/>
  <c r="I363" i="27"/>
  <c r="I364" i="27"/>
  <c r="K365" i="27"/>
  <c r="J366" i="27"/>
  <c r="K367" i="27"/>
  <c r="L370" i="27"/>
  <c r="L371" i="27"/>
  <c r="K372" i="27"/>
  <c r="L372" i="27"/>
  <c r="K374" i="27"/>
  <c r="J375" i="27"/>
  <c r="L376" i="27"/>
  <c r="K376" i="27"/>
  <c r="J379" i="27"/>
  <c r="K381" i="27"/>
  <c r="K382" i="27"/>
  <c r="K383" i="27"/>
  <c r="J384" i="27"/>
  <c r="I386" i="27"/>
  <c r="L387" i="27"/>
  <c r="L388" i="27"/>
  <c r="K389" i="27"/>
  <c r="K394" i="27"/>
  <c r="I395" i="27"/>
  <c r="L396" i="27"/>
  <c r="J397" i="27"/>
  <c r="L398" i="27"/>
  <c r="J402" i="27"/>
  <c r="J403" i="27"/>
  <c r="K404" i="27"/>
  <c r="I405" i="27"/>
  <c r="L406" i="27"/>
  <c r="J407" i="27"/>
  <c r="K408" i="27"/>
  <c r="I411" i="27"/>
  <c r="K412" i="27"/>
  <c r="L413" i="27"/>
  <c r="I413" i="27"/>
  <c r="J414" i="27"/>
  <c r="I416" i="27"/>
  <c r="J418" i="27"/>
  <c r="J419" i="27"/>
  <c r="J420" i="27"/>
  <c r="C2" i="14"/>
  <c r="B10" i="17"/>
  <c r="B11" i="17"/>
  <c r="B12" i="17"/>
  <c r="B13" i="17"/>
  <c r="B14" i="17"/>
  <c r="B15" i="17"/>
  <c r="B16" i="17"/>
  <c r="B39" i="17"/>
  <c r="C30" i="1"/>
  <c r="F30" i="1"/>
  <c r="L195" i="27"/>
  <c r="J195" i="27"/>
  <c r="I195" i="27"/>
  <c r="K312" i="27"/>
  <c r="K203" i="27"/>
  <c r="K219" i="27"/>
  <c r="L219" i="27"/>
  <c r="K267" i="27"/>
  <c r="J267" i="27"/>
  <c r="L267" i="27"/>
  <c r="L309" i="27"/>
  <c r="K293" i="27"/>
  <c r="L293" i="27"/>
  <c r="K277" i="27"/>
  <c r="L277" i="27"/>
  <c r="L363" i="27"/>
  <c r="K356" i="27"/>
  <c r="K323" i="27"/>
  <c r="I323" i="27"/>
  <c r="J323" i="27"/>
  <c r="K355" i="27"/>
  <c r="J352" i="27"/>
  <c r="K352" i="27"/>
  <c r="I306" i="27"/>
  <c r="L306" i="27"/>
  <c r="I274" i="27"/>
  <c r="L274" i="27"/>
  <c r="I242" i="27"/>
  <c r="K390" i="27"/>
  <c r="I356" i="27"/>
  <c r="L356" i="27"/>
  <c r="L346" i="27"/>
  <c r="L292" i="27"/>
  <c r="L232" i="27"/>
  <c r="L374" i="27"/>
  <c r="L330" i="27"/>
  <c r="L250" i="27"/>
  <c r="K221" i="27"/>
  <c r="K205" i="27"/>
  <c r="K330" i="27"/>
  <c r="L327" i="27"/>
  <c r="L231" i="27"/>
  <c r="L215" i="27"/>
  <c r="L200" i="27"/>
  <c r="J400" i="27"/>
  <c r="K400" i="27"/>
  <c r="L400" i="27"/>
  <c r="I258" i="27"/>
  <c r="I286" i="27"/>
  <c r="I251" i="27"/>
  <c r="I357" i="27"/>
  <c r="J357" i="27"/>
  <c r="I333" i="27"/>
  <c r="L333" i="27"/>
  <c r="K333" i="27"/>
  <c r="L389" i="27"/>
  <c r="L331" i="27"/>
  <c r="I324" i="27"/>
  <c r="J298" i="27"/>
  <c r="K298" i="27"/>
  <c r="L298" i="27"/>
  <c r="L239" i="27"/>
  <c r="J214" i="27"/>
  <c r="K375" i="27"/>
  <c r="L375" i="27"/>
  <c r="K373" i="27"/>
  <c r="L373" i="27"/>
  <c r="J263" i="27"/>
  <c r="L263" i="27"/>
  <c r="K216" i="27"/>
  <c r="I216" i="27"/>
  <c r="I400" i="27"/>
  <c r="J316" i="27"/>
  <c r="K316" i="27"/>
  <c r="L316" i="27"/>
  <c r="J308" i="27"/>
  <c r="L227" i="27"/>
  <c r="K211" i="27"/>
  <c r="I211" i="27"/>
  <c r="K416" i="27"/>
  <c r="L399" i="27"/>
  <c r="I396" i="27"/>
  <c r="J374" i="27"/>
  <c r="I317" i="27"/>
  <c r="L252" i="27"/>
  <c r="J416" i="27"/>
  <c r="K399" i="27"/>
  <c r="K397" i="27"/>
  <c r="I374" i="27"/>
  <c r="K306" i="27"/>
  <c r="I256" i="27"/>
  <c r="J252" i="27"/>
  <c r="K242" i="27"/>
  <c r="L230" i="27"/>
  <c r="L220" i="27"/>
  <c r="I368" i="27"/>
  <c r="L411" i="27"/>
  <c r="L338" i="27"/>
  <c r="I380" i="27"/>
  <c r="K411" i="27"/>
  <c r="I338" i="27"/>
  <c r="J266" i="27"/>
  <c r="K236" i="27"/>
  <c r="I223" i="27"/>
  <c r="J220" i="27"/>
  <c r="J411" i="27"/>
  <c r="L280" i="27"/>
  <c r="L245" i="27"/>
  <c r="I390" i="27"/>
  <c r="K274" i="27"/>
  <c r="I220" i="27"/>
  <c r="L392" i="27"/>
  <c r="I194" i="27"/>
  <c r="L213" i="27"/>
  <c r="K280" i="27"/>
  <c r="K245" i="27"/>
  <c r="J415" i="27"/>
  <c r="I351" i="27"/>
  <c r="I327" i="27"/>
  <c r="K294" i="27"/>
  <c r="K215" i="27"/>
  <c r="L362" i="27"/>
  <c r="L229" i="27"/>
  <c r="K351" i="27"/>
  <c r="L234" i="27"/>
  <c r="K362" i="27"/>
  <c r="K237" i="27"/>
  <c r="I260" i="27"/>
  <c r="L410" i="27"/>
  <c r="K403" i="27"/>
  <c r="L351" i="27"/>
  <c r="J372" i="27"/>
  <c r="L380" i="27"/>
  <c r="I214" i="27"/>
  <c r="J367" i="27"/>
  <c r="K240" i="27"/>
  <c r="J292" i="27"/>
  <c r="J344" i="27"/>
  <c r="L196" i="27"/>
  <c r="J395" i="27"/>
  <c r="J388" i="27"/>
  <c r="L383" i="27"/>
  <c r="J380" i="27"/>
  <c r="I372" i="27"/>
  <c r="J346" i="27"/>
  <c r="K344" i="27"/>
  <c r="J340" i="27"/>
  <c r="I319" i="27"/>
  <c r="L286" i="27"/>
  <c r="I266" i="27"/>
  <c r="K260" i="27"/>
  <c r="K239" i="27"/>
  <c r="L206" i="27"/>
  <c r="I291" i="27"/>
  <c r="J239" i="27"/>
  <c r="K266" i="27"/>
  <c r="K346" i="27"/>
  <c r="L395" i="27"/>
  <c r="J236" i="27"/>
  <c r="J210" i="27"/>
  <c r="K200" i="27"/>
  <c r="K206" i="27"/>
  <c r="K398" i="27"/>
  <c r="L418" i="27"/>
  <c r="L404" i="27"/>
  <c r="K396" i="27"/>
  <c r="L287" i="27"/>
  <c r="I292" i="27"/>
  <c r="J206" i="27"/>
  <c r="J398" i="27"/>
  <c r="K322" i="27"/>
  <c r="L402" i="27"/>
  <c r="K270" i="27"/>
  <c r="K405" i="27"/>
  <c r="L405" i="27"/>
  <c r="L340" i="27"/>
  <c r="J410" i="27"/>
  <c r="J404" i="27"/>
  <c r="J396" i="27"/>
  <c r="L317" i="27"/>
  <c r="J287" i="27"/>
  <c r="L237" i="27"/>
  <c r="L223" i="27"/>
  <c r="I322" i="27"/>
  <c r="K286" i="27"/>
  <c r="I398" i="27"/>
  <c r="L260" i="27"/>
  <c r="J270" i="27"/>
  <c r="K418" i="27"/>
  <c r="I404" i="27"/>
  <c r="L310" i="27"/>
  <c r="I287" i="27"/>
  <c r="J237" i="27"/>
  <c r="J223" i="27"/>
  <c r="J215" i="27"/>
  <c r="K207" i="27"/>
  <c r="I270" i="27"/>
  <c r="K368" i="27"/>
  <c r="K234" i="27"/>
  <c r="I229" i="27"/>
  <c r="K194" i="27"/>
  <c r="J262" i="27"/>
  <c r="L397" i="27"/>
  <c r="J234" i="27"/>
  <c r="K309" i="27"/>
  <c r="J405" i="27"/>
  <c r="K395" i="27"/>
  <c r="I358" i="27"/>
  <c r="J291" i="27"/>
  <c r="L240" i="27"/>
  <c r="L367" i="27"/>
  <c r="L322" i="27"/>
  <c r="K392" i="27"/>
  <c r="K420" i="27"/>
  <c r="I294" i="27"/>
  <c r="I271" i="27"/>
  <c r="L238" i="27"/>
  <c r="J232" i="27"/>
  <c r="K262" i="27"/>
  <c r="K347" i="27"/>
  <c r="L386" i="27"/>
  <c r="J370" i="27"/>
  <c r="L357" i="27"/>
  <c r="I344" i="27"/>
  <c r="K271" i="27"/>
  <c r="K213" i="27"/>
  <c r="L328" i="27"/>
  <c r="J387" i="27"/>
  <c r="L336" i="27"/>
  <c r="K255" i="27"/>
  <c r="L420" i="27"/>
  <c r="I379" i="27"/>
  <c r="I224" i="27"/>
  <c r="L194" i="27"/>
  <c r="I240" i="27"/>
  <c r="J347" i="27"/>
  <c r="J255" i="27"/>
  <c r="K304" i="27"/>
  <c r="J348" i="27"/>
  <c r="L262" i="27"/>
  <c r="I367" i="27"/>
  <c r="K402" i="27"/>
  <c r="I397" i="27"/>
  <c r="I387" i="27"/>
  <c r="I330" i="27"/>
  <c r="J285" i="27"/>
  <c r="K263" i="27"/>
  <c r="K230" i="27"/>
  <c r="L228" i="27"/>
  <c r="J368" i="27"/>
  <c r="I304" i="27"/>
  <c r="L291" i="27"/>
  <c r="L296" i="27"/>
  <c r="K336" i="27"/>
  <c r="I420" i="27"/>
  <c r="I414" i="27"/>
  <c r="K387" i="27"/>
  <c r="I348" i="27"/>
  <c r="J269" i="27"/>
  <c r="I212" i="27"/>
  <c r="L407" i="27"/>
  <c r="I354" i="27"/>
  <c r="K258" i="27"/>
  <c r="L204" i="27"/>
  <c r="L199" i="27"/>
  <c r="J376" i="27"/>
  <c r="L264" i="27"/>
  <c r="L284" i="27"/>
  <c r="I382" i="27"/>
  <c r="I232" i="27"/>
  <c r="J342" i="27"/>
  <c r="I381" i="27"/>
  <c r="I408" i="27"/>
  <c r="I227" i="27"/>
  <c r="L359" i="27"/>
  <c r="J222" i="27"/>
  <c r="I331" i="27"/>
  <c r="L303" i="27"/>
  <c r="K264" i="27"/>
  <c r="L283" i="27"/>
  <c r="L416" i="27"/>
  <c r="J386" i="27"/>
  <c r="J363" i="27"/>
  <c r="I336" i="27"/>
  <c r="J271" i="27"/>
  <c r="K231" i="27"/>
  <c r="I202" i="27"/>
  <c r="I196" i="27"/>
  <c r="I205" i="27"/>
  <c r="L332" i="27"/>
  <c r="J199" i="27"/>
  <c r="K326" i="27"/>
  <c r="L348" i="27"/>
  <c r="L347" i="27"/>
  <c r="L212" i="27"/>
  <c r="K332" i="27"/>
  <c r="K284" i="27"/>
  <c r="J412" i="27"/>
  <c r="L203" i="27"/>
  <c r="L360" i="27"/>
  <c r="K227" i="27"/>
  <c r="J359" i="27"/>
  <c r="J365" i="27"/>
  <c r="I303" i="27"/>
  <c r="K288" i="27"/>
  <c r="J283" i="27"/>
  <c r="I343" i="27"/>
  <c r="J331" i="27"/>
  <c r="I332" i="27"/>
  <c r="K204" i="27"/>
  <c r="I418" i="27"/>
  <c r="I412" i="27"/>
  <c r="J294" i="27"/>
  <c r="L366" i="27"/>
  <c r="J381" i="27"/>
  <c r="K360" i="27"/>
  <c r="I359" i="27"/>
  <c r="L251" i="27"/>
  <c r="I308" i="27"/>
  <c r="K386" i="27"/>
  <c r="K283" i="27"/>
  <c r="J212" i="27"/>
  <c r="J413" i="27"/>
  <c r="I376" i="27"/>
  <c r="I204" i="27"/>
  <c r="L343" i="27"/>
  <c r="I228" i="27"/>
  <c r="K371" i="27"/>
  <c r="I370" i="27"/>
  <c r="J229" i="27"/>
  <c r="L211" i="27"/>
  <c r="K303" i="27"/>
  <c r="L216" i="27"/>
  <c r="J251" i="27"/>
  <c r="J355" i="27"/>
  <c r="K413" i="27"/>
  <c r="L408" i="27"/>
  <c r="J326" i="27"/>
  <c r="L326" i="27"/>
  <c r="J259" i="27"/>
  <c r="I199" i="27"/>
  <c r="L269" i="27"/>
  <c r="J343" i="27"/>
  <c r="K269" i="27"/>
  <c r="L412" i="27"/>
  <c r="J244" i="27"/>
  <c r="K370" i="27"/>
  <c r="L205" i="27"/>
  <c r="K228" i="27"/>
  <c r="L342" i="27"/>
  <c r="I203" i="27"/>
  <c r="I245" i="27"/>
  <c r="I238" i="27"/>
  <c r="J272" i="27"/>
  <c r="J360" i="27"/>
  <c r="L381" i="27"/>
  <c r="I371" i="27"/>
  <c r="I407" i="27"/>
  <c r="J246" i="27"/>
  <c r="I383" i="27"/>
  <c r="L308" i="27"/>
  <c r="I375" i="27"/>
  <c r="I355" i="27"/>
  <c r="J408" i="27"/>
  <c r="J383" i="27"/>
  <c r="J290" i="27"/>
  <c r="J264" i="27"/>
  <c r="L246" i="27"/>
  <c r="J310" i="27"/>
  <c r="I320" i="27"/>
  <c r="I218" i="27"/>
  <c r="J328" i="27"/>
  <c r="I402" i="27"/>
  <c r="L358" i="27"/>
  <c r="I335" i="27"/>
  <c r="L335" i="27"/>
  <c r="L285" i="27"/>
  <c r="J226" i="27"/>
  <c r="K285" i="27"/>
  <c r="K226" i="27"/>
  <c r="K414" i="27"/>
  <c r="J354" i="27"/>
  <c r="K379" i="27"/>
  <c r="J258" i="27"/>
  <c r="L279" i="27"/>
  <c r="L282" i="27"/>
  <c r="K259" i="27"/>
  <c r="I334" i="27"/>
  <c r="J254" i="27"/>
  <c r="I301" i="27"/>
  <c r="L379" i="27"/>
  <c r="K254" i="27"/>
  <c r="K218" i="27"/>
  <c r="I295" i="27"/>
  <c r="L218" i="27"/>
  <c r="I314" i="27"/>
  <c r="J213" i="27"/>
  <c r="I230" i="27"/>
  <c r="L202" i="27"/>
  <c r="J202" i="27"/>
  <c r="K384" i="27"/>
  <c r="L268" i="27"/>
  <c r="K314" i="27"/>
  <c r="L248" i="27"/>
  <c r="J350" i="27"/>
  <c r="J389" i="27"/>
  <c r="I341" i="27"/>
  <c r="I254" i="27"/>
  <c r="J275" i="27"/>
  <c r="J371" i="27"/>
  <c r="I352" i="27"/>
  <c r="L288" i="27"/>
  <c r="J280" i="27"/>
  <c r="K246" i="27"/>
  <c r="J224" i="27"/>
  <c r="K324" i="27"/>
  <c r="I259" i="27"/>
  <c r="K358" i="27"/>
  <c r="L364" i="27"/>
  <c r="J320" i="27"/>
  <c r="L301" i="27"/>
  <c r="I384" i="27"/>
  <c r="L247" i="27"/>
  <c r="L384" i="27"/>
  <c r="J394" i="27"/>
  <c r="L314" i="27"/>
  <c r="K248" i="27"/>
  <c r="I350" i="27"/>
  <c r="K328" i="27"/>
  <c r="I275" i="27"/>
  <c r="K407" i="27"/>
  <c r="K342" i="27"/>
  <c r="I231" i="27"/>
  <c r="K301" i="27"/>
  <c r="K320" i="27"/>
  <c r="L414" i="27"/>
  <c r="I244" i="27"/>
  <c r="I248" i="27"/>
  <c r="I406" i="27"/>
  <c r="L394" i="27"/>
  <c r="K275" i="27"/>
  <c r="L244" i="27"/>
  <c r="J364" i="27"/>
  <c r="K354" i="27"/>
  <c r="J207" i="27"/>
  <c r="J341" i="27"/>
  <c r="L207" i="27"/>
  <c r="L243" i="27"/>
  <c r="I300" i="27"/>
  <c r="K279" i="27"/>
  <c r="J268" i="27"/>
  <c r="K406" i="27"/>
  <c r="L334" i="27"/>
  <c r="K253" i="27"/>
  <c r="L324" i="27"/>
  <c r="L226" i="27"/>
  <c r="L290" i="27"/>
  <c r="K363" i="27"/>
  <c r="J406" i="27"/>
  <c r="L341" i="27"/>
  <c r="J338" i="27"/>
  <c r="J335" i="27"/>
  <c r="J279" i="27"/>
  <c r="J282" i="27"/>
  <c r="K364" i="27"/>
  <c r="I222" i="27"/>
  <c r="L300" i="27"/>
  <c r="K310" i="27"/>
  <c r="J238" i="27"/>
  <c r="K197" i="27"/>
  <c r="K290" i="27"/>
  <c r="K268" i="27"/>
  <c r="I253" i="27"/>
  <c r="K222" i="27"/>
  <c r="I389" i="27"/>
  <c r="I394" i="27"/>
  <c r="L350" i="27"/>
  <c r="I282" i="27"/>
  <c r="K378" i="27"/>
  <c r="I378" i="27"/>
  <c r="L378" i="27"/>
  <c r="J378" i="27"/>
  <c r="J349" i="27"/>
  <c r="K349" i="27"/>
  <c r="I349" i="27"/>
  <c r="L349" i="27"/>
  <c r="L278" i="27"/>
  <c r="I278" i="27"/>
  <c r="J278" i="27"/>
  <c r="K278" i="27"/>
  <c r="I318" i="27"/>
  <c r="L318" i="27"/>
  <c r="J318" i="27"/>
  <c r="K256" i="27"/>
  <c r="L256" i="27"/>
  <c r="J256" i="27"/>
  <c r="I261" i="27"/>
  <c r="K261" i="27"/>
  <c r="J261" i="27"/>
  <c r="K391" i="27"/>
  <c r="I391" i="27"/>
  <c r="K366" i="27"/>
  <c r="I366" i="27"/>
  <c r="K307" i="27"/>
  <c r="I307" i="27"/>
  <c r="L307" i="27"/>
  <c r="J307" i="27"/>
  <c r="K235" i="27"/>
  <c r="J235" i="27"/>
  <c r="L235" i="27"/>
  <c r="I235" i="27"/>
  <c r="I210" i="27"/>
  <c r="K210" i="27"/>
  <c r="L210" i="27"/>
  <c r="J196" i="27"/>
  <c r="I410" i="27"/>
  <c r="K410" i="27"/>
  <c r="I315" i="27"/>
  <c r="K315" i="27"/>
  <c r="L315" i="27"/>
  <c r="J315" i="27"/>
  <c r="I311" i="27"/>
  <c r="J311" i="27"/>
  <c r="K311" i="27"/>
  <c r="L311" i="27"/>
  <c r="I302" i="27"/>
  <c r="J302" i="27"/>
  <c r="K302" i="27"/>
  <c r="K276" i="27"/>
  <c r="L276" i="27"/>
  <c r="J276" i="27"/>
  <c r="I272" i="27"/>
  <c r="L272" i="27"/>
  <c r="J391" i="27"/>
  <c r="I415" i="27"/>
  <c r="K415" i="27"/>
  <c r="L415" i="27"/>
  <c r="I325" i="27"/>
  <c r="J325" i="27"/>
  <c r="L325" i="27"/>
  <c r="K325" i="27"/>
  <c r="L391" i="27"/>
  <c r="K419" i="27"/>
  <c r="I419" i="27"/>
  <c r="L419" i="27"/>
  <c r="K192" i="27"/>
  <c r="I192" i="27"/>
  <c r="J192" i="27"/>
  <c r="I362" i="27"/>
  <c r="J362" i="27"/>
  <c r="I236" i="27"/>
  <c r="L236" i="27"/>
  <c r="J399" i="27"/>
  <c r="I399" i="27"/>
  <c r="K295" i="27"/>
  <c r="L295" i="27"/>
  <c r="J390" i="27"/>
  <c r="L390" i="27"/>
  <c r="L365" i="27"/>
  <c r="I365" i="27"/>
  <c r="J299" i="27"/>
  <c r="I299" i="27"/>
  <c r="K299" i="27"/>
  <c r="I373" i="27"/>
  <c r="J373" i="27"/>
  <c r="K339" i="27"/>
  <c r="I339" i="27"/>
  <c r="J339" i="27"/>
  <c r="J253" i="27"/>
  <c r="K214" i="27"/>
  <c r="L214" i="27"/>
  <c r="L312" i="27"/>
  <c r="J312" i="27"/>
  <c r="I243" i="27"/>
  <c r="K243" i="27"/>
  <c r="L208" i="27"/>
  <c r="J208" i="27"/>
  <c r="I208" i="27"/>
  <c r="K208" i="27"/>
  <c r="I197" i="27"/>
  <c r="L197" i="27"/>
  <c r="K250" i="27"/>
  <c r="K317" i="27"/>
  <c r="L242" i="27"/>
  <c r="L403" i="27"/>
  <c r="I403" i="27"/>
  <c r="J382" i="27"/>
  <c r="L382" i="27"/>
  <c r="K319" i="27"/>
  <c r="J319" i="27"/>
  <c r="J293" i="27"/>
  <c r="I293" i="27"/>
  <c r="I288" i="27"/>
  <c r="K247" i="27"/>
  <c r="I247" i="27"/>
  <c r="K334" i="27"/>
  <c r="K300" i="27"/>
  <c r="I250" i="27"/>
  <c r="I198" i="27"/>
  <c r="J198" i="27"/>
  <c r="K198" i="27"/>
  <c r="J219" i="27"/>
  <c r="K388" i="27"/>
  <c r="I388" i="27"/>
  <c r="B287" i="30"/>
  <c r="A185" i="24"/>
  <c r="B332" i="30"/>
  <c r="B222" i="30"/>
  <c r="B409" i="30"/>
  <c r="B364" i="30"/>
  <c r="B219" i="59"/>
  <c r="B408" i="59"/>
  <c r="B406" i="59"/>
  <c r="B341" i="59"/>
  <c r="B269" i="59"/>
  <c r="B407" i="59"/>
  <c r="B221" i="59"/>
  <c r="B381" i="59"/>
  <c r="B301" i="59"/>
  <c r="B316" i="59"/>
  <c r="B228" i="59"/>
  <c r="B220" i="30"/>
  <c r="B379" i="30"/>
  <c r="B124" i="30"/>
  <c r="B417" i="59"/>
  <c r="B397" i="59"/>
  <c r="B261" i="59"/>
  <c r="B313" i="59"/>
  <c r="B304" i="59"/>
  <c r="B291" i="59"/>
  <c r="B379" i="59"/>
  <c r="B382" i="59"/>
  <c r="B376" i="59"/>
  <c r="B202" i="59"/>
  <c r="B419" i="59"/>
  <c r="B305" i="59"/>
  <c r="B240" i="59"/>
  <c r="B308" i="59"/>
  <c r="B303" i="59"/>
  <c r="B387" i="59"/>
  <c r="B402" i="59"/>
  <c r="B396" i="59"/>
  <c r="B229" i="59"/>
  <c r="B226" i="59"/>
  <c r="B214" i="59"/>
  <c r="B405" i="59"/>
  <c r="B204" i="59"/>
  <c r="B385" i="59"/>
  <c r="B323" i="59"/>
  <c r="B338" i="59"/>
  <c r="B332" i="59"/>
  <c r="B345" i="59"/>
  <c r="B234" i="59"/>
  <c r="B222" i="59"/>
  <c r="B277" i="59"/>
  <c r="B223" i="59"/>
  <c r="B211" i="59"/>
  <c r="B414" i="59"/>
  <c r="B273" i="59"/>
  <c r="B196" i="59"/>
  <c r="B259" i="59"/>
  <c r="B343" i="59"/>
  <c r="B342" i="59"/>
  <c r="B344" i="59"/>
  <c r="B361" i="59"/>
  <c r="B248" i="59"/>
  <c r="B194" i="59"/>
  <c r="B217" i="59"/>
  <c r="B393" i="59"/>
  <c r="B272" i="59"/>
  <c r="B263" i="59"/>
  <c r="B355" i="59"/>
  <c r="B350" i="59"/>
  <c r="B364" i="59"/>
  <c r="B373" i="59"/>
  <c r="B265" i="59"/>
  <c r="B314" i="59"/>
  <c r="B208" i="59"/>
  <c r="B199" i="59"/>
  <c r="B284" i="59"/>
  <c r="B271" i="59"/>
  <c r="B375" i="59"/>
  <c r="B370" i="59"/>
  <c r="B368" i="59"/>
  <c r="B231" i="59"/>
  <c r="B1064" i="58"/>
  <c r="B846" i="58"/>
  <c r="B771" i="58"/>
  <c r="B613" i="58"/>
  <c r="B488" i="58"/>
  <c r="B138" i="58"/>
  <c r="B979" i="58"/>
  <c r="B201" i="58"/>
  <c r="B161" i="58"/>
  <c r="B487" i="58"/>
  <c r="B532" i="58"/>
  <c r="B932" i="58"/>
  <c r="B542" i="58"/>
  <c r="B793" i="58"/>
  <c r="B706" i="58"/>
  <c r="B125" i="58"/>
  <c r="B617" i="58"/>
  <c r="B305" i="58"/>
  <c r="B235" i="58"/>
  <c r="B691" i="58"/>
  <c r="B64" i="58"/>
  <c r="B521" i="58"/>
  <c r="B57" i="58"/>
  <c r="B73" i="58"/>
  <c r="B827" i="58"/>
  <c r="B42" i="58"/>
  <c r="B451" i="58"/>
  <c r="B936" i="58"/>
  <c r="B424" i="58"/>
  <c r="B1037" i="58"/>
  <c r="B392" i="58"/>
  <c r="B220" i="58"/>
  <c r="B175" i="58"/>
  <c r="B356" i="58"/>
  <c r="B271" i="58"/>
  <c r="B593" i="58"/>
  <c r="B565" i="58"/>
  <c r="B657" i="58"/>
  <c r="B365" i="58"/>
  <c r="B423" i="58"/>
  <c r="B933" i="58"/>
  <c r="B787" i="58"/>
  <c r="B1033" i="58"/>
  <c r="B721" i="58"/>
  <c r="B441" i="58"/>
  <c r="B523" i="58"/>
  <c r="B996" i="58"/>
  <c r="B744" i="58"/>
  <c r="B689" i="58"/>
  <c r="B329" i="58"/>
  <c r="B307" i="58"/>
  <c r="B665" i="58"/>
  <c r="B525" i="58"/>
  <c r="B324" i="58"/>
  <c r="B98" i="58"/>
  <c r="B269" i="58"/>
  <c r="B859" i="58"/>
  <c r="B914" i="58"/>
  <c r="B583" i="58"/>
  <c r="B655" i="58"/>
  <c r="B389" i="58"/>
  <c r="B283" i="58"/>
  <c r="B645" i="58"/>
  <c r="B71" i="58"/>
  <c r="B353" i="58"/>
  <c r="A251" i="24"/>
  <c r="A40" i="24"/>
  <c r="B402" i="63"/>
  <c r="B42" i="63"/>
  <c r="B44" i="63"/>
  <c r="B45" i="63"/>
  <c r="B48" i="63"/>
  <c r="B49" i="63"/>
  <c r="B50" i="63"/>
  <c r="B54" i="63"/>
  <c r="B56" i="63"/>
  <c r="B57" i="63"/>
  <c r="B58" i="63"/>
  <c r="B60" i="63"/>
  <c r="B61" i="63"/>
  <c r="B64" i="63"/>
  <c r="B65" i="63"/>
  <c r="B66" i="63"/>
  <c r="B70" i="63"/>
  <c r="B72" i="63"/>
  <c r="B73" i="63"/>
  <c r="B74" i="63"/>
  <c r="B288" i="63"/>
  <c r="B386" i="63"/>
  <c r="B898" i="63"/>
  <c r="B230" i="63"/>
  <c r="B262" i="63"/>
  <c r="B766" i="63"/>
  <c r="B1070" i="63"/>
  <c r="B1062" i="63"/>
  <c r="B1054" i="63"/>
  <c r="B1038" i="63"/>
  <c r="B1030" i="63"/>
  <c r="B1006" i="63"/>
  <c r="B998" i="63"/>
  <c r="B990" i="63"/>
  <c r="B958" i="63"/>
  <c r="B942" i="63"/>
  <c r="B934" i="63"/>
  <c r="B926" i="63"/>
  <c r="B910" i="63"/>
  <c r="B902" i="63"/>
  <c r="B878" i="63"/>
  <c r="B870" i="63"/>
  <c r="B1077" i="63"/>
  <c r="B1045" i="63"/>
  <c r="B1029" i="63"/>
  <c r="B1021" i="63"/>
  <c r="B1013" i="63"/>
  <c r="B997" i="63"/>
  <c r="B989" i="63"/>
  <c r="B965" i="63"/>
  <c r="B957" i="63"/>
  <c r="B949" i="63"/>
  <c r="B917" i="63"/>
  <c r="B901" i="63"/>
  <c r="B893" i="63"/>
  <c r="B885" i="63"/>
  <c r="B869" i="63"/>
  <c r="B861" i="63"/>
  <c r="B837" i="63"/>
  <c r="B829" i="63"/>
  <c r="B821" i="63"/>
  <c r="B789" i="63"/>
  <c r="B773" i="63"/>
  <c r="B765" i="63"/>
  <c r="B757" i="63"/>
  <c r="B741" i="63"/>
  <c r="B733" i="63"/>
  <c r="B709" i="63"/>
  <c r="B701" i="63"/>
  <c r="B693" i="63"/>
  <c r="B661" i="63"/>
  <c r="B645" i="63"/>
  <c r="B637" i="63"/>
  <c r="B629" i="63"/>
  <c r="B613" i="63"/>
  <c r="B605" i="63"/>
  <c r="B581" i="63"/>
  <c r="B573" i="63"/>
  <c r="B565" i="63"/>
  <c r="B533" i="63"/>
  <c r="B525" i="63"/>
  <c r="B517" i="63"/>
  <c r="B509" i="63"/>
  <c r="B501" i="63"/>
  <c r="B493" i="63"/>
  <c r="B477" i="63"/>
  <c r="B469" i="63"/>
  <c r="B461" i="63"/>
  <c r="B437" i="63"/>
  <c r="B429" i="63"/>
  <c r="B421" i="63"/>
  <c r="B413" i="63"/>
  <c r="B405" i="63"/>
  <c r="B1075" i="63"/>
  <c r="B1059" i="63"/>
  <c r="B1051" i="63"/>
  <c r="B1043" i="63"/>
  <c r="B1019" i="63"/>
  <c r="B1011" i="63"/>
  <c r="B1003" i="63"/>
  <c r="B995" i="63"/>
  <c r="B987" i="63"/>
  <c r="B979" i="63"/>
  <c r="B963" i="63"/>
  <c r="B955" i="63"/>
  <c r="B947" i="63"/>
  <c r="B923" i="63"/>
  <c r="B915" i="63"/>
  <c r="B907" i="63"/>
  <c r="B899" i="63"/>
  <c r="B891" i="63"/>
  <c r="B883" i="63"/>
  <c r="B867" i="63"/>
  <c r="B859" i="63"/>
  <c r="B851" i="63"/>
  <c r="B827" i="63"/>
  <c r="B819" i="63"/>
  <c r="B811" i="63"/>
  <c r="B803" i="63"/>
  <c r="B795" i="63"/>
  <c r="B787" i="63"/>
  <c r="B771" i="63"/>
  <c r="B763" i="63"/>
  <c r="B755" i="63"/>
  <c r="B731" i="63"/>
  <c r="B723" i="63"/>
  <c r="B715" i="63"/>
  <c r="B707" i="63"/>
  <c r="B699" i="63"/>
  <c r="B691" i="63"/>
  <c r="B675" i="63"/>
  <c r="B667" i="63"/>
  <c r="B659" i="63"/>
  <c r="B635" i="63"/>
  <c r="B627" i="63"/>
  <c r="B619" i="63"/>
  <c r="B611" i="63"/>
  <c r="B603" i="63"/>
  <c r="B595" i="63"/>
  <c r="B579" i="63"/>
  <c r="B571" i="63"/>
  <c r="B563" i="63"/>
  <c r="B539" i="63"/>
  <c r="B531" i="63"/>
  <c r="B523" i="63"/>
  <c r="B515" i="63"/>
  <c r="B507" i="63"/>
  <c r="B499" i="63"/>
  <c r="B483" i="63"/>
  <c r="B475" i="63"/>
  <c r="B467" i="63"/>
  <c r="B443" i="63"/>
  <c r="B435" i="63"/>
  <c r="B427" i="63"/>
  <c r="B419" i="63"/>
  <c r="B411" i="63"/>
  <c r="B403" i="63"/>
  <c r="B1080" i="63"/>
  <c r="B1066" i="63"/>
  <c r="B1055" i="63"/>
  <c r="B1016" i="63"/>
  <c r="B1002" i="63"/>
  <c r="B991" i="63"/>
  <c r="B977" i="63"/>
  <c r="B964" i="63"/>
  <c r="B952" i="63"/>
  <c r="B927" i="63"/>
  <c r="B913" i="63"/>
  <c r="B900" i="63"/>
  <c r="B863" i="63"/>
  <c r="B852" i="63"/>
  <c r="B841" i="63"/>
  <c r="B831" i="63"/>
  <c r="B820" i="63"/>
  <c r="B809" i="63"/>
  <c r="B788" i="63"/>
  <c r="B777" i="63"/>
  <c r="B767" i="63"/>
  <c r="B735" i="63"/>
  <c r="B724" i="63"/>
  <c r="B713" i="63"/>
  <c r="B703" i="63"/>
  <c r="B692" i="63"/>
  <c r="B681" i="63"/>
  <c r="B660" i="63"/>
  <c r="B649" i="63"/>
  <c r="B639" i="63"/>
  <c r="B607" i="63"/>
  <c r="B596" i="63"/>
  <c r="B585" i="63"/>
  <c r="B575" i="63"/>
  <c r="B564" i="63"/>
  <c r="B553" i="63"/>
  <c r="B532" i="63"/>
  <c r="B521" i="63"/>
  <c r="B511" i="63"/>
  <c r="B479" i="63"/>
  <c r="B468" i="63"/>
  <c r="B457" i="63"/>
  <c r="B447" i="63"/>
  <c r="B436" i="63"/>
  <c r="B425" i="63"/>
  <c r="B404" i="63"/>
  <c r="B395" i="63"/>
  <c r="B387" i="63"/>
  <c r="B363" i="63"/>
  <c r="B355" i="63"/>
  <c r="B347" i="63"/>
  <c r="B339" i="63"/>
  <c r="B331" i="63"/>
  <c r="B323" i="63"/>
  <c r="B307" i="63"/>
  <c r="B299" i="63"/>
  <c r="B291" i="63"/>
  <c r="B267" i="63"/>
  <c r="B259" i="63"/>
  <c r="B251" i="63"/>
  <c r="B243" i="63"/>
  <c r="B235" i="63"/>
  <c r="B227" i="63"/>
  <c r="B1076" i="63"/>
  <c r="B1064" i="63"/>
  <c r="B1050" i="63"/>
  <c r="B1012" i="63"/>
  <c r="B1000" i="63"/>
  <c r="B986" i="63"/>
  <c r="B975" i="63"/>
  <c r="B961" i="63"/>
  <c r="B948" i="63"/>
  <c r="B922" i="63"/>
  <c r="B911" i="63"/>
  <c r="B897" i="63"/>
  <c r="B860" i="63"/>
  <c r="B849" i="63"/>
  <c r="B839" i="63"/>
  <c r="B828" i="63"/>
  <c r="B817" i="63"/>
  <c r="B807" i="63"/>
  <c r="B785" i="63"/>
  <c r="B775" i="63"/>
  <c r="B764" i="63"/>
  <c r="B732" i="63"/>
  <c r="B721" i="63"/>
  <c r="B711" i="63"/>
  <c r="B700" i="63"/>
  <c r="B689" i="63"/>
  <c r="B679" i="63"/>
  <c r="B657" i="63"/>
  <c r="B647" i="63"/>
  <c r="B636" i="63"/>
  <c r="B604" i="63"/>
  <c r="B593" i="63"/>
  <c r="B583" i="63"/>
  <c r="B572" i="63"/>
  <c r="B561" i="63"/>
  <c r="B551" i="63"/>
  <c r="B540" i="63"/>
  <c r="B529" i="63"/>
  <c r="B519" i="63"/>
  <c r="B508" i="63"/>
  <c r="B497" i="63"/>
  <c r="B487" i="63"/>
  <c r="B476" i="63"/>
  <c r="B465" i="63"/>
  <c r="B455" i="63"/>
  <c r="B444" i="63"/>
  <c r="B433" i="63"/>
  <c r="B423" i="63"/>
  <c r="B412" i="63"/>
  <c r="B401" i="63"/>
  <c r="B393" i="63"/>
  <c r="B385" i="63"/>
  <c r="B377" i="63"/>
  <c r="B369" i="63"/>
  <c r="B361" i="63"/>
  <c r="B353" i="63"/>
  <c r="B345" i="63"/>
  <c r="B337" i="63"/>
  <c r="B329" i="63"/>
  <c r="B321" i="63"/>
  <c r="B313" i="63"/>
  <c r="B305" i="63"/>
  <c r="B297" i="63"/>
  <c r="B289" i="63"/>
  <c r="B281" i="63"/>
  <c r="B273" i="63"/>
  <c r="B265" i="63"/>
  <c r="B257" i="63"/>
  <c r="B249" i="63"/>
  <c r="B241" i="63"/>
  <c r="B233" i="63"/>
  <c r="B225" i="63"/>
  <c r="B1074" i="63"/>
  <c r="B1063" i="63"/>
  <c r="B1049" i="63"/>
  <c r="B1036" i="63"/>
  <c r="B1024" i="63"/>
  <c r="B1010" i="63"/>
  <c r="B999" i="63"/>
  <c r="B985" i="63"/>
  <c r="B972" i="63"/>
  <c r="B960" i="63"/>
  <c r="B946" i="63"/>
  <c r="B935" i="63"/>
  <c r="B921" i="63"/>
  <c r="B908" i="63"/>
  <c r="B896" i="63"/>
  <c r="B882" i="63"/>
  <c r="B871" i="63"/>
  <c r="B858" i="63"/>
  <c r="B848" i="63"/>
  <c r="B838" i="63"/>
  <c r="B826" i="63"/>
  <c r="B816" i="63"/>
  <c r="B806" i="63"/>
  <c r="B794" i="63"/>
  <c r="B784" i="63"/>
  <c r="B774" i="63"/>
  <c r="B762" i="63"/>
  <c r="B752" i="63"/>
  <c r="B742" i="63"/>
  <c r="B730" i="63"/>
  <c r="B720" i="63"/>
  <c r="B710" i="63"/>
  <c r="B698" i="63"/>
  <c r="B688" i="63"/>
  <c r="B678" i="63"/>
  <c r="B666" i="63"/>
  <c r="B656" i="63"/>
  <c r="B646" i="63"/>
  <c r="B634" i="63"/>
  <c r="B624" i="63"/>
  <c r="B614" i="63"/>
  <c r="B602" i="63"/>
  <c r="B592" i="63"/>
  <c r="B582" i="63"/>
  <c r="B570" i="63"/>
  <c r="B560" i="63"/>
  <c r="B550" i="63"/>
  <c r="B538" i="63"/>
  <c r="B528" i="63"/>
  <c r="B518" i="63"/>
  <c r="B506" i="63"/>
  <c r="B496" i="63"/>
  <c r="B486" i="63"/>
  <c r="B474" i="63"/>
  <c r="B464" i="63"/>
  <c r="B454" i="63"/>
  <c r="B442" i="63"/>
  <c r="B432" i="63"/>
  <c r="B422" i="63"/>
  <c r="B410" i="63"/>
  <c r="B400" i="63"/>
  <c r="B392" i="63"/>
  <c r="B1073" i="63"/>
  <c r="B1060" i="63"/>
  <c r="B1048" i="63"/>
  <c r="B1034" i="63"/>
  <c r="B1023" i="63"/>
  <c r="B1009" i="63"/>
  <c r="B996" i="63"/>
  <c r="B984" i="63"/>
  <c r="B970" i="63"/>
  <c r="B959" i="63"/>
  <c r="B945" i="63"/>
  <c r="B932" i="63"/>
  <c r="B920" i="63"/>
  <c r="B906" i="63"/>
  <c r="B895" i="63"/>
  <c r="B881" i="63"/>
  <c r="B868" i="63"/>
  <c r="B857" i="63"/>
  <c r="B847" i="63"/>
  <c r="B836" i="63"/>
  <c r="B825" i="63"/>
  <c r="B815" i="63"/>
  <c r="B804" i="63"/>
  <c r="B793" i="63"/>
  <c r="B783" i="63"/>
  <c r="B772" i="63"/>
  <c r="B761" i="63"/>
  <c r="B751" i="63"/>
  <c r="B740" i="63"/>
  <c r="B729" i="63"/>
  <c r="B719" i="63"/>
  <c r="B708" i="63"/>
  <c r="B697" i="63"/>
  <c r="B687" i="63"/>
  <c r="B676" i="63"/>
  <c r="B665" i="63"/>
  <c r="B655" i="63"/>
  <c r="B644" i="63"/>
  <c r="B633" i="63"/>
  <c r="B623" i="63"/>
  <c r="B612" i="63"/>
  <c r="B601" i="63"/>
  <c r="B591" i="63"/>
  <c r="B580" i="63"/>
  <c r="B569" i="63"/>
  <c r="B559" i="63"/>
  <c r="B548" i="63"/>
  <c r="B537" i="63"/>
  <c r="B527" i="63"/>
  <c r="B516" i="63"/>
  <c r="B505" i="63"/>
  <c r="B495" i="63"/>
  <c r="B484" i="63"/>
  <c r="B473" i="63"/>
  <c r="B463" i="63"/>
  <c r="B452" i="63"/>
  <c r="B441" i="63"/>
  <c r="B431" i="63"/>
  <c r="B420" i="63"/>
  <c r="B409" i="63"/>
  <c r="B399" i="63"/>
  <c r="B391" i="63"/>
  <c r="B383" i="63"/>
  <c r="B375" i="63"/>
  <c r="B367" i="63"/>
  <c r="B359" i="63"/>
  <c r="B351" i="63"/>
  <c r="B343" i="63"/>
  <c r="B335" i="63"/>
  <c r="B327" i="63"/>
  <c r="B319" i="63"/>
  <c r="B311" i="63"/>
  <c r="B303" i="63"/>
  <c r="B295" i="63"/>
  <c r="B287" i="63"/>
  <c r="B279" i="63"/>
  <c r="B271" i="63"/>
  <c r="B263" i="63"/>
  <c r="B255" i="63"/>
  <c r="B247" i="63"/>
  <c r="B239" i="63"/>
  <c r="B231" i="63"/>
  <c r="B223" i="63"/>
  <c r="B222" i="63"/>
  <c r="B221" i="63"/>
  <c r="B1072" i="63"/>
  <c r="B1047" i="63"/>
  <c r="B1020" i="63"/>
  <c r="B994" i="63"/>
  <c r="B969" i="63"/>
  <c r="B944" i="63"/>
  <c r="B919" i="63"/>
  <c r="B892" i="63"/>
  <c r="B866" i="63"/>
  <c r="B846" i="63"/>
  <c r="B824" i="63"/>
  <c r="B802" i="63"/>
  <c r="B782" i="63"/>
  <c r="B760" i="63"/>
  <c r="B738" i="63"/>
  <c r="B718" i="63"/>
  <c r="B696" i="63"/>
  <c r="B674" i="63"/>
  <c r="B654" i="63"/>
  <c r="B632" i="63"/>
  <c r="B610" i="63"/>
  <c r="B590" i="63"/>
  <c r="B568" i="63"/>
  <c r="B546" i="63"/>
  <c r="B526" i="63"/>
  <c r="B504" i="63"/>
  <c r="B482" i="63"/>
  <c r="B462" i="63"/>
  <c r="B440" i="63"/>
  <c r="B418" i="63"/>
  <c r="B398" i="63"/>
  <c r="B384" i="63"/>
  <c r="B372" i="63"/>
  <c r="B358" i="63"/>
  <c r="B346" i="63"/>
  <c r="B333" i="63"/>
  <c r="B320" i="63"/>
  <c r="B308" i="63"/>
  <c r="B294" i="63"/>
  <c r="B1071" i="63"/>
  <c r="B1044" i="63"/>
  <c r="B1018" i="63"/>
  <c r="B993" i="63"/>
  <c r="B968" i="63"/>
  <c r="B943" i="63"/>
  <c r="B916" i="63"/>
  <c r="B890" i="63"/>
  <c r="B865" i="63"/>
  <c r="B844" i="63"/>
  <c r="B823" i="63"/>
  <c r="B801" i="63"/>
  <c r="B780" i="63"/>
  <c r="B759" i="63"/>
  <c r="B737" i="63"/>
  <c r="B716" i="63"/>
  <c r="B695" i="63"/>
  <c r="B673" i="63"/>
  <c r="B652" i="63"/>
  <c r="B631" i="63"/>
  <c r="B609" i="63"/>
  <c r="B588" i="63"/>
  <c r="B567" i="63"/>
  <c r="B545" i="63"/>
  <c r="B524" i="63"/>
  <c r="B503" i="63"/>
  <c r="B481" i="63"/>
  <c r="B460" i="63"/>
  <c r="B439" i="63"/>
  <c r="B417" i="63"/>
  <c r="B397" i="63"/>
  <c r="B382" i="63"/>
  <c r="B370" i="63"/>
  <c r="B357" i="63"/>
  <c r="B344" i="63"/>
  <c r="B332" i="63"/>
  <c r="B318" i="63"/>
  <c r="B306" i="63"/>
  <c r="B293" i="63"/>
  <c r="B280" i="63"/>
  <c r="B268" i="63"/>
  <c r="B254" i="63"/>
  <c r="B242" i="63"/>
  <c r="B229" i="63"/>
  <c r="B1068" i="63"/>
  <c r="B1042" i="63"/>
  <c r="B1017" i="63"/>
  <c r="B992" i="63"/>
  <c r="B967" i="63"/>
  <c r="B940" i="63"/>
  <c r="B914" i="63"/>
  <c r="B889" i="63"/>
  <c r="B864" i="63"/>
  <c r="B842" i="63"/>
  <c r="B822" i="63"/>
  <c r="B800" i="63"/>
  <c r="B778" i="63"/>
  <c r="B758" i="63"/>
  <c r="B736" i="63"/>
  <c r="B714" i="63"/>
  <c r="B694" i="63"/>
  <c r="B672" i="63"/>
  <c r="B650" i="63"/>
  <c r="B630" i="63"/>
  <c r="B608" i="63"/>
  <c r="B586" i="63"/>
  <c r="B566" i="63"/>
  <c r="B544" i="63"/>
  <c r="B522" i="63"/>
  <c r="B502" i="63"/>
  <c r="B480" i="63"/>
  <c r="B458" i="63"/>
  <c r="B438" i="63"/>
  <c r="B416" i="63"/>
  <c r="B396" i="63"/>
  <c r="B381" i="63"/>
  <c r="B368" i="63"/>
  <c r="B356" i="63"/>
  <c r="B342" i="63"/>
  <c r="B330" i="63"/>
  <c r="B317" i="63"/>
  <c r="B304" i="63"/>
  <c r="B292" i="63"/>
  <c r="B278" i="63"/>
  <c r="B266" i="63"/>
  <c r="B253" i="63"/>
  <c r="B240" i="63"/>
  <c r="B228" i="63"/>
  <c r="B220" i="63"/>
  <c r="B219" i="63"/>
  <c r="B218" i="63"/>
  <c r="B217" i="63"/>
  <c r="B216" i="63"/>
  <c r="B215" i="63"/>
  <c r="B214" i="63"/>
  <c r="B213" i="63"/>
  <c r="B212" i="63"/>
  <c r="B211" i="63"/>
  <c r="B210" i="63"/>
  <c r="B209" i="63"/>
  <c r="B208" i="63"/>
  <c r="B207" i="63"/>
  <c r="B206" i="63"/>
  <c r="B205" i="63"/>
  <c r="B204" i="63"/>
  <c r="B203" i="63"/>
  <c r="B202" i="63"/>
  <c r="B201" i="63"/>
  <c r="B200" i="63"/>
  <c r="B199" i="63"/>
  <c r="B198" i="63"/>
  <c r="B197" i="63"/>
  <c r="B196" i="63"/>
  <c r="B195" i="63"/>
  <c r="B194" i="63"/>
  <c r="B193" i="63"/>
  <c r="B192" i="63"/>
  <c r="B191" i="63"/>
  <c r="B190" i="63"/>
  <c r="B189" i="63"/>
  <c r="B188" i="63"/>
  <c r="B187" i="63"/>
  <c r="B186" i="63"/>
  <c r="B185" i="63"/>
  <c r="B184" i="63"/>
  <c r="B183" i="63"/>
  <c r="B182" i="63"/>
  <c r="B181" i="63"/>
  <c r="B180" i="63"/>
  <c r="B1065" i="63"/>
  <c r="B1040" i="63"/>
  <c r="B1015" i="63"/>
  <c r="B988" i="63"/>
  <c r="B962" i="63"/>
  <c r="B937" i="63"/>
  <c r="B912" i="63"/>
  <c r="B887" i="63"/>
  <c r="B862" i="63"/>
  <c r="B840" i="63"/>
  <c r="B818" i="63"/>
  <c r="B798" i="63"/>
  <c r="B776" i="63"/>
  <c r="B754" i="63"/>
  <c r="B734" i="63"/>
  <c r="B712" i="63"/>
  <c r="B690" i="63"/>
  <c r="B670" i="63"/>
  <c r="B648" i="63"/>
  <c r="B626" i="63"/>
  <c r="B606" i="63"/>
  <c r="B584" i="63"/>
  <c r="B562" i="63"/>
  <c r="B542" i="63"/>
  <c r="B520" i="63"/>
  <c r="B498" i="63"/>
  <c r="B478" i="63"/>
  <c r="B456" i="63"/>
  <c r="B434" i="63"/>
  <c r="B414" i="63"/>
  <c r="B394" i="63"/>
  <c r="B380" i="63"/>
  <c r="B366" i="63"/>
  <c r="B354" i="63"/>
  <c r="B341" i="63"/>
  <c r="B328" i="63"/>
  <c r="B316" i="63"/>
  <c r="B302" i="63"/>
  <c r="B290" i="63"/>
  <c r="B277" i="63"/>
  <c r="B264" i="63"/>
  <c r="B252" i="63"/>
  <c r="B238" i="63"/>
  <c r="B226" i="63"/>
  <c r="B1058" i="63"/>
  <c r="B1033" i="63"/>
  <c r="B1008" i="63"/>
  <c r="B983" i="63"/>
  <c r="B956" i="63"/>
  <c r="B930" i="63"/>
  <c r="B905" i="63"/>
  <c r="B880" i="63"/>
  <c r="B856" i="63"/>
  <c r="B834" i="63"/>
  <c r="B814" i="63"/>
  <c r="B792" i="63"/>
  <c r="B770" i="63"/>
  <c r="B750" i="63"/>
  <c r="B728" i="63"/>
  <c r="B706" i="63"/>
  <c r="B686" i="63"/>
  <c r="B664" i="63"/>
  <c r="B642" i="63"/>
  <c r="B622" i="63"/>
  <c r="B600" i="63"/>
  <c r="B578" i="63"/>
  <c r="B558" i="63"/>
  <c r="B536" i="63"/>
  <c r="B514" i="63"/>
  <c r="B494" i="63"/>
  <c r="B472" i="63"/>
  <c r="B450" i="63"/>
  <c r="B430" i="63"/>
  <c r="B408" i="63"/>
  <c r="B390" i="63"/>
  <c r="B378" i="63"/>
  <c r="B365" i="63"/>
  <c r="B352" i="63"/>
  <c r="B340" i="63"/>
  <c r="B326" i="63"/>
  <c r="B314" i="63"/>
  <c r="B301" i="63"/>
  <c r="B1057" i="63"/>
  <c r="B1032" i="63"/>
  <c r="B1007" i="63"/>
  <c r="B980" i="63"/>
  <c r="B954" i="63"/>
  <c r="B929" i="63"/>
  <c r="B904" i="63"/>
  <c r="B879" i="63"/>
  <c r="B855" i="63"/>
  <c r="B833" i="63"/>
  <c r="B812" i="63"/>
  <c r="B791" i="63"/>
  <c r="B769" i="63"/>
  <c r="B748" i="63"/>
  <c r="B727" i="63"/>
  <c r="B705" i="63"/>
  <c r="B684" i="63"/>
  <c r="B663" i="63"/>
  <c r="B641" i="63"/>
  <c r="B620" i="63"/>
  <c r="B599" i="63"/>
  <c r="B577" i="63"/>
  <c r="B556" i="63"/>
  <c r="B535" i="63"/>
  <c r="B513" i="63"/>
  <c r="B492" i="63"/>
  <c r="B471" i="63"/>
  <c r="B449" i="63"/>
  <c r="B428" i="63"/>
  <c r="B407" i="63"/>
  <c r="B389" i="63"/>
  <c r="B376" i="63"/>
  <c r="B364" i="63"/>
  <c r="B350" i="63"/>
  <c r="B338" i="63"/>
  <c r="B325" i="63"/>
  <c r="B312" i="63"/>
  <c r="B300" i="63"/>
  <c r="B286" i="63"/>
  <c r="B274" i="63"/>
  <c r="B261" i="63"/>
  <c r="B248" i="63"/>
  <c r="B236" i="63"/>
  <c r="B1056" i="63"/>
  <c r="B1031" i="63"/>
  <c r="B1004" i="63"/>
  <c r="B978" i="63"/>
  <c r="B953" i="63"/>
  <c r="B928" i="63"/>
  <c r="B903" i="63"/>
  <c r="B876" i="63"/>
  <c r="B854" i="63"/>
  <c r="B832" i="63"/>
  <c r="B810" i="63"/>
  <c r="B790" i="63"/>
  <c r="B768" i="63"/>
  <c r="B746" i="63"/>
  <c r="B726" i="63"/>
  <c r="B704" i="63"/>
  <c r="B682" i="63"/>
  <c r="B662" i="63"/>
  <c r="B640" i="63"/>
  <c r="B618" i="63"/>
  <c r="B598" i="63"/>
  <c r="B576" i="63"/>
  <c r="B554" i="63"/>
  <c r="B534" i="63"/>
  <c r="B512" i="63"/>
  <c r="B490" i="63"/>
  <c r="B470" i="63"/>
  <c r="B448" i="63"/>
  <c r="B426" i="63"/>
  <c r="B406" i="63"/>
  <c r="B388" i="63"/>
  <c r="B374" i="63"/>
  <c r="B362" i="63"/>
  <c r="B349" i="63"/>
  <c r="B336" i="63"/>
  <c r="B324" i="63"/>
  <c r="B310" i="63"/>
  <c r="B298" i="63"/>
  <c r="B285" i="63"/>
  <c r="B272" i="63"/>
  <c r="B260" i="63"/>
  <c r="B246" i="63"/>
  <c r="B234" i="63"/>
  <c r="B232" i="63"/>
  <c r="B269" i="63"/>
  <c r="B322" i="63"/>
  <c r="B446" i="63"/>
  <c r="B616" i="63"/>
  <c r="B786" i="63"/>
  <c r="B976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B103" i="63"/>
  <c r="B104" i="63"/>
  <c r="B105" i="63"/>
  <c r="B106" i="63"/>
  <c r="B107" i="63"/>
  <c r="B108" i="63"/>
  <c r="B109" i="63"/>
  <c r="B110" i="63"/>
  <c r="B111" i="63"/>
  <c r="B112" i="63"/>
  <c r="B113" i="63"/>
  <c r="B114" i="63"/>
  <c r="B115" i="63"/>
  <c r="B116" i="63"/>
  <c r="B117" i="63"/>
  <c r="B118" i="63"/>
  <c r="B119" i="63"/>
  <c r="B120" i="63"/>
  <c r="B121" i="63"/>
  <c r="B122" i="63"/>
  <c r="B123" i="63"/>
  <c r="B124" i="63"/>
  <c r="B125" i="63"/>
  <c r="B126" i="63"/>
  <c r="B127" i="63"/>
  <c r="B128" i="63"/>
  <c r="B129" i="63"/>
  <c r="B130" i="63"/>
  <c r="B131" i="63"/>
  <c r="B132" i="63"/>
  <c r="B133" i="63"/>
  <c r="B134" i="63"/>
  <c r="B135" i="63"/>
  <c r="B136" i="63"/>
  <c r="B137" i="63"/>
  <c r="B138" i="63"/>
  <c r="B139" i="63"/>
  <c r="B140" i="63"/>
  <c r="B141" i="63"/>
  <c r="B142" i="63"/>
  <c r="B143" i="63"/>
  <c r="B144" i="63"/>
  <c r="B145" i="63"/>
  <c r="B146" i="63"/>
  <c r="B147" i="63"/>
  <c r="B148" i="63"/>
  <c r="B149" i="63"/>
  <c r="B150" i="63"/>
  <c r="B151" i="63"/>
  <c r="B152" i="63"/>
  <c r="B153" i="63"/>
  <c r="B154" i="63"/>
  <c r="B155" i="63"/>
  <c r="B156" i="63"/>
  <c r="B157" i="63"/>
  <c r="B158" i="63"/>
  <c r="B159" i="63"/>
  <c r="B160" i="63"/>
  <c r="B161" i="63"/>
  <c r="B162" i="63"/>
  <c r="B163" i="63"/>
  <c r="B164" i="63"/>
  <c r="B165" i="63"/>
  <c r="B166" i="63"/>
  <c r="B167" i="63"/>
  <c r="B168" i="63"/>
  <c r="B169" i="63"/>
  <c r="B170" i="63"/>
  <c r="B171" i="63"/>
  <c r="B172" i="63"/>
  <c r="B173" i="63"/>
  <c r="B174" i="63"/>
  <c r="B175" i="63"/>
  <c r="B176" i="63"/>
  <c r="B177" i="63"/>
  <c r="B178" i="63"/>
  <c r="B179" i="63"/>
  <c r="B237" i="63"/>
  <c r="B270" i="63"/>
  <c r="B334" i="63"/>
  <c r="B466" i="63"/>
  <c r="B638" i="63"/>
  <c r="B808" i="63"/>
  <c r="B1001" i="63"/>
  <c r="B244" i="63"/>
  <c r="B276" i="63"/>
  <c r="B348" i="63"/>
  <c r="B488" i="63"/>
  <c r="B658" i="63"/>
  <c r="B830" i="63"/>
  <c r="B1026" i="63"/>
  <c r="B245" i="63"/>
  <c r="B282" i="63"/>
  <c r="B360" i="63"/>
  <c r="B510" i="63"/>
  <c r="B680" i="63"/>
  <c r="B850" i="63"/>
  <c r="B1052" i="63"/>
  <c r="B235" i="30"/>
  <c r="B987" i="14"/>
  <c r="B43" i="30"/>
  <c r="B274" i="30"/>
  <c r="B100" i="30"/>
  <c r="B40" i="14"/>
  <c r="B400" i="30"/>
  <c r="B971" i="14"/>
  <c r="B293" i="30"/>
  <c r="B412" i="30"/>
  <c r="A56" i="24"/>
  <c r="B203" i="59"/>
  <c r="B235" i="59"/>
  <c r="B270" i="59"/>
  <c r="B286" i="59"/>
  <c r="B401" i="59"/>
  <c r="B290" i="59"/>
  <c r="B306" i="59"/>
  <c r="B206" i="59"/>
  <c r="B238" i="59"/>
  <c r="B201" i="59"/>
  <c r="B233" i="59"/>
  <c r="B278" i="59"/>
  <c r="B329" i="59"/>
  <c r="B392" i="59"/>
  <c r="B360" i="59"/>
  <c r="B328" i="59"/>
  <c r="B398" i="59"/>
  <c r="B366" i="59"/>
  <c r="B334" i="59"/>
  <c r="B403" i="59"/>
  <c r="B371" i="59"/>
  <c r="B339" i="59"/>
  <c r="B349" i="59"/>
  <c r="B287" i="59"/>
  <c r="B255" i="59"/>
  <c r="B409" i="59"/>
  <c r="B300" i="59"/>
  <c r="B268" i="59"/>
  <c r="B212" i="59"/>
  <c r="B317" i="59"/>
  <c r="B249" i="59"/>
  <c r="B215" i="59"/>
  <c r="B254" i="59"/>
  <c r="B218" i="59"/>
  <c r="B205" i="59"/>
  <c r="B237" i="59"/>
  <c r="B420" i="59"/>
  <c r="B388" i="59"/>
  <c r="B356" i="59"/>
  <c r="B324" i="59"/>
  <c r="B394" i="59"/>
  <c r="B362" i="59"/>
  <c r="B330" i="59"/>
  <c r="B399" i="59"/>
  <c r="B367" i="59"/>
  <c r="B335" i="59"/>
  <c r="B315" i="59"/>
  <c r="B283" i="59"/>
  <c r="B251" i="59"/>
  <c r="B389" i="59"/>
  <c r="B296" i="59"/>
  <c r="B264" i="59"/>
  <c r="B216" i="59"/>
  <c r="B257" i="59"/>
  <c r="B289" i="59"/>
  <c r="B252" i="59"/>
  <c r="B195" i="59"/>
  <c r="B227" i="59"/>
  <c r="B333" i="59"/>
  <c r="B294" i="59"/>
  <c r="B310" i="59"/>
  <c r="B198" i="59"/>
  <c r="B230" i="59"/>
  <c r="B209" i="59"/>
  <c r="B241" i="59"/>
  <c r="B262" i="59"/>
  <c r="B285" i="59"/>
  <c r="B377" i="59"/>
  <c r="B416" i="59"/>
  <c r="B384" i="59"/>
  <c r="B352" i="59"/>
  <c r="B320" i="59"/>
  <c r="B390" i="59"/>
  <c r="B358" i="59"/>
  <c r="B326" i="59"/>
  <c r="B395" i="59"/>
  <c r="B363" i="59"/>
  <c r="B331" i="59"/>
  <c r="B311" i="59"/>
  <c r="B279" i="59"/>
  <c r="B247" i="59"/>
  <c r="B357" i="59"/>
  <c r="B292" i="59"/>
  <c r="B260" i="59"/>
  <c r="B220" i="59"/>
  <c r="B293" i="59"/>
  <c r="B207" i="59"/>
  <c r="B239" i="59"/>
  <c r="B210" i="59"/>
  <c r="B242" i="59"/>
  <c r="B258" i="59"/>
  <c r="B274" i="59"/>
  <c r="B213" i="59"/>
  <c r="B412" i="59"/>
  <c r="B380" i="59"/>
  <c r="B348" i="59"/>
  <c r="B418" i="59"/>
  <c r="B386" i="59"/>
  <c r="B354" i="59"/>
  <c r="B322" i="59"/>
  <c r="B391" i="59"/>
  <c r="B359" i="59"/>
  <c r="B327" i="59"/>
  <c r="B307" i="59"/>
  <c r="B275" i="59"/>
  <c r="B243" i="59"/>
  <c r="B325" i="59"/>
  <c r="B288" i="59"/>
  <c r="B256" i="59"/>
  <c r="B224" i="59"/>
  <c r="B266" i="59"/>
  <c r="B297" i="59"/>
  <c r="B246" i="59"/>
  <c r="B318" i="59"/>
  <c r="B369" i="59"/>
  <c r="B193" i="59"/>
  <c r="B250" i="59"/>
  <c r="B404" i="59"/>
  <c r="B340" i="59"/>
  <c r="B378" i="59"/>
  <c r="B415" i="59"/>
  <c r="B351" i="59"/>
  <c r="B299" i="59"/>
  <c r="B353" i="59"/>
  <c r="B280" i="59"/>
  <c r="B232" i="59"/>
  <c r="B282" i="59"/>
  <c r="B298" i="59"/>
  <c r="B245" i="59"/>
  <c r="B281" i="59"/>
  <c r="B337" i="59"/>
  <c r="B197" i="59"/>
  <c r="B253" i="59"/>
  <c r="B400" i="59"/>
  <c r="B336" i="59"/>
  <c r="B374" i="59"/>
  <c r="B411" i="59"/>
  <c r="B347" i="59"/>
  <c r="B295" i="59"/>
  <c r="B321" i="59"/>
  <c r="B276" i="59"/>
  <c r="B236" i="59"/>
  <c r="B365" i="59"/>
  <c r="B413" i="59"/>
  <c r="B225" i="59"/>
  <c r="B244" i="59"/>
  <c r="B372" i="59"/>
  <c r="B410" i="59"/>
  <c r="B346" i="59"/>
  <c r="B383" i="59"/>
  <c r="B319" i="59"/>
  <c r="B267" i="59"/>
  <c r="B312" i="59"/>
  <c r="B200" i="59"/>
  <c r="B309" i="59"/>
  <c r="B248" i="58"/>
  <c r="B256" i="58"/>
  <c r="B507" i="58"/>
  <c r="B945" i="58"/>
  <c r="B984" i="58"/>
  <c r="B920" i="58"/>
  <c r="B856" i="58"/>
  <c r="B792" i="58"/>
  <c r="B728" i="58"/>
  <c r="B472" i="58"/>
  <c r="B408" i="58"/>
  <c r="B1022" i="58"/>
  <c r="B958" i="58"/>
  <c r="B894" i="58"/>
  <c r="B638" i="58"/>
  <c r="B574" i="58"/>
  <c r="B510" i="58"/>
  <c r="B280" i="58"/>
  <c r="B548" i="58"/>
  <c r="B1040" i="58"/>
  <c r="B976" i="58"/>
  <c r="B912" i="58"/>
  <c r="B848" i="58"/>
  <c r="B784" i="58"/>
  <c r="B528" i="58"/>
  <c r="B464" i="58"/>
  <c r="B1078" i="58"/>
  <c r="B1014" i="58"/>
  <c r="B950" i="58"/>
  <c r="B694" i="58"/>
  <c r="B630" i="58"/>
  <c r="B566" i="58"/>
  <c r="B463" i="58"/>
  <c r="B311" i="58"/>
  <c r="B883" i="58"/>
  <c r="B1032" i="58"/>
  <c r="B968" i="58"/>
  <c r="B904" i="58"/>
  <c r="B840" i="58"/>
  <c r="B584" i="58"/>
  <c r="B520" i="58"/>
  <c r="B456" i="58"/>
  <c r="B1070" i="58"/>
  <c r="B1006" i="58"/>
  <c r="B750" i="58"/>
  <c r="B686" i="58"/>
  <c r="B622" i="58"/>
  <c r="B364" i="58"/>
  <c r="B341" i="58"/>
  <c r="B965" i="58"/>
  <c r="B1024" i="58"/>
  <c r="B960" i="58"/>
  <c r="B896" i="58"/>
  <c r="B832" i="58"/>
  <c r="B576" i="58"/>
  <c r="B512" i="58"/>
  <c r="B448" i="58"/>
  <c r="B1062" i="58"/>
  <c r="B998" i="58"/>
  <c r="B742" i="58"/>
  <c r="B678" i="58"/>
  <c r="B614" i="58"/>
  <c r="B550" i="58"/>
  <c r="B486" i="58"/>
  <c r="B928" i="58"/>
  <c r="B800" i="58"/>
  <c r="B672" i="58"/>
  <c r="B544" i="58"/>
  <c r="B416" i="58"/>
  <c r="B582" i="58"/>
  <c r="B478" i="58"/>
  <c r="B414" i="58"/>
  <c r="B1017" i="58"/>
  <c r="B931" i="58"/>
  <c r="B951" i="58"/>
  <c r="B866" i="58"/>
  <c r="B780" i="58"/>
  <c r="B695" i="58"/>
  <c r="B610" i="58"/>
  <c r="B302" i="58"/>
  <c r="B238" i="58"/>
  <c r="B1013" i="58"/>
  <c r="B929" i="58"/>
  <c r="B843" i="58"/>
  <c r="B980" i="58"/>
  <c r="B895" i="58"/>
  <c r="B810" i="58"/>
  <c r="B724" i="58"/>
  <c r="B1031" i="58"/>
  <c r="B690" i="58"/>
  <c r="B604" i="58"/>
  <c r="B519" i="58"/>
  <c r="B434" i="58"/>
  <c r="B362" i="58"/>
  <c r="B671" i="58"/>
  <c r="B547" i="58"/>
  <c r="B433" i="58"/>
  <c r="B340" i="58"/>
  <c r="B255" i="58"/>
  <c r="B549" i="58"/>
  <c r="B1016" i="58"/>
  <c r="B888" i="58"/>
  <c r="B226" i="58"/>
  <c r="B881" i="58"/>
  <c r="B736" i="58"/>
  <c r="B608" i="58"/>
  <c r="B480" i="58"/>
  <c r="B1030" i="58"/>
  <c r="B902" i="58"/>
  <c r="B446" i="58"/>
  <c r="B1059" i="58"/>
  <c r="B973" i="58"/>
  <c r="B889" i="58"/>
  <c r="B803" i="58"/>
  <c r="B823" i="58"/>
  <c r="B738" i="58"/>
  <c r="B652" i="58"/>
  <c r="B567" i="58"/>
  <c r="B482" i="58"/>
  <c r="B1057" i="58"/>
  <c r="B971" i="58"/>
  <c r="B885" i="58"/>
  <c r="B801" i="58"/>
  <c r="B715" i="58"/>
  <c r="B852" i="58"/>
  <c r="B767" i="58"/>
  <c r="B1074" i="58"/>
  <c r="B988" i="58"/>
  <c r="B903" i="58"/>
  <c r="B562" i="58"/>
  <c r="B476" i="58"/>
  <c r="B394" i="58"/>
  <c r="B330" i="58"/>
  <c r="B266" i="58"/>
  <c r="B490" i="58"/>
  <c r="B383" i="58"/>
  <c r="B297" i="58"/>
  <c r="B1073" i="58"/>
  <c r="B847" i="58"/>
  <c r="A309" i="61"/>
  <c r="A219" i="61"/>
  <c r="A286" i="61"/>
  <c r="A241" i="61"/>
  <c r="A239" i="60"/>
  <c r="A255" i="60"/>
  <c r="A389" i="60"/>
  <c r="A293" i="60"/>
  <c r="A353" i="60"/>
  <c r="A195" i="60"/>
  <c r="A199" i="60"/>
  <c r="A203" i="60"/>
  <c r="A219" i="60"/>
  <c r="A223" i="60"/>
  <c r="A227" i="60"/>
  <c r="A287" i="60"/>
  <c r="A231" i="60"/>
  <c r="I192" i="60"/>
  <c r="K193" i="60"/>
  <c r="J192" i="60"/>
  <c r="L193" i="60"/>
  <c r="J196" i="60"/>
  <c r="L197" i="60"/>
  <c r="J200" i="60"/>
  <c r="L201" i="60"/>
  <c r="J204" i="60"/>
  <c r="L205" i="60"/>
  <c r="J208" i="60"/>
  <c r="L209" i="60"/>
  <c r="J212" i="60"/>
  <c r="L213" i="60"/>
  <c r="J216" i="60"/>
  <c r="L217" i="60"/>
  <c r="J220" i="60"/>
  <c r="L221" i="60"/>
  <c r="J224" i="60"/>
  <c r="L225" i="60"/>
  <c r="J228" i="60"/>
  <c r="L229" i="60"/>
  <c r="J232" i="60"/>
  <c r="J236" i="60"/>
  <c r="J240" i="60"/>
  <c r="J244" i="60"/>
  <c r="J248" i="60"/>
  <c r="J252" i="60"/>
  <c r="K256" i="60"/>
  <c r="K259" i="60"/>
  <c r="L262" i="60"/>
  <c r="I264" i="60"/>
  <c r="L265" i="60"/>
  <c r="I267" i="60"/>
  <c r="I270" i="60"/>
  <c r="J273" i="60"/>
  <c r="A275" i="60"/>
  <c r="J276" i="60"/>
  <c r="J279" i="60"/>
  <c r="J282" i="60"/>
  <c r="K285" i="60"/>
  <c r="K288" i="60"/>
  <c r="K291" i="60"/>
  <c r="L294" i="60"/>
  <c r="I296" i="60"/>
  <c r="L297" i="60"/>
  <c r="I299" i="60"/>
  <c r="I302" i="60"/>
  <c r="J305" i="60"/>
  <c r="A307" i="60"/>
  <c r="J308" i="60"/>
  <c r="A310" i="60"/>
  <c r="J311" i="60"/>
  <c r="J313" i="60"/>
  <c r="K322" i="60"/>
  <c r="K331" i="60"/>
  <c r="A336" i="60"/>
  <c r="K340" i="60"/>
  <c r="I351" i="60"/>
  <c r="K353" i="60"/>
  <c r="L353" i="60"/>
  <c r="J353" i="60"/>
  <c r="I353" i="60"/>
  <c r="L357" i="60"/>
  <c r="K360" i="60"/>
  <c r="I360" i="60"/>
  <c r="L362" i="60"/>
  <c r="A369" i="60"/>
  <c r="J377" i="60"/>
  <c r="I381" i="60"/>
  <c r="K381" i="60"/>
  <c r="L404" i="60"/>
  <c r="K404" i="60"/>
  <c r="J404" i="60"/>
  <c r="I404" i="60"/>
  <c r="L420" i="60"/>
  <c r="K420" i="60"/>
  <c r="J420" i="60"/>
  <c r="I420" i="60"/>
  <c r="K192" i="60"/>
  <c r="A194" i="60"/>
  <c r="K196" i="60"/>
  <c r="A198" i="60"/>
  <c r="K200" i="60"/>
  <c r="K204" i="60"/>
  <c r="K208" i="60"/>
  <c r="A210" i="60"/>
  <c r="K212" i="60"/>
  <c r="A214" i="60"/>
  <c r="K216" i="60"/>
  <c r="K220" i="60"/>
  <c r="K224" i="60"/>
  <c r="A226" i="60"/>
  <c r="A230" i="60"/>
  <c r="A234" i="60"/>
  <c r="A238" i="60"/>
  <c r="A254" i="60"/>
  <c r="A263" i="60"/>
  <c r="J264" i="60"/>
  <c r="A266" i="60"/>
  <c r="J267" i="60"/>
  <c r="J270" i="60"/>
  <c r="K273" i="60"/>
  <c r="A295" i="60"/>
  <c r="J296" i="60"/>
  <c r="A298" i="60"/>
  <c r="J299" i="60"/>
  <c r="A301" i="60"/>
  <c r="J302" i="60"/>
  <c r="K305" i="60"/>
  <c r="K313" i="60"/>
  <c r="I336" i="60"/>
  <c r="L336" i="60"/>
  <c r="K336" i="60"/>
  <c r="A345" i="60"/>
  <c r="J351" i="60"/>
  <c r="I363" i="60"/>
  <c r="L363" i="60"/>
  <c r="K363" i="60"/>
  <c r="J363" i="60"/>
  <c r="I369" i="60"/>
  <c r="K369" i="60"/>
  <c r="L369" i="60"/>
  <c r="L392" i="60"/>
  <c r="K392" i="60"/>
  <c r="J392" i="60"/>
  <c r="I392" i="60"/>
  <c r="K413" i="60"/>
  <c r="I377" i="60"/>
  <c r="K377" i="60"/>
  <c r="A257" i="60"/>
  <c r="K264" i="60"/>
  <c r="K267" i="60"/>
  <c r="L270" i="60"/>
  <c r="I272" i="60"/>
  <c r="L273" i="60"/>
  <c r="I275" i="60"/>
  <c r="I278" i="60"/>
  <c r="J281" i="60"/>
  <c r="K296" i="60"/>
  <c r="K299" i="60"/>
  <c r="L302" i="60"/>
  <c r="I304" i="60"/>
  <c r="L305" i="60"/>
  <c r="I307" i="60"/>
  <c r="I310" i="60"/>
  <c r="L313" i="60"/>
  <c r="J317" i="60"/>
  <c r="I319" i="60"/>
  <c r="A321" i="60"/>
  <c r="A328" i="60"/>
  <c r="A330" i="60"/>
  <c r="J336" i="60"/>
  <c r="K345" i="60"/>
  <c r="L345" i="60"/>
  <c r="K347" i="60"/>
  <c r="J347" i="60"/>
  <c r="I347" i="60"/>
  <c r="K351" i="60"/>
  <c r="K364" i="60"/>
  <c r="I364" i="60"/>
  <c r="J369" i="60"/>
  <c r="J375" i="60"/>
  <c r="K378" i="60"/>
  <c r="L378" i="60"/>
  <c r="J378" i="60"/>
  <c r="I378" i="60"/>
  <c r="L384" i="60"/>
  <c r="K384" i="60"/>
  <c r="I384" i="60"/>
  <c r="A393" i="60"/>
  <c r="A434" i="60"/>
  <c r="A193" i="60"/>
  <c r="A197" i="60"/>
  <c r="A213" i="60"/>
  <c r="A217" i="60"/>
  <c r="A221" i="60"/>
  <c r="A225" i="60"/>
  <c r="A229" i="60"/>
  <c r="A245" i="60"/>
  <c r="A249" i="60"/>
  <c r="A253" i="60"/>
  <c r="A271" i="60"/>
  <c r="J272" i="60"/>
  <c r="J275" i="60"/>
  <c r="J278" i="60"/>
  <c r="K281" i="60"/>
  <c r="A303" i="60"/>
  <c r="J304" i="60"/>
  <c r="A306" i="60"/>
  <c r="J307" i="60"/>
  <c r="J310" i="60"/>
  <c r="A314" i="60"/>
  <c r="K317" i="60"/>
  <c r="J319" i="60"/>
  <c r="K321" i="60"/>
  <c r="L321" i="60"/>
  <c r="J321" i="60"/>
  <c r="I321" i="60"/>
  <c r="L330" i="60"/>
  <c r="K330" i="60"/>
  <c r="J330" i="60"/>
  <c r="L339" i="60"/>
  <c r="K339" i="60"/>
  <c r="I356" i="60"/>
  <c r="L356" i="60"/>
  <c r="K356" i="60"/>
  <c r="J356" i="60"/>
  <c r="A361" i="60"/>
  <c r="I367" i="60"/>
  <c r="L367" i="60"/>
  <c r="K367" i="60"/>
  <c r="A373" i="60"/>
  <c r="K375" i="60"/>
  <c r="I393" i="60"/>
  <c r="L393" i="60"/>
  <c r="K393" i="60"/>
  <c r="J393" i="60"/>
  <c r="L416" i="60"/>
  <c r="K416" i="60"/>
  <c r="J416" i="60"/>
  <c r="I416" i="60"/>
  <c r="J257" i="60"/>
  <c r="A259" i="60"/>
  <c r="A262" i="60"/>
  <c r="A265" i="60"/>
  <c r="K272" i="60"/>
  <c r="K275" i="60"/>
  <c r="L278" i="60"/>
  <c r="I280" i="60"/>
  <c r="L281" i="60"/>
  <c r="I283" i="60"/>
  <c r="I286" i="60"/>
  <c r="J289" i="60"/>
  <c r="A291" i="60"/>
  <c r="A294" i="60"/>
  <c r="K304" i="60"/>
  <c r="K307" i="60"/>
  <c r="L310" i="60"/>
  <c r="K314" i="60"/>
  <c r="I314" i="60"/>
  <c r="L317" i="60"/>
  <c r="K319" i="60"/>
  <c r="J328" i="60"/>
  <c r="I330" i="60"/>
  <c r="I337" i="60"/>
  <c r="I339" i="60"/>
  <c r="A348" i="60"/>
  <c r="A350" i="60"/>
  <c r="A357" i="60"/>
  <c r="J367" i="60"/>
  <c r="I373" i="60"/>
  <c r="K373" i="60"/>
  <c r="L375" i="60"/>
  <c r="J379" i="60"/>
  <c r="A385" i="60"/>
  <c r="A409" i="60"/>
  <c r="K380" i="60"/>
  <c r="I380" i="60"/>
  <c r="L380" i="60"/>
  <c r="J380" i="60"/>
  <c r="A432" i="60"/>
  <c r="A420" i="60"/>
  <c r="A416" i="60"/>
  <c r="A412" i="60"/>
  <c r="A408" i="60"/>
  <c r="A392" i="60"/>
  <c r="A388" i="60"/>
  <c r="A384" i="60"/>
  <c r="A380" i="60"/>
  <c r="A376" i="60"/>
  <c r="A435" i="60"/>
  <c r="A427" i="60"/>
  <c r="A428" i="60"/>
  <c r="A418" i="60"/>
  <c r="A414" i="60"/>
  <c r="A398" i="60"/>
  <c r="A394" i="60"/>
  <c r="A390" i="60"/>
  <c r="A386" i="60"/>
  <c r="A382" i="60"/>
  <c r="A366" i="60"/>
  <c r="A362" i="60"/>
  <c r="A429" i="60"/>
  <c r="A430" i="60"/>
  <c r="A419" i="60"/>
  <c r="A403" i="60"/>
  <c r="A399" i="60"/>
  <c r="A395" i="60"/>
  <c r="A391" i="60"/>
  <c r="A387" i="60"/>
  <c r="A371" i="60"/>
  <c r="A367" i="60"/>
  <c r="A363" i="60"/>
  <c r="A359" i="60"/>
  <c r="A355" i="60"/>
  <c r="A339" i="60"/>
  <c r="A335" i="60"/>
  <c r="A331" i="60"/>
  <c r="A327" i="60"/>
  <c r="A323" i="60"/>
  <c r="A413" i="60"/>
  <c r="A381" i="60"/>
  <c r="A340" i="60"/>
  <c r="A337" i="60"/>
  <c r="A334" i="60"/>
  <c r="A304" i="60"/>
  <c r="A300" i="60"/>
  <c r="A296" i="60"/>
  <c r="A292" i="60"/>
  <c r="A288" i="60"/>
  <c r="A272" i="60"/>
  <c r="A268" i="60"/>
  <c r="A264" i="60"/>
  <c r="A260" i="60"/>
  <c r="A256" i="60"/>
  <c r="A346" i="60"/>
  <c r="A405" i="60"/>
  <c r="A358" i="60"/>
  <c r="A332" i="60"/>
  <c r="A329" i="60"/>
  <c r="I193" i="60"/>
  <c r="A196" i="60"/>
  <c r="A200" i="60"/>
  <c r="A204" i="60"/>
  <c r="A208" i="60"/>
  <c r="A224" i="60"/>
  <c r="A228" i="60"/>
  <c r="A232" i="60"/>
  <c r="A236" i="60"/>
  <c r="A240" i="60"/>
  <c r="K257" i="60"/>
  <c r="A279" i="60"/>
  <c r="J280" i="60"/>
  <c r="A282" i="60"/>
  <c r="J283" i="60"/>
  <c r="J286" i="60"/>
  <c r="K289" i="60"/>
  <c r="A311" i="60"/>
  <c r="A318" i="60"/>
  <c r="A320" i="60"/>
  <c r="A324" i="60"/>
  <c r="K328" i="60"/>
  <c r="J337" i="60"/>
  <c r="J339" i="60"/>
  <c r="A342" i="60"/>
  <c r="I348" i="60"/>
  <c r="L348" i="60"/>
  <c r="K350" i="60"/>
  <c r="J350" i="60"/>
  <c r="I350" i="60"/>
  <c r="L359" i="60"/>
  <c r="K359" i="60"/>
  <c r="J359" i="60"/>
  <c r="A365" i="60"/>
  <c r="K379" i="60"/>
  <c r="L400" i="60"/>
  <c r="K400" i="60"/>
  <c r="J400" i="60"/>
  <c r="I400" i="60"/>
  <c r="I409" i="60"/>
  <c r="L409" i="60"/>
  <c r="K409" i="60"/>
  <c r="L257" i="60"/>
  <c r="I262" i="60"/>
  <c r="J265" i="60"/>
  <c r="L286" i="60"/>
  <c r="L289" i="60"/>
  <c r="I294" i="60"/>
  <c r="J297" i="60"/>
  <c r="A299" i="60"/>
  <c r="K318" i="60"/>
  <c r="I318" i="60"/>
  <c r="I322" i="60"/>
  <c r="I324" i="60"/>
  <c r="L324" i="60"/>
  <c r="K324" i="60"/>
  <c r="J324" i="60"/>
  <c r="L328" i="60"/>
  <c r="K333" i="60"/>
  <c r="L333" i="60"/>
  <c r="J333" i="60"/>
  <c r="L337" i="60"/>
  <c r="L342" i="60"/>
  <c r="K342" i="60"/>
  <c r="J348" i="60"/>
  <c r="L350" i="60"/>
  <c r="I357" i="60"/>
  <c r="I359" i="60"/>
  <c r="I362" i="60"/>
  <c r="I365" i="60"/>
  <c r="K365" i="60"/>
  <c r="L365" i="60"/>
  <c r="J365" i="60"/>
  <c r="I371" i="60"/>
  <c r="L371" i="60"/>
  <c r="L373" i="60"/>
  <c r="A377" i="60"/>
  <c r="L379" i="60"/>
  <c r="I401" i="60"/>
  <c r="L401" i="60"/>
  <c r="K401" i="60"/>
  <c r="J409" i="60"/>
  <c r="I361" i="60"/>
  <c r="K361" i="60"/>
  <c r="K376" i="60"/>
  <c r="I376" i="60"/>
  <c r="I385" i="60"/>
  <c r="K385" i="60"/>
  <c r="L396" i="60"/>
  <c r="K396" i="60"/>
  <c r="J396" i="60"/>
  <c r="I396" i="60"/>
  <c r="I417" i="60"/>
  <c r="L417" i="60"/>
  <c r="K417" i="60"/>
  <c r="I335" i="60"/>
  <c r="I338" i="60"/>
  <c r="I341" i="60"/>
  <c r="J344" i="60"/>
  <c r="J361" i="60"/>
  <c r="K372" i="60"/>
  <c r="I372" i="60"/>
  <c r="I374" i="60"/>
  <c r="J376" i="60"/>
  <c r="I405" i="60"/>
  <c r="L405" i="60"/>
  <c r="K405" i="60"/>
  <c r="L412" i="60"/>
  <c r="K412" i="60"/>
  <c r="J412" i="60"/>
  <c r="I412" i="60"/>
  <c r="I329" i="60"/>
  <c r="J332" i="60"/>
  <c r="J341" i="60"/>
  <c r="K344" i="60"/>
  <c r="L361" i="60"/>
  <c r="K368" i="60"/>
  <c r="I368" i="60"/>
  <c r="I370" i="60"/>
  <c r="J372" i="60"/>
  <c r="J374" i="60"/>
  <c r="L376" i="60"/>
  <c r="J383" i="60"/>
  <c r="I383" i="60"/>
  <c r="L385" i="60"/>
  <c r="L388" i="60"/>
  <c r="K388" i="60"/>
  <c r="J388" i="60"/>
  <c r="I388" i="60"/>
  <c r="I397" i="60"/>
  <c r="L397" i="60"/>
  <c r="K397" i="60"/>
  <c r="J405" i="60"/>
  <c r="I389" i="60"/>
  <c r="L389" i="60"/>
  <c r="K389" i="60"/>
  <c r="L408" i="60"/>
  <c r="K408" i="60"/>
  <c r="J408" i="60"/>
  <c r="I408" i="60"/>
  <c r="I387" i="60"/>
  <c r="I391" i="60"/>
  <c r="I395" i="60"/>
  <c r="I399" i="60"/>
  <c r="I403" i="60"/>
  <c r="I359" i="61"/>
  <c r="L359" i="61"/>
  <c r="K359" i="61"/>
  <c r="L196" i="61"/>
  <c r="J198" i="61"/>
  <c r="J203" i="61"/>
  <c r="K205" i="61"/>
  <c r="I205" i="61"/>
  <c r="K208" i="61"/>
  <c r="I210" i="61"/>
  <c r="L211" i="61"/>
  <c r="I215" i="61"/>
  <c r="L218" i="61"/>
  <c r="J220" i="61"/>
  <c r="L233" i="61"/>
  <c r="K233" i="61"/>
  <c r="I233" i="61"/>
  <c r="L242" i="61"/>
  <c r="K244" i="61"/>
  <c r="J246" i="61"/>
  <c r="K248" i="61"/>
  <c r="J250" i="61"/>
  <c r="I266" i="61"/>
  <c r="I282" i="61"/>
  <c r="I323" i="61"/>
  <c r="J323" i="61"/>
  <c r="L338" i="61"/>
  <c r="K338" i="61"/>
  <c r="J338" i="61"/>
  <c r="I338" i="61"/>
  <c r="J359" i="61"/>
  <c r="I375" i="61"/>
  <c r="L375" i="61"/>
  <c r="K375" i="61"/>
  <c r="K193" i="61"/>
  <c r="I193" i="61"/>
  <c r="L193" i="61"/>
  <c r="L198" i="61"/>
  <c r="K203" i="61"/>
  <c r="L208" i="61"/>
  <c r="J210" i="61"/>
  <c r="J215" i="61"/>
  <c r="K217" i="61"/>
  <c r="I217" i="61"/>
  <c r="K220" i="61"/>
  <c r="L237" i="61"/>
  <c r="K237" i="61"/>
  <c r="I237" i="61"/>
  <c r="L246" i="61"/>
  <c r="L250" i="61"/>
  <c r="L257" i="61"/>
  <c r="K257" i="61"/>
  <c r="J257" i="61"/>
  <c r="I257" i="61"/>
  <c r="L262" i="61"/>
  <c r="K262" i="61"/>
  <c r="L273" i="61"/>
  <c r="K273" i="61"/>
  <c r="J273" i="61"/>
  <c r="I273" i="61"/>
  <c r="L278" i="61"/>
  <c r="K278" i="61"/>
  <c r="L289" i="61"/>
  <c r="K289" i="61"/>
  <c r="J289" i="61"/>
  <c r="I289" i="61"/>
  <c r="L294" i="61"/>
  <c r="K294" i="61"/>
  <c r="L317" i="61"/>
  <c r="K317" i="61"/>
  <c r="J317" i="61"/>
  <c r="I317" i="61"/>
  <c r="I339" i="61"/>
  <c r="J339" i="61"/>
  <c r="L354" i="61"/>
  <c r="K354" i="61"/>
  <c r="J354" i="61"/>
  <c r="I354" i="61"/>
  <c r="L370" i="61"/>
  <c r="K370" i="61"/>
  <c r="J370" i="61"/>
  <c r="I370" i="61"/>
  <c r="L386" i="61"/>
  <c r="K386" i="61"/>
  <c r="J386" i="61"/>
  <c r="I386" i="61"/>
  <c r="J391" i="61"/>
  <c r="I391" i="61"/>
  <c r="L391" i="61"/>
  <c r="L266" i="61"/>
  <c r="K266" i="61"/>
  <c r="K197" i="61"/>
  <c r="I197" i="61"/>
  <c r="I202" i="61"/>
  <c r="I207" i="61"/>
  <c r="L210" i="61"/>
  <c r="J212" i="61"/>
  <c r="K215" i="61"/>
  <c r="J217" i="61"/>
  <c r="L220" i="61"/>
  <c r="J224" i="61"/>
  <c r="I224" i="61"/>
  <c r="I226" i="61"/>
  <c r="J237" i="61"/>
  <c r="L241" i="61"/>
  <c r="K241" i="61"/>
  <c r="I241" i="61"/>
  <c r="I262" i="61"/>
  <c r="I278" i="61"/>
  <c r="L313" i="61"/>
  <c r="K313" i="61"/>
  <c r="J313" i="61"/>
  <c r="I313" i="61"/>
  <c r="K320" i="61"/>
  <c r="I320" i="61"/>
  <c r="L320" i="61"/>
  <c r="J320" i="61"/>
  <c r="I355" i="61"/>
  <c r="J355" i="61"/>
  <c r="I371" i="61"/>
  <c r="J371" i="61"/>
  <c r="L261" i="61"/>
  <c r="K261" i="61"/>
  <c r="J261" i="61"/>
  <c r="I261" i="61"/>
  <c r="L293" i="61"/>
  <c r="K293" i="61"/>
  <c r="J293" i="61"/>
  <c r="I293" i="61"/>
  <c r="J192" i="61"/>
  <c r="J202" i="61"/>
  <c r="J207" i="61"/>
  <c r="K209" i="61"/>
  <c r="I209" i="61"/>
  <c r="K212" i="61"/>
  <c r="I214" i="61"/>
  <c r="L217" i="61"/>
  <c r="J226" i="61"/>
  <c r="J228" i="61"/>
  <c r="I228" i="61"/>
  <c r="L245" i="61"/>
  <c r="K245" i="61"/>
  <c r="I245" i="61"/>
  <c r="L249" i="61"/>
  <c r="K249" i="61"/>
  <c r="I249" i="61"/>
  <c r="L253" i="61"/>
  <c r="K253" i="61"/>
  <c r="J253" i="61"/>
  <c r="I253" i="61"/>
  <c r="L258" i="61"/>
  <c r="K258" i="61"/>
  <c r="J262" i="61"/>
  <c r="L269" i="61"/>
  <c r="K269" i="61"/>
  <c r="J269" i="61"/>
  <c r="I269" i="61"/>
  <c r="L274" i="61"/>
  <c r="K274" i="61"/>
  <c r="J278" i="61"/>
  <c r="L285" i="61"/>
  <c r="K285" i="61"/>
  <c r="J285" i="61"/>
  <c r="I285" i="61"/>
  <c r="L290" i="61"/>
  <c r="K290" i="61"/>
  <c r="J294" i="61"/>
  <c r="L309" i="61"/>
  <c r="K309" i="61"/>
  <c r="J309" i="61"/>
  <c r="I309" i="61"/>
  <c r="K329" i="61"/>
  <c r="L329" i="61"/>
  <c r="J329" i="61"/>
  <c r="I329" i="61"/>
  <c r="K336" i="61"/>
  <c r="I336" i="61"/>
  <c r="L336" i="61"/>
  <c r="J336" i="61"/>
  <c r="L339" i="61"/>
  <c r="K355" i="61"/>
  <c r="K371" i="61"/>
  <c r="J244" i="61"/>
  <c r="I244" i="61"/>
  <c r="L322" i="61"/>
  <c r="K322" i="61"/>
  <c r="J322" i="61"/>
  <c r="I322" i="61"/>
  <c r="K221" i="61"/>
  <c r="I221" i="61"/>
  <c r="J232" i="61"/>
  <c r="I232" i="61"/>
  <c r="L305" i="61"/>
  <c r="K305" i="61"/>
  <c r="J305" i="61"/>
  <c r="I305" i="61"/>
  <c r="K345" i="61"/>
  <c r="L345" i="61"/>
  <c r="J345" i="61"/>
  <c r="I345" i="61"/>
  <c r="K352" i="61"/>
  <c r="I352" i="61"/>
  <c r="L352" i="61"/>
  <c r="J352" i="61"/>
  <c r="K368" i="61"/>
  <c r="I368" i="61"/>
  <c r="L368" i="61"/>
  <c r="J368" i="61"/>
  <c r="K384" i="61"/>
  <c r="I384" i="61"/>
  <c r="L384" i="61"/>
  <c r="J384" i="61"/>
  <c r="J248" i="61"/>
  <c r="I248" i="61"/>
  <c r="L277" i="61"/>
  <c r="K277" i="61"/>
  <c r="J277" i="61"/>
  <c r="I277" i="61"/>
  <c r="K201" i="61"/>
  <c r="I201" i="61"/>
  <c r="I206" i="61"/>
  <c r="I211" i="61"/>
  <c r="J216" i="61"/>
  <c r="J221" i="61"/>
  <c r="K232" i="61"/>
  <c r="J236" i="61"/>
  <c r="I236" i="61"/>
  <c r="I238" i="61"/>
  <c r="L254" i="61"/>
  <c r="K254" i="61"/>
  <c r="L265" i="61"/>
  <c r="K265" i="61"/>
  <c r="J265" i="61"/>
  <c r="I265" i="61"/>
  <c r="L270" i="61"/>
  <c r="K270" i="61"/>
  <c r="J274" i="61"/>
  <c r="L281" i="61"/>
  <c r="K281" i="61"/>
  <c r="J281" i="61"/>
  <c r="I281" i="61"/>
  <c r="L286" i="61"/>
  <c r="K286" i="61"/>
  <c r="J290" i="61"/>
  <c r="L301" i="61"/>
  <c r="K301" i="61"/>
  <c r="J301" i="61"/>
  <c r="I301" i="61"/>
  <c r="I327" i="61"/>
  <c r="L327" i="61"/>
  <c r="K327" i="61"/>
  <c r="I361" i="61"/>
  <c r="J395" i="61"/>
  <c r="I395" i="61"/>
  <c r="L395" i="61"/>
  <c r="L229" i="61"/>
  <c r="K229" i="61"/>
  <c r="I229" i="61"/>
  <c r="L282" i="61"/>
  <c r="K282" i="61"/>
  <c r="K213" i="61"/>
  <c r="I213" i="61"/>
  <c r="K216" i="61"/>
  <c r="L225" i="61"/>
  <c r="K225" i="61"/>
  <c r="I225" i="61"/>
  <c r="I240" i="61"/>
  <c r="L297" i="61"/>
  <c r="K297" i="61"/>
  <c r="J297" i="61"/>
  <c r="I297" i="61"/>
  <c r="I343" i="61"/>
  <c r="L343" i="61"/>
  <c r="K343" i="61"/>
  <c r="K377" i="61"/>
  <c r="L377" i="61"/>
  <c r="J377" i="61"/>
  <c r="I377" i="61"/>
  <c r="A402" i="61"/>
  <c r="A338" i="61"/>
  <c r="A379" i="61"/>
  <c r="A196" i="61"/>
  <c r="A260" i="61"/>
  <c r="K298" i="61"/>
  <c r="K302" i="61"/>
  <c r="K306" i="61"/>
  <c r="K310" i="61"/>
  <c r="K314" i="61"/>
  <c r="K318" i="61"/>
  <c r="L325" i="61"/>
  <c r="K334" i="61"/>
  <c r="L341" i="61"/>
  <c r="K350" i="61"/>
  <c r="L357" i="61"/>
  <c r="K366" i="61"/>
  <c r="L373" i="61"/>
  <c r="K382" i="61"/>
  <c r="A388" i="61"/>
  <c r="L389" i="61"/>
  <c r="L393" i="61"/>
  <c r="L397" i="61"/>
  <c r="L401" i="61"/>
  <c r="L405" i="61"/>
  <c r="L409" i="61"/>
  <c r="L413" i="61"/>
  <c r="L417" i="61"/>
  <c r="K324" i="61"/>
  <c r="I324" i="61"/>
  <c r="K340" i="61"/>
  <c r="I340" i="61"/>
  <c r="K356" i="61"/>
  <c r="I356" i="61"/>
  <c r="I372" i="61"/>
  <c r="J379" i="61"/>
  <c r="K388" i="61"/>
  <c r="I388" i="61"/>
  <c r="A420" i="61"/>
  <c r="I252" i="61"/>
  <c r="I256" i="61"/>
  <c r="I260" i="61"/>
  <c r="A263" i="61"/>
  <c r="I264" i="61"/>
  <c r="I268" i="61"/>
  <c r="I272" i="61"/>
  <c r="A279" i="61"/>
  <c r="I280" i="61"/>
  <c r="I284" i="61"/>
  <c r="I288" i="61"/>
  <c r="I292" i="61"/>
  <c r="A376" i="61"/>
  <c r="L392" i="61"/>
  <c r="K392" i="61"/>
  <c r="I392" i="61"/>
  <c r="L396" i="61"/>
  <c r="K396" i="61"/>
  <c r="I396" i="61"/>
  <c r="L400" i="61"/>
  <c r="K400" i="61"/>
  <c r="I400" i="61"/>
  <c r="L404" i="61"/>
  <c r="K404" i="61"/>
  <c r="I404" i="61"/>
  <c r="L408" i="61"/>
  <c r="K408" i="61"/>
  <c r="I408" i="61"/>
  <c r="L412" i="61"/>
  <c r="K412" i="61"/>
  <c r="I412" i="61"/>
  <c r="L416" i="61"/>
  <c r="K416" i="61"/>
  <c r="I416" i="61"/>
  <c r="L420" i="61"/>
  <c r="K420" i="61"/>
  <c r="I420" i="61"/>
  <c r="J319" i="61"/>
  <c r="L324" i="61"/>
  <c r="K328" i="61"/>
  <c r="I328" i="61"/>
  <c r="J333" i="61"/>
  <c r="J335" i="61"/>
  <c r="L340" i="61"/>
  <c r="K344" i="61"/>
  <c r="I344" i="61"/>
  <c r="J349" i="61"/>
  <c r="J351" i="61"/>
  <c r="L356" i="61"/>
  <c r="K360" i="61"/>
  <c r="I360" i="61"/>
  <c r="L363" i="61"/>
  <c r="J365" i="61"/>
  <c r="J367" i="61"/>
  <c r="K376" i="61"/>
  <c r="I376" i="61"/>
  <c r="L379" i="61"/>
  <c r="J383" i="61"/>
  <c r="J392" i="61"/>
  <c r="J396" i="61"/>
  <c r="J400" i="61"/>
  <c r="J404" i="61"/>
  <c r="J408" i="61"/>
  <c r="J412" i="61"/>
  <c r="J416" i="61"/>
  <c r="J420" i="61"/>
  <c r="K332" i="61"/>
  <c r="I332" i="61"/>
  <c r="K348" i="61"/>
  <c r="I348" i="61"/>
  <c r="K364" i="61"/>
  <c r="I364" i="61"/>
  <c r="K380" i="61"/>
  <c r="I380" i="61"/>
  <c r="L383" i="61"/>
  <c r="J387" i="61"/>
  <c r="J399" i="61"/>
  <c r="I399" i="61"/>
  <c r="J403" i="61"/>
  <c r="I403" i="61"/>
  <c r="J407" i="61"/>
  <c r="I407" i="61"/>
  <c r="J411" i="61"/>
  <c r="I411" i="61"/>
  <c r="J415" i="61"/>
  <c r="I415" i="61"/>
  <c r="J419" i="61"/>
  <c r="I419" i="61"/>
  <c r="A211" i="24"/>
  <c r="A256" i="24"/>
  <c r="A139" i="24"/>
  <c r="A179" i="24"/>
  <c r="A218" i="24"/>
  <c r="A84" i="24"/>
  <c r="A65" i="24"/>
  <c r="A198" i="24"/>
  <c r="A101" i="24"/>
  <c r="A166" i="24"/>
  <c r="A82" i="24"/>
  <c r="A169" i="24"/>
  <c r="A190" i="24"/>
  <c r="A103" i="24"/>
  <c r="A31" i="24"/>
  <c r="A197" i="24"/>
  <c r="A86" i="24"/>
  <c r="A206" i="24"/>
  <c r="A87" i="24"/>
  <c r="A250" i="24"/>
  <c r="A223" i="24"/>
  <c r="A117" i="24"/>
  <c r="A77" i="24"/>
  <c r="A120" i="24"/>
  <c r="A253" i="24"/>
  <c r="A121" i="24"/>
  <c r="A61" i="24"/>
  <c r="A232" i="24"/>
  <c r="A63" i="24"/>
  <c r="A97" i="24"/>
  <c r="A32" i="24"/>
  <c r="A60" i="24"/>
  <c r="A68" i="24"/>
  <c r="A100" i="24"/>
  <c r="A248" i="24"/>
  <c r="A222" i="24"/>
  <c r="A49" i="24"/>
  <c r="A99" i="24"/>
  <c r="A226" i="24"/>
  <c r="A69" i="24"/>
  <c r="A236" i="24"/>
  <c r="A231" i="24"/>
  <c r="A133" i="24"/>
  <c r="A98" i="24"/>
  <c r="A168" i="24"/>
  <c r="A247" i="24"/>
  <c r="A200" i="24"/>
  <c r="A89" i="24"/>
  <c r="A42" i="24"/>
  <c r="A255" i="24"/>
  <c r="A136" i="24"/>
  <c r="A112" i="24"/>
  <c r="A91" i="24"/>
  <c r="A178" i="24"/>
  <c r="A66" i="24"/>
  <c r="A210" i="24"/>
  <c r="A213" i="24"/>
  <c r="A150" i="24"/>
  <c r="A188" i="24"/>
  <c r="A132" i="24"/>
  <c r="A71" i="24"/>
  <c r="A151" i="24"/>
  <c r="A78" i="24"/>
  <c r="A54" i="24"/>
  <c r="A177" i="24"/>
  <c r="A128" i="24"/>
  <c r="A174" i="24"/>
  <c r="A216" i="24"/>
  <c r="A80" i="24"/>
  <c r="A96" i="24"/>
  <c r="A106" i="24"/>
  <c r="A245" i="24"/>
  <c r="A234" i="24"/>
  <c r="A148" i="24"/>
  <c r="A41" i="24"/>
  <c r="A244" i="24"/>
  <c r="A30" i="24"/>
  <c r="A59" i="24"/>
  <c r="A104" i="24"/>
  <c r="A243" i="24"/>
  <c r="A219" i="24"/>
  <c r="A229" i="24"/>
  <c r="A142" i="24"/>
  <c r="A209" i="24"/>
  <c r="A230" i="24"/>
  <c r="A154" i="24"/>
  <c r="A93" i="24"/>
  <c r="A196" i="24"/>
  <c r="A217" i="24"/>
  <c r="A51" i="24"/>
  <c r="A94" i="24"/>
  <c r="A156" i="24"/>
  <c r="A207" i="24"/>
  <c r="A159" i="24"/>
  <c r="A193" i="24"/>
  <c r="A107" i="24"/>
  <c r="A119" i="24"/>
  <c r="A35" i="24"/>
  <c r="A135" i="24"/>
  <c r="A227" i="24"/>
  <c r="A130" i="24"/>
  <c r="A191" i="24"/>
  <c r="A201" i="24"/>
  <c r="A204" i="24"/>
  <c r="A202" i="24"/>
  <c r="A115" i="24"/>
  <c r="A45" i="24"/>
  <c r="A36" i="24"/>
  <c r="A165" i="24"/>
  <c r="A123" i="24"/>
  <c r="A170" i="24"/>
  <c r="A143" i="24"/>
  <c r="A53" i="24"/>
  <c r="A124" i="24"/>
  <c r="A44" i="24"/>
  <c r="A81" i="24"/>
  <c r="A109" i="24"/>
  <c r="A157" i="24"/>
  <c r="A110" i="24"/>
  <c r="A125" i="24"/>
  <c r="A73" i="24"/>
  <c r="A70" i="24"/>
  <c r="A224" i="24"/>
  <c r="A183" i="24"/>
  <c r="A238" i="24"/>
  <c r="A233" i="24"/>
  <c r="A46" i="24"/>
  <c r="A141" i="24"/>
  <c r="A176" i="24"/>
  <c r="A126" i="24"/>
  <c r="A242" i="24"/>
  <c r="A137" i="24"/>
  <c r="A52" i="24"/>
  <c r="A79" i="24"/>
  <c r="A194" i="24"/>
  <c r="A55" i="24"/>
  <c r="A237" i="24"/>
  <c r="A167" i="24"/>
  <c r="A173" i="24"/>
  <c r="A239" i="24"/>
  <c r="A257" i="24"/>
  <c r="A258" i="24"/>
  <c r="A29" i="24"/>
  <c r="A58" i="24"/>
  <c r="A114" i="24"/>
  <c r="A164" i="24"/>
  <c r="A228" i="24"/>
  <c r="A246" i="24"/>
  <c r="A186" i="24"/>
  <c r="A147" i="24"/>
  <c r="A76" i="24"/>
  <c r="A37" i="24"/>
  <c r="A184" i="24"/>
  <c r="A235" i="24"/>
  <c r="A252" i="24"/>
  <c r="A212" i="24"/>
  <c r="A189" i="24"/>
  <c r="A116" i="24"/>
  <c r="A195" i="24"/>
  <c r="A95" i="24"/>
  <c r="A203" i="24"/>
  <c r="A149" i="24"/>
  <c r="A205" i="24"/>
  <c r="A33" i="24"/>
  <c r="A161" i="24"/>
  <c r="A172" i="24"/>
  <c r="A241" i="24"/>
  <c r="A39" i="24"/>
  <c r="A113" i="24"/>
  <c r="A105" i="24"/>
  <c r="A92" i="24"/>
  <c r="A180" i="24"/>
  <c r="A152" i="24"/>
  <c r="A62" i="24"/>
  <c r="A158" i="24"/>
  <c r="A64" i="24"/>
  <c r="A122" i="24"/>
  <c r="A57" i="24"/>
  <c r="A102" i="24"/>
  <c r="A72" i="24"/>
  <c r="A225" i="24"/>
  <c r="A215" i="24"/>
  <c r="A108" i="24"/>
  <c r="A83" i="24"/>
  <c r="A163" i="24"/>
  <c r="A146" i="24"/>
  <c r="A208" i="24"/>
  <c r="A220" i="24"/>
  <c r="A111" i="24"/>
  <c r="A48" i="24"/>
  <c r="A134" i="24"/>
  <c r="A67" i="24"/>
  <c r="A144" i="24"/>
  <c r="A181" i="24"/>
  <c r="A138" i="24"/>
  <c r="A175" i="24"/>
  <c r="A160" i="24"/>
  <c r="A162" i="24"/>
  <c r="A171" i="24"/>
  <c r="A118" i="24"/>
  <c r="B237" i="30"/>
  <c r="B318" i="30"/>
  <c r="B268" i="30"/>
  <c r="B348" i="30"/>
  <c r="B284" i="30"/>
  <c r="B403" i="30"/>
  <c r="B248" i="30"/>
  <c r="B209" i="30"/>
  <c r="B134" i="30"/>
  <c r="B116" i="30"/>
  <c r="B29" i="30"/>
  <c r="B96" i="30"/>
  <c r="B298" i="30"/>
  <c r="B353" i="30"/>
  <c r="B208" i="30"/>
  <c r="B234" i="30"/>
  <c r="B68" i="30"/>
  <c r="B343" i="30"/>
  <c r="B401" i="30"/>
  <c r="B61" i="30"/>
  <c r="B57" i="30"/>
  <c r="B126" i="30"/>
  <c r="B273" i="30"/>
  <c r="B25" i="30"/>
  <c r="B276" i="30"/>
  <c r="B391" i="30"/>
  <c r="B371" i="30"/>
  <c r="B78" i="30"/>
  <c r="B69" i="30"/>
  <c r="B295" i="30"/>
  <c r="B163" i="30"/>
  <c r="B405" i="30"/>
  <c r="B101" i="30"/>
  <c r="B22" i="30"/>
  <c r="B87" i="30"/>
  <c r="B58" i="30"/>
  <c r="B141" i="30"/>
  <c r="B399" i="30"/>
  <c r="B212" i="30"/>
  <c r="B146" i="30"/>
  <c r="B133" i="30"/>
  <c r="B162" i="30"/>
  <c r="B154" i="30"/>
  <c r="B278" i="30"/>
  <c r="B99" i="30"/>
  <c r="B375" i="30"/>
  <c r="B148" i="30"/>
  <c r="B187" i="30"/>
  <c r="B192" i="30"/>
  <c r="B301" i="30"/>
  <c r="B197" i="30"/>
  <c r="B225" i="30"/>
  <c r="B229" i="30"/>
  <c r="B173" i="30"/>
  <c r="B213" i="30"/>
  <c r="B341" i="30"/>
  <c r="B127" i="30"/>
  <c r="B174" i="30"/>
  <c r="B145" i="30"/>
  <c r="B240" i="30"/>
  <c r="B186" i="30"/>
  <c r="B404" i="30"/>
  <c r="B206" i="30"/>
  <c r="B195" i="30"/>
  <c r="B117" i="30"/>
  <c r="B110" i="30"/>
  <c r="B113" i="30"/>
  <c r="B305" i="30"/>
  <c r="B92" i="30"/>
  <c r="B369" i="30"/>
  <c r="B224" i="30"/>
  <c r="B218" i="30"/>
  <c r="B47" i="30"/>
  <c r="B97" i="30"/>
  <c r="B161" i="30"/>
  <c r="B294" i="30"/>
  <c r="B351" i="30"/>
  <c r="B420" i="58"/>
  <c r="B623" i="58"/>
  <c r="B943" i="58"/>
  <c r="B660" i="58"/>
  <c r="B773" i="58"/>
  <c r="B848" i="14"/>
  <c r="B103" i="53"/>
  <c r="L193" i="27"/>
  <c r="I193" i="27"/>
  <c r="K193" i="27"/>
  <c r="J193" i="27"/>
  <c r="K233" i="27"/>
  <c r="J233" i="27"/>
  <c r="L233" i="27"/>
  <c r="I233" i="27"/>
  <c r="J273" i="27"/>
  <c r="K273" i="27"/>
  <c r="I273" i="27"/>
  <c r="L273" i="27"/>
  <c r="I297" i="27"/>
  <c r="L297" i="27"/>
  <c r="K297" i="27"/>
  <c r="J297" i="27"/>
  <c r="J329" i="27"/>
  <c r="I329" i="27"/>
  <c r="L329" i="27"/>
  <c r="K329" i="27"/>
  <c r="L361" i="27"/>
  <c r="I361" i="27"/>
  <c r="J361" i="27"/>
  <c r="K361" i="27"/>
  <c r="I385" i="27"/>
  <c r="J385" i="27"/>
  <c r="K385" i="27"/>
  <c r="L385" i="27"/>
  <c r="K209" i="27"/>
  <c r="L209" i="27"/>
  <c r="J209" i="27"/>
  <c r="I209" i="27"/>
  <c r="J249" i="27"/>
  <c r="I249" i="27"/>
  <c r="K249" i="27"/>
  <c r="L249" i="27"/>
  <c r="L281" i="27"/>
  <c r="J281" i="27"/>
  <c r="K281" i="27"/>
  <c r="I281" i="27"/>
  <c r="J313" i="27"/>
  <c r="K313" i="27"/>
  <c r="L313" i="27"/>
  <c r="I313" i="27"/>
  <c r="K345" i="27"/>
  <c r="I345" i="27"/>
  <c r="L345" i="27"/>
  <c r="J345" i="27"/>
  <c r="K377" i="27"/>
  <c r="I377" i="27"/>
  <c r="L377" i="27"/>
  <c r="J377" i="27"/>
  <c r="I417" i="27"/>
  <c r="L417" i="27"/>
  <c r="K417" i="27"/>
  <c r="J417" i="27"/>
  <c r="J201" i="27"/>
  <c r="L201" i="27"/>
  <c r="I201" i="27"/>
  <c r="K201" i="27"/>
  <c r="J225" i="27"/>
  <c r="I225" i="27"/>
  <c r="L225" i="27"/>
  <c r="K225" i="27"/>
  <c r="K265" i="27"/>
  <c r="I265" i="27"/>
  <c r="L265" i="27"/>
  <c r="J265" i="27"/>
  <c r="J305" i="27"/>
  <c r="I305" i="27"/>
  <c r="L305" i="27"/>
  <c r="K305" i="27"/>
  <c r="I337" i="27"/>
  <c r="K337" i="27"/>
  <c r="J337" i="27"/>
  <c r="L337" i="27"/>
  <c r="J369" i="27"/>
  <c r="K369" i="27"/>
  <c r="L369" i="27"/>
  <c r="I369" i="27"/>
  <c r="K401" i="27"/>
  <c r="J401" i="27"/>
  <c r="I401" i="27"/>
  <c r="L401" i="27"/>
  <c r="E2" i="53"/>
  <c r="H2" i="53"/>
  <c r="H1" i="53"/>
  <c r="E1" i="53"/>
  <c r="K241" i="27"/>
  <c r="L241" i="27"/>
  <c r="I241" i="27"/>
  <c r="J241" i="27"/>
  <c r="K393" i="27"/>
  <c r="L393" i="27"/>
  <c r="J393" i="27"/>
  <c r="I393" i="27"/>
  <c r="J217" i="27"/>
  <c r="K217" i="27"/>
  <c r="L217" i="27"/>
  <c r="I217" i="27"/>
  <c r="L257" i="27"/>
  <c r="J257" i="27"/>
  <c r="K257" i="27"/>
  <c r="I257" i="27"/>
  <c r="K289" i="27"/>
  <c r="I289" i="27"/>
  <c r="L289" i="27"/>
  <c r="J289" i="27"/>
  <c r="I321" i="27"/>
  <c r="L321" i="27"/>
  <c r="J321" i="27"/>
  <c r="K321" i="27"/>
  <c r="J353" i="27"/>
  <c r="K353" i="27"/>
  <c r="L353" i="27"/>
  <c r="I353" i="27"/>
  <c r="L409" i="27"/>
  <c r="J409" i="27"/>
  <c r="K409" i="27"/>
  <c r="I409" i="27"/>
  <c r="H1" i="54"/>
  <c r="M317" i="59"/>
  <c r="L317" i="59"/>
  <c r="K317" i="59"/>
  <c r="J317" i="59"/>
  <c r="M324" i="59"/>
  <c r="L324" i="59"/>
  <c r="K324" i="59"/>
  <c r="J324" i="59"/>
  <c r="M332" i="59"/>
  <c r="K332" i="59"/>
  <c r="L332" i="59"/>
  <c r="M354" i="59"/>
  <c r="K354" i="59"/>
  <c r="L354" i="59"/>
  <c r="J354" i="59"/>
  <c r="J222" i="59"/>
  <c r="M222" i="59"/>
  <c r="L222" i="59"/>
  <c r="K222" i="59"/>
  <c r="M228" i="59"/>
  <c r="J228" i="59"/>
  <c r="L228" i="59"/>
  <c r="K228" i="59"/>
  <c r="K298" i="60"/>
  <c r="L298" i="60"/>
  <c r="J298" i="60"/>
  <c r="I298" i="60"/>
  <c r="I327" i="60"/>
  <c r="L327" i="60"/>
  <c r="K327" i="60"/>
  <c r="J327" i="60"/>
  <c r="I413" i="60"/>
  <c r="L413" i="60"/>
  <c r="J413" i="60"/>
  <c r="L240" i="61"/>
  <c r="J240" i="61"/>
  <c r="K240" i="61"/>
  <c r="K361" i="61"/>
  <c r="L361" i="61"/>
  <c r="J361" i="61"/>
  <c r="J372" i="61"/>
  <c r="L372" i="61"/>
  <c r="K372" i="61"/>
  <c r="A194" i="61"/>
  <c r="A238" i="61"/>
  <c r="A229" i="61"/>
  <c r="A394" i="61"/>
  <c r="A371" i="61"/>
  <c r="A268" i="61"/>
  <c r="A283" i="61"/>
  <c r="A258" i="61"/>
  <c r="A361" i="61"/>
  <c r="A298" i="61"/>
  <c r="A428" i="61"/>
  <c r="A399" i="61"/>
  <c r="A240" i="61"/>
  <c r="A349" i="61"/>
  <c r="A360" i="61"/>
  <c r="A314" i="61"/>
  <c r="A401" i="61"/>
  <c r="A253" i="61"/>
  <c r="A354" i="61"/>
  <c r="A331" i="61"/>
  <c r="A404" i="61"/>
  <c r="A311" i="61"/>
  <c r="A235" i="61"/>
  <c r="A368" i="61"/>
  <c r="A405" i="61"/>
  <c r="A346" i="61"/>
  <c r="A323" i="61"/>
  <c r="A412" i="61"/>
  <c r="A321" i="61"/>
  <c r="A218" i="61"/>
  <c r="A203" i="61"/>
  <c r="A246" i="61"/>
  <c r="A374" i="61"/>
  <c r="A351" i="61"/>
  <c r="A288" i="61"/>
  <c r="A416" i="61"/>
  <c r="A433" i="61"/>
  <c r="A310" i="61"/>
  <c r="A193" i="61"/>
  <c r="A209" i="61"/>
  <c r="A398" i="61"/>
  <c r="A375" i="61"/>
  <c r="A264" i="61"/>
  <c r="A372" i="61"/>
  <c r="A344" i="61"/>
  <c r="K366" i="59"/>
  <c r="M366" i="59"/>
  <c r="L366" i="59"/>
  <c r="J192" i="59"/>
  <c r="L192" i="59"/>
  <c r="K192" i="59"/>
  <c r="M192" i="59"/>
  <c r="J276" i="61"/>
  <c r="L276" i="61"/>
  <c r="K276" i="61"/>
  <c r="I276" i="61"/>
  <c r="K359" i="59"/>
  <c r="J359" i="59"/>
  <c r="I204" i="61"/>
  <c r="L204" i="61"/>
  <c r="K204" i="61"/>
  <c r="L243" i="61"/>
  <c r="K243" i="61"/>
  <c r="J243" i="61"/>
  <c r="J292" i="61"/>
  <c r="L292" i="61"/>
  <c r="J302" i="61"/>
  <c r="I302" i="61"/>
  <c r="L306" i="61"/>
  <c r="J306" i="61"/>
  <c r="J332" i="61"/>
  <c r="J401" i="61"/>
  <c r="I401" i="61"/>
  <c r="K409" i="61"/>
  <c r="J409" i="61"/>
  <c r="K213" i="60"/>
  <c r="J213" i="60"/>
  <c r="I213" i="60"/>
  <c r="K235" i="60"/>
  <c r="J235" i="60"/>
  <c r="I235" i="60"/>
  <c r="L235" i="60"/>
  <c r="L360" i="60"/>
  <c r="J360" i="60"/>
  <c r="L227" i="61"/>
  <c r="K227" i="61"/>
  <c r="J227" i="61"/>
  <c r="J260" i="61"/>
  <c r="L260" i="61"/>
  <c r="L351" i="61"/>
  <c r="K351" i="61"/>
  <c r="M402" i="59"/>
  <c r="L402" i="59"/>
  <c r="L209" i="61"/>
  <c r="J209" i="61"/>
  <c r="I227" i="61"/>
  <c r="L234" i="61"/>
  <c r="J234" i="61"/>
  <c r="I234" i="61"/>
  <c r="K260" i="61"/>
  <c r="L315" i="61"/>
  <c r="K315" i="61"/>
  <c r="J315" i="61"/>
  <c r="I315" i="61"/>
  <c r="J341" i="61"/>
  <c r="I341" i="61"/>
  <c r="L418" i="61"/>
  <c r="K418" i="61"/>
  <c r="J418" i="61"/>
  <c r="K206" i="61"/>
  <c r="L206" i="61"/>
  <c r="I366" i="61"/>
  <c r="J366" i="61"/>
  <c r="K403" i="61"/>
  <c r="I418" i="61"/>
  <c r="I269" i="60"/>
  <c r="L269" i="60"/>
  <c r="K269" i="60"/>
  <c r="J269" i="60"/>
  <c r="K316" i="60"/>
  <c r="J316" i="60"/>
  <c r="I316" i="60"/>
  <c r="L316" i="60"/>
  <c r="L381" i="60"/>
  <c r="J381" i="60"/>
  <c r="K214" i="61"/>
  <c r="L214" i="61"/>
  <c r="I342" i="60"/>
  <c r="J342" i="60"/>
  <c r="J214" i="61"/>
  <c r="L283" i="61"/>
  <c r="K283" i="61"/>
  <c r="J283" i="61"/>
  <c r="I283" i="61"/>
  <c r="L308" i="61"/>
  <c r="K308" i="61"/>
  <c r="I308" i="61"/>
  <c r="J312" i="61"/>
  <c r="L312" i="61"/>
  <c r="K312" i="61"/>
  <c r="L319" i="61"/>
  <c r="K319" i="61"/>
  <c r="L220" i="60"/>
  <c r="I220" i="60"/>
  <c r="K263" i="60"/>
  <c r="J263" i="60"/>
  <c r="I263" i="60"/>
  <c r="L263" i="60"/>
  <c r="J366" i="60"/>
  <c r="I366" i="60"/>
  <c r="L366" i="60"/>
  <c r="K366" i="60"/>
  <c r="L194" i="61"/>
  <c r="J194" i="61"/>
  <c r="I194" i="61"/>
  <c r="L251" i="61"/>
  <c r="K251" i="61"/>
  <c r="J251" i="61"/>
  <c r="L267" i="61"/>
  <c r="K267" i="61"/>
  <c r="J267" i="61"/>
  <c r="I267" i="61"/>
  <c r="J325" i="61"/>
  <c r="I325" i="61"/>
  <c r="K202" i="60"/>
  <c r="J202" i="60"/>
  <c r="I202" i="60"/>
  <c r="L248" i="60"/>
  <c r="K248" i="60"/>
  <c r="L291" i="60"/>
  <c r="I291" i="60"/>
  <c r="L326" i="60"/>
  <c r="K326" i="60"/>
  <c r="J326" i="60"/>
  <c r="L334" i="60"/>
  <c r="K334" i="60"/>
  <c r="J334" i="60"/>
  <c r="L338" i="60"/>
  <c r="J338" i="60"/>
  <c r="L271" i="61"/>
  <c r="L287" i="61"/>
  <c r="L295" i="61"/>
  <c r="K406" i="61"/>
  <c r="L415" i="61"/>
  <c r="L199" i="60"/>
  <c r="I203" i="60"/>
  <c r="L203" i="60"/>
  <c r="K218" i="60"/>
  <c r="K230" i="60"/>
  <c r="J230" i="60"/>
  <c r="I230" i="60"/>
  <c r="L233" i="60"/>
  <c r="K233" i="60"/>
  <c r="J233" i="60"/>
  <c r="K241" i="60"/>
  <c r="L246" i="60"/>
  <c r="K251" i="60"/>
  <c r="L292" i="60"/>
  <c r="K292" i="60"/>
  <c r="J292" i="60"/>
  <c r="J335" i="60"/>
  <c r="J386" i="60"/>
  <c r="I386" i="60"/>
  <c r="J200" i="61"/>
  <c r="I218" i="61"/>
  <c r="K236" i="61"/>
  <c r="I239" i="61"/>
  <c r="I254" i="61"/>
  <c r="I259" i="61"/>
  <c r="I275" i="61"/>
  <c r="I291" i="61"/>
  <c r="I298" i="61"/>
  <c r="I304" i="61"/>
  <c r="I311" i="61"/>
  <c r="I349" i="61"/>
  <c r="I358" i="61"/>
  <c r="I362" i="61"/>
  <c r="L364" i="61"/>
  <c r="I373" i="61"/>
  <c r="I389" i="61"/>
  <c r="K197" i="60"/>
  <c r="I197" i="60"/>
  <c r="J203" i="60"/>
  <c r="L218" i="60"/>
  <c r="L230" i="60"/>
  <c r="I233" i="60"/>
  <c r="K244" i="60"/>
  <c r="L244" i="60"/>
  <c r="L251" i="60"/>
  <c r="L259" i="60"/>
  <c r="J259" i="60"/>
  <c r="K280" i="60"/>
  <c r="I292" i="60"/>
  <c r="I295" i="60"/>
  <c r="K311" i="60"/>
  <c r="J354" i="60"/>
  <c r="I354" i="60"/>
  <c r="K357" i="60"/>
  <c r="J357" i="60"/>
  <c r="K362" i="60"/>
  <c r="L386" i="60"/>
  <c r="K192" i="61"/>
  <c r="J196" i="61"/>
  <c r="K200" i="61"/>
  <c r="I230" i="61"/>
  <c r="J239" i="61"/>
  <c r="K256" i="61"/>
  <c r="J259" i="61"/>
  <c r="K264" i="61"/>
  <c r="I270" i="61"/>
  <c r="J275" i="61"/>
  <c r="K280" i="61"/>
  <c r="I286" i="61"/>
  <c r="J291" i="61"/>
  <c r="I300" i="61"/>
  <c r="K304" i="61"/>
  <c r="I307" i="61"/>
  <c r="J311" i="61"/>
  <c r="K323" i="61"/>
  <c r="J328" i="61"/>
  <c r="L335" i="61"/>
  <c r="J347" i="61"/>
  <c r="K358" i="61"/>
  <c r="K362" i="61"/>
  <c r="J376" i="61"/>
  <c r="I381" i="61"/>
  <c r="K402" i="61"/>
  <c r="J402" i="61"/>
  <c r="J197" i="60"/>
  <c r="K203" i="60"/>
  <c r="I208" i="60"/>
  <c r="L211" i="60"/>
  <c r="K211" i="60"/>
  <c r="J211" i="60"/>
  <c r="I231" i="60"/>
  <c r="L231" i="60"/>
  <c r="I244" i="60"/>
  <c r="K274" i="60"/>
  <c r="L274" i="60"/>
  <c r="J274" i="60"/>
  <c r="K284" i="60"/>
  <c r="J284" i="60"/>
  <c r="I284" i="60"/>
  <c r="K295" i="60"/>
  <c r="L335" i="60"/>
  <c r="J346" i="60"/>
  <c r="I346" i="60"/>
  <c r="L346" i="60"/>
  <c r="K354" i="60"/>
  <c r="K398" i="60"/>
  <c r="L398" i="60"/>
  <c r="J398" i="60"/>
  <c r="I398" i="60"/>
  <c r="I216" i="61"/>
  <c r="K226" i="61"/>
  <c r="K250" i="61"/>
  <c r="J252" i="61"/>
  <c r="L314" i="61"/>
  <c r="K321" i="61"/>
  <c r="L333" i="61"/>
  <c r="L350" i="61"/>
  <c r="K353" i="61"/>
  <c r="L362" i="61"/>
  <c r="L387" i="61"/>
  <c r="I393" i="61"/>
  <c r="K397" i="61"/>
  <c r="L399" i="61"/>
  <c r="I402" i="61"/>
  <c r="I413" i="61"/>
  <c r="L198" i="60"/>
  <c r="K198" i="60"/>
  <c r="J198" i="60"/>
  <c r="I201" i="60"/>
  <c r="I209" i="60"/>
  <c r="K209" i="60"/>
  <c r="I211" i="60"/>
  <c r="J231" i="60"/>
  <c r="I265" i="60"/>
  <c r="I274" i="60"/>
  <c r="L284" i="60"/>
  <c r="L295" i="60"/>
  <c r="L311" i="60"/>
  <c r="J318" i="60"/>
  <c r="K346" i="60"/>
  <c r="L383" i="60"/>
  <c r="K383" i="60"/>
  <c r="L394" i="60"/>
  <c r="J394" i="60"/>
  <c r="K394" i="60"/>
  <c r="I222" i="60"/>
  <c r="L222" i="60"/>
  <c r="K245" i="60"/>
  <c r="J245" i="60"/>
  <c r="I245" i="60"/>
  <c r="L250" i="60"/>
  <c r="K250" i="60"/>
  <c r="J250" i="60"/>
  <c r="K290" i="60"/>
  <c r="L290" i="60"/>
  <c r="J290" i="60"/>
  <c r="K312" i="60"/>
  <c r="J312" i="60"/>
  <c r="I312" i="60"/>
  <c r="L364" i="60"/>
  <c r="J364" i="60"/>
  <c r="L399" i="60"/>
  <c r="K399" i="60"/>
  <c r="L407" i="60"/>
  <c r="K407" i="60"/>
  <c r="J407" i="60"/>
  <c r="I346" i="61"/>
  <c r="I350" i="61"/>
  <c r="J353" i="61"/>
  <c r="I357" i="61"/>
  <c r="I385" i="61"/>
  <c r="L394" i="61"/>
  <c r="K394" i="61"/>
  <c r="I397" i="61"/>
  <c r="L414" i="61"/>
  <c r="K414" i="61"/>
  <c r="J417" i="61"/>
  <c r="I417" i="61"/>
  <c r="K201" i="60"/>
  <c r="K215" i="60"/>
  <c r="J215" i="60"/>
  <c r="I215" i="60"/>
  <c r="J222" i="60"/>
  <c r="I229" i="60"/>
  <c r="L241" i="60"/>
  <c r="I250" i="60"/>
  <c r="L255" i="60"/>
  <c r="K255" i="60"/>
  <c r="J255" i="60"/>
  <c r="I290" i="60"/>
  <c r="L312" i="60"/>
  <c r="K320" i="60"/>
  <c r="I320" i="60"/>
  <c r="I326" i="60"/>
  <c r="I344" i="60"/>
  <c r="I407" i="60"/>
  <c r="J411" i="60"/>
  <c r="L411" i="60"/>
  <c r="K411" i="60"/>
  <c r="I411" i="60"/>
  <c r="K194" i="60"/>
  <c r="K207" i="60"/>
  <c r="K226" i="60"/>
  <c r="K238" i="60"/>
  <c r="K243" i="60"/>
  <c r="L252" i="60"/>
  <c r="L268" i="60"/>
  <c r="I277" i="60"/>
  <c r="K282" i="60"/>
  <c r="J349" i="60"/>
  <c r="K352" i="60"/>
  <c r="L370" i="60"/>
  <c r="K406" i="60"/>
  <c r="K414" i="60"/>
  <c r="L349" i="60"/>
  <c r="L352" i="60"/>
  <c r="I382" i="60"/>
  <c r="I419" i="60"/>
  <c r="J415" i="60"/>
  <c r="K419" i="60"/>
  <c r="K415" i="60"/>
  <c r="B643" i="62"/>
  <c r="A348" i="61"/>
  <c r="A413" i="61"/>
  <c r="B1010" i="14"/>
  <c r="B731" i="14"/>
  <c r="B1039" i="14"/>
  <c r="B876" i="14"/>
  <c r="B194" i="14"/>
  <c r="B707" i="14"/>
  <c r="B156" i="14"/>
  <c r="B485" i="14"/>
  <c r="B473" i="14"/>
  <c r="B111" i="14"/>
  <c r="B145" i="14"/>
  <c r="B442" i="14"/>
  <c r="B260" i="14"/>
  <c r="B438" i="14"/>
  <c r="B800" i="14"/>
  <c r="B355" i="14"/>
  <c r="B873" i="14"/>
  <c r="B155" i="14"/>
  <c r="B721" i="14"/>
  <c r="B498" i="14"/>
  <c r="B206" i="14"/>
  <c r="B198" i="14"/>
  <c r="B239" i="14"/>
  <c r="B696" i="14"/>
  <c r="B411" i="14"/>
  <c r="B725" i="14"/>
  <c r="B57" i="14"/>
  <c r="B683" i="14"/>
  <c r="B359" i="14"/>
  <c r="B493" i="14"/>
  <c r="B852" i="14"/>
  <c r="B730" i="14"/>
  <c r="B933" i="14"/>
  <c r="B193" i="14"/>
  <c r="B518" i="14"/>
  <c r="B859" i="14"/>
  <c r="B418" i="14"/>
  <c r="B871" i="14"/>
  <c r="B990" i="14"/>
  <c r="B815" i="14"/>
  <c r="B980" i="14"/>
  <c r="B152" i="14"/>
  <c r="B191" i="14"/>
  <c r="B222" i="14"/>
  <c r="B649" i="14"/>
  <c r="B445" i="14"/>
  <c r="B280" i="14"/>
  <c r="B693" i="14"/>
  <c r="B540" i="14"/>
  <c r="B970" i="14"/>
  <c r="B181" i="14"/>
  <c r="B672" i="14"/>
  <c r="B171" i="14"/>
  <c r="B278" i="14"/>
  <c r="B598" i="14"/>
  <c r="B175" i="14"/>
  <c r="B534" i="14"/>
  <c r="B947" i="14"/>
  <c r="B883" i="14"/>
  <c r="B929" i="14"/>
  <c r="B639" i="14"/>
  <c r="B113" i="14"/>
  <c r="B1070" i="14"/>
  <c r="B816" i="14"/>
  <c r="B527" i="14"/>
  <c r="B1045" i="14"/>
  <c r="B802" i="14"/>
  <c r="B1052" i="14"/>
  <c r="B47" i="14"/>
  <c r="B505" i="14"/>
  <c r="B504" i="14"/>
  <c r="B563" i="14"/>
  <c r="B318" i="14"/>
  <c r="B390" i="14"/>
  <c r="B880" i="14"/>
  <c r="B893" i="14"/>
  <c r="B165" i="14"/>
  <c r="B323" i="14"/>
  <c r="B42" i="14"/>
  <c r="B955" i="14"/>
  <c r="B985" i="14"/>
  <c r="B837" i="14"/>
  <c r="B386" i="14"/>
  <c r="B1056" i="14"/>
  <c r="B675" i="14"/>
  <c r="B444" i="14"/>
  <c r="B625" i="14"/>
  <c r="B560" i="14"/>
  <c r="B611" i="14"/>
  <c r="B114" i="14"/>
  <c r="B577" i="14"/>
  <c r="B878" i="14"/>
  <c r="B325" i="14"/>
  <c r="B129" i="14"/>
  <c r="B491" i="14"/>
  <c r="B246" i="14"/>
  <c r="B253" i="14"/>
  <c r="B449" i="14"/>
  <c r="B1008" i="14"/>
  <c r="B1054" i="14"/>
  <c r="B997" i="14"/>
  <c r="B291" i="58"/>
  <c r="B427" i="58"/>
  <c r="B1015" i="58"/>
  <c r="B978" i="58"/>
  <c r="B349" i="58"/>
  <c r="B107" i="58"/>
  <c r="B982" i="58"/>
  <c r="B1003" i="58"/>
  <c r="B794" i="58"/>
  <c r="B170" i="58"/>
  <c r="B753" i="58"/>
  <c r="B983" i="58"/>
  <c r="B956" i="58"/>
  <c r="B328" i="58"/>
  <c r="B105" i="58"/>
  <c r="B926" i="58"/>
  <c r="B514" i="58"/>
  <c r="B828" i="58"/>
  <c r="B403" i="58"/>
  <c r="B144" i="58"/>
  <c r="B701" i="58"/>
  <c r="B552" i="58"/>
  <c r="B588" i="58"/>
  <c r="B786" i="58"/>
  <c r="B602" i="58"/>
  <c r="B149" i="58"/>
  <c r="B1065" i="58"/>
  <c r="B825" i="58"/>
  <c r="B206" i="58"/>
  <c r="B628" i="58"/>
  <c r="B72" i="58"/>
  <c r="B578" i="58"/>
  <c r="B182" i="58"/>
  <c r="B292" i="58"/>
  <c r="B765" i="58"/>
  <c r="B466" i="58"/>
  <c r="B415" i="58"/>
  <c r="B1051" i="58"/>
  <c r="B563" i="58"/>
  <c r="B851" i="58"/>
  <c r="B611" i="58"/>
  <c r="B191" i="58"/>
  <c r="B898" i="58"/>
  <c r="B871" i="58"/>
  <c r="B264" i="58"/>
  <c r="B955" i="58"/>
  <c r="B798" i="58"/>
  <c r="B897" i="58"/>
  <c r="B575" i="58"/>
  <c r="B162" i="58"/>
  <c r="B597" i="58"/>
  <c r="B876" i="58"/>
  <c r="B839" i="58"/>
  <c r="B243" i="58"/>
  <c r="B900" i="58"/>
  <c r="B782" i="58"/>
  <c r="B230" i="58"/>
  <c r="B594" i="58"/>
  <c r="B317" i="58"/>
  <c r="B136" i="58"/>
  <c r="B570" i="58"/>
  <c r="B718" i="58"/>
  <c r="B374" i="58"/>
  <c r="B668" i="58"/>
  <c r="B474" i="58"/>
  <c r="B141" i="58"/>
  <c r="B527" i="58"/>
  <c r="B599" i="58"/>
  <c r="B183" i="58"/>
  <c r="B497" i="58"/>
  <c r="B384" i="58"/>
  <c r="B1055" i="58"/>
  <c r="B140" i="58"/>
  <c r="B259" i="58"/>
  <c r="B944" i="58"/>
  <c r="B250" i="58"/>
  <c r="B347" i="58"/>
  <c r="B449" i="58"/>
  <c r="B1026" i="58"/>
  <c r="B716" i="58"/>
  <c r="B96" i="58"/>
  <c r="B331" i="58"/>
  <c r="B679" i="58"/>
  <c r="B496" i="58"/>
  <c r="B262" i="58"/>
  <c r="B242" i="58"/>
  <c r="B179" i="58"/>
  <c r="B1009" i="58"/>
  <c r="B749" i="58"/>
  <c r="B692" i="58"/>
  <c r="B431" i="58"/>
  <c r="B114" i="58"/>
  <c r="B440" i="58"/>
  <c r="B246" i="58"/>
  <c r="B1050" i="58"/>
  <c r="B177" i="58"/>
  <c r="B954" i="58"/>
  <c r="B1069" i="58"/>
  <c r="B865" i="58"/>
  <c r="B1019" i="58"/>
  <c r="B208" i="58"/>
  <c r="B104" i="58"/>
  <c r="B272" i="58"/>
  <c r="B438" i="58"/>
  <c r="B821" i="58"/>
  <c r="B346" i="58"/>
  <c r="B213" i="58"/>
  <c r="B117" i="58"/>
  <c r="B325" i="58"/>
  <c r="B756" i="58"/>
  <c r="B119" i="58"/>
  <c r="B479" i="58"/>
  <c r="B100" i="58"/>
  <c r="B807" i="58"/>
  <c r="B231" i="58"/>
  <c r="B409" i="58"/>
  <c r="B781" i="58"/>
  <c r="B459" i="58"/>
  <c r="B805" i="58"/>
  <c r="B361" i="58"/>
  <c r="B101" i="58"/>
  <c r="B395" i="58"/>
  <c r="B941" i="58"/>
  <c r="B990" i="58"/>
  <c r="B1025" i="58"/>
  <c r="B819" i="58"/>
  <c r="B171" i="58"/>
  <c r="B783" i="58"/>
  <c r="B1004" i="58"/>
  <c r="B967" i="58"/>
  <c r="B339" i="58"/>
  <c r="B106" i="58"/>
  <c r="B974" i="58"/>
  <c r="B993" i="58"/>
  <c r="B733" i="58"/>
  <c r="B169" i="58"/>
  <c r="B723" i="58"/>
  <c r="B729" i="58"/>
  <c r="B641" i="58"/>
  <c r="B709" i="58"/>
  <c r="B200" i="58"/>
  <c r="B869" i="58"/>
  <c r="B596" i="58"/>
  <c r="B909" i="58"/>
  <c r="B705" i="58"/>
  <c r="B258" i="58"/>
  <c r="B205" i="58"/>
  <c r="B785" i="58"/>
  <c r="B891" i="58"/>
  <c r="B882" i="58"/>
  <c r="B986" i="58"/>
  <c r="B890" i="58"/>
  <c r="B560" i="58"/>
  <c r="B274" i="58"/>
  <c r="B555" i="58"/>
  <c r="B745" i="58"/>
  <c r="B834" i="58"/>
  <c r="B180" i="58"/>
  <c r="B581" i="58"/>
  <c r="B50" i="58"/>
  <c r="B225" i="58"/>
  <c r="B795" i="58"/>
  <c r="B422" i="58"/>
  <c r="B1043" i="58"/>
  <c r="B1008" i="58"/>
  <c r="B508" i="58"/>
  <c r="B458" i="58"/>
  <c r="B1012" i="58"/>
  <c r="B137" i="58"/>
  <c r="B855" i="58"/>
  <c r="B276" i="58"/>
  <c r="B429" i="58"/>
  <c r="B812" i="58"/>
  <c r="B351" i="58"/>
  <c r="B500" i="58"/>
  <c r="B621" i="58"/>
  <c r="B40" i="58"/>
  <c r="B223" i="58"/>
  <c r="B65" i="58"/>
  <c r="B135" i="58"/>
  <c r="B74" i="58"/>
  <c r="B385" i="58"/>
  <c r="B670" i="58"/>
  <c r="B1042" i="58"/>
  <c r="B198" i="58"/>
  <c r="B513" i="58"/>
  <c r="B320" i="58"/>
  <c r="B67" i="58"/>
  <c r="B465" i="58"/>
  <c r="B460" i="58"/>
  <c r="B372" i="58"/>
  <c r="B110" i="58"/>
  <c r="B554" i="58"/>
  <c r="B975" i="58"/>
  <c r="B719" i="58"/>
  <c r="B961" i="58"/>
  <c r="B618" i="58"/>
  <c r="B601" i="58"/>
  <c r="B411" i="58"/>
  <c r="B46" i="58"/>
  <c r="B858" i="58"/>
  <c r="B940" i="58"/>
  <c r="B338" i="58"/>
  <c r="B143" i="58"/>
  <c r="B922" i="58"/>
  <c r="B352" i="58"/>
  <c r="B644" i="58"/>
  <c r="B635" i="58"/>
  <c r="B677" i="58"/>
  <c r="B556" i="58"/>
  <c r="B203" i="58"/>
  <c r="B406" i="58"/>
  <c r="B1018" i="58"/>
  <c r="B1000" i="58"/>
  <c r="B498" i="58"/>
  <c r="B443" i="58"/>
  <c r="B981" i="58"/>
  <c r="B232" i="58"/>
  <c r="B357" i="58"/>
  <c r="B286" i="58"/>
  <c r="B221" i="58"/>
  <c r="B413" i="58"/>
  <c r="B164" i="58"/>
  <c r="B92" i="58"/>
  <c r="B118" i="58"/>
  <c r="B1049" i="58"/>
  <c r="B229" i="58"/>
  <c r="B829" i="58"/>
  <c r="B495" i="58"/>
  <c r="B1068" i="58"/>
  <c r="B455" i="58"/>
  <c r="B156" i="58"/>
  <c r="B1061" i="58"/>
  <c r="B236" i="58"/>
  <c r="B491" i="58"/>
  <c r="B872" i="58"/>
  <c r="B737" i="58"/>
  <c r="B381" i="58"/>
  <c r="B380" i="58"/>
  <c r="B345" i="58"/>
  <c r="B52" i="58"/>
  <c r="B918" i="58"/>
  <c r="B863" i="58"/>
  <c r="B212" i="58"/>
  <c r="B682" i="58"/>
  <c r="B239" i="58"/>
  <c r="B62" i="58"/>
  <c r="B915" i="58"/>
  <c r="B358" i="58"/>
  <c r="B265" i="58"/>
  <c r="B1041" i="58"/>
  <c r="B511" i="58"/>
  <c r="B39" i="58"/>
  <c r="B327" i="58"/>
  <c r="B309" i="58"/>
  <c r="B907" i="58"/>
  <c r="B163" i="58"/>
  <c r="B887" i="58"/>
  <c r="B253" i="58"/>
  <c r="B790" i="58"/>
  <c r="B561" i="58"/>
  <c r="B585" i="58"/>
  <c r="B1002" i="58"/>
  <c r="B176" i="58"/>
  <c r="B435" i="58"/>
  <c r="B1076" i="58"/>
  <c r="B189" i="58"/>
  <c r="B681" i="58"/>
  <c r="B633" i="58"/>
  <c r="B734" i="58"/>
  <c r="B368" i="58"/>
  <c r="B278" i="58"/>
  <c r="B468" i="58"/>
  <c r="B94" i="58"/>
  <c r="B333" i="58"/>
  <c r="B802" i="58"/>
  <c r="B964" i="58"/>
  <c r="B134" i="58"/>
  <c r="B777" i="58"/>
  <c r="B481" i="58"/>
  <c r="B913" i="58"/>
  <c r="B1054" i="58"/>
  <c r="B948" i="58"/>
  <c r="B215" i="58"/>
  <c r="B868" i="58"/>
  <c r="B260" i="58"/>
  <c r="B60" i="58"/>
  <c r="B534" i="58"/>
  <c r="B924" i="58"/>
  <c r="B190" i="58"/>
  <c r="B400" i="58"/>
  <c r="B405" i="58"/>
  <c r="B70" i="58"/>
  <c r="B591" i="58"/>
  <c r="B949" i="58"/>
  <c r="B587" i="58"/>
  <c r="B529" i="58"/>
  <c r="B399" i="58"/>
  <c r="B47" i="58"/>
  <c r="B809" i="58"/>
  <c r="B1044" i="58"/>
  <c r="B139" i="58"/>
  <c r="B546" i="58"/>
  <c r="B202" i="58"/>
  <c r="B1081" i="58"/>
  <c r="B987" i="58"/>
  <c r="B952" i="58"/>
  <c r="B1052" i="58"/>
  <c r="B168" i="58"/>
  <c r="B1080" i="58"/>
  <c r="B842" i="58"/>
  <c r="B181" i="58"/>
  <c r="B854" i="58"/>
  <c r="B379" i="58"/>
  <c r="B430" i="58"/>
  <c r="B836" i="58"/>
  <c r="B833" i="58"/>
  <c r="B367" i="58"/>
  <c r="B102" i="58"/>
  <c r="B659" i="58"/>
  <c r="B492" i="58"/>
  <c r="B461" i="58"/>
  <c r="B111" i="58"/>
  <c r="B569" i="58"/>
  <c r="B911" i="58"/>
  <c r="B95" i="58"/>
  <c r="B590" i="58"/>
  <c r="B1020" i="58"/>
  <c r="B196" i="58"/>
  <c r="B442" i="58"/>
  <c r="B344" i="58"/>
  <c r="B68" i="58"/>
  <c r="B921" i="58"/>
  <c r="B658" i="58"/>
  <c r="B167" i="58"/>
  <c r="B293" i="58"/>
  <c r="B741" i="58"/>
  <c r="B323" i="58"/>
  <c r="B688" i="58"/>
  <c r="B619" i="58"/>
  <c r="B296" i="58"/>
  <c r="B295" i="58"/>
  <c r="B313" i="58"/>
  <c r="B55" i="58"/>
  <c r="B63" i="58"/>
  <c r="B666" i="58"/>
  <c r="B831" i="58"/>
  <c r="B605" i="58"/>
  <c r="B947" i="58"/>
  <c r="B354" i="58"/>
  <c r="B268" i="58"/>
  <c r="B315" i="58"/>
  <c r="B700" i="58"/>
  <c r="B103" i="58"/>
  <c r="B453" i="58"/>
  <c r="B873" i="58"/>
  <c r="B607" i="58"/>
  <c r="B553" i="58"/>
  <c r="B612" i="58"/>
  <c r="B261" i="58"/>
  <c r="B157" i="58"/>
  <c r="B696" i="58"/>
  <c r="B935" i="58"/>
  <c r="B417" i="58"/>
  <c r="B178" i="58"/>
  <c r="B115" i="58"/>
  <c r="B375" i="58"/>
  <c r="A433" i="60"/>
  <c r="B643" i="58"/>
  <c r="B124" i="58"/>
  <c r="B620" i="58"/>
  <c r="B54" i="58"/>
  <c r="B316" i="58"/>
  <c r="B693" i="58"/>
  <c r="B44" i="58"/>
  <c r="B650" i="58"/>
  <c r="B1067" i="58"/>
  <c r="B237" i="58"/>
  <c r="B336" i="58"/>
  <c r="B764" i="58"/>
  <c r="B387" i="58"/>
  <c r="B815" i="58"/>
  <c r="B204" i="58"/>
  <c r="B244" i="58"/>
  <c r="B233" i="58"/>
  <c r="B923" i="58"/>
  <c r="B631" i="58"/>
  <c r="B1063" i="58"/>
  <c r="B1075" i="58"/>
  <c r="B445" i="58"/>
  <c r="A273" i="60"/>
  <c r="A252" i="60"/>
  <c r="A220" i="60"/>
  <c r="A313" i="60"/>
  <c r="A349" i="60"/>
  <c r="A276" i="60"/>
  <c r="A308" i="60"/>
  <c r="A401" i="60"/>
  <c r="A343" i="60"/>
  <c r="A375" i="60"/>
  <c r="A407" i="60"/>
  <c r="A370" i="60"/>
  <c r="A402" i="60"/>
  <c r="A364" i="60"/>
  <c r="A396" i="60"/>
  <c r="A277" i="60"/>
  <c r="A241" i="60"/>
  <c r="A209" i="60"/>
  <c r="A289" i="60"/>
  <c r="A250" i="60"/>
  <c r="A222" i="60"/>
  <c r="A206" i="60"/>
  <c r="A281" i="60"/>
  <c r="A215" i="60"/>
  <c r="A258" i="60"/>
  <c r="B603" i="58"/>
  <c r="B647" i="58"/>
  <c r="B938" i="58"/>
  <c r="B270" i="58"/>
  <c r="B908" i="58"/>
  <c r="B526" i="58"/>
  <c r="B864" i="58"/>
  <c r="B675" i="58"/>
  <c r="B879" i="58"/>
  <c r="B775" i="58"/>
  <c r="B1066" i="58"/>
  <c r="B366" i="58"/>
  <c r="B1036" i="58"/>
  <c r="B710" i="58"/>
  <c r="B1056" i="58"/>
  <c r="B806" i="58"/>
  <c r="B640" i="58"/>
  <c r="B509" i="58"/>
  <c r="B814" i="58"/>
  <c r="B648" i="58"/>
  <c r="B477" i="58"/>
  <c r="B758" i="58"/>
  <c r="B592" i="58"/>
  <c r="B804" i="58"/>
  <c r="B702" i="58"/>
  <c r="B536" i="58"/>
  <c r="B1048" i="58"/>
  <c r="A251" i="60"/>
  <c r="B826" i="58"/>
  <c r="B166" i="58"/>
  <c r="B899" i="58"/>
  <c r="B38" i="58"/>
  <c r="B1071" i="58"/>
  <c r="B382" i="58"/>
  <c r="B522" i="58"/>
  <c r="B132" i="58"/>
  <c r="B727" i="58"/>
  <c r="B59" i="58"/>
  <c r="B893" i="58"/>
  <c r="B970" i="58"/>
  <c r="B538" i="58"/>
  <c r="B158" i="58"/>
  <c r="B517" i="58"/>
  <c r="B572" i="58"/>
  <c r="B475" i="58"/>
  <c r="B543" i="58"/>
  <c r="B972" i="58"/>
  <c r="B875" i="58"/>
  <c r="B850" i="58"/>
  <c r="B589" i="58"/>
  <c r="A305" i="60"/>
  <c r="A270" i="60"/>
  <c r="A248" i="60"/>
  <c r="A216" i="60"/>
  <c r="A317" i="60"/>
  <c r="A352" i="60"/>
  <c r="A280" i="60"/>
  <c r="A312" i="60"/>
  <c r="A426" i="60"/>
  <c r="A347" i="60"/>
  <c r="A379" i="60"/>
  <c r="A411" i="60"/>
  <c r="A374" i="60"/>
  <c r="A406" i="60"/>
  <c r="A368" i="60"/>
  <c r="A400" i="60"/>
  <c r="A431" i="60"/>
  <c r="A309" i="60"/>
  <c r="A237" i="60"/>
  <c r="A205" i="60"/>
  <c r="A341" i="60"/>
  <c r="A286" i="60"/>
  <c r="A246" i="60"/>
  <c r="A360" i="60"/>
  <c r="A211" i="60"/>
  <c r="A243" i="60"/>
  <c r="B531" i="58"/>
  <c r="B763" i="58"/>
  <c r="B732" i="58"/>
  <c r="B1023" i="58"/>
  <c r="B334" i="58"/>
  <c r="B994" i="58"/>
  <c r="B646" i="58"/>
  <c r="B992" i="58"/>
  <c r="B731" i="58"/>
  <c r="B234" i="58"/>
  <c r="B860" i="58"/>
  <c r="B673" i="58"/>
  <c r="B439" i="58"/>
  <c r="B761" i="58"/>
  <c r="B838" i="58"/>
  <c r="B373" i="58"/>
  <c r="B870" i="58"/>
  <c r="B704" i="58"/>
  <c r="B257" i="58"/>
  <c r="B878" i="58"/>
  <c r="B712" i="58"/>
  <c r="B227" i="58"/>
  <c r="B822" i="58"/>
  <c r="B656" i="58"/>
  <c r="B436" i="58"/>
  <c r="B766" i="58"/>
  <c r="B600" i="58"/>
  <c r="B740" i="58"/>
  <c r="B437" i="58"/>
  <c r="B188" i="58"/>
  <c r="B462" i="58"/>
  <c r="B595" i="58"/>
  <c r="B126" i="58"/>
  <c r="B684" i="58"/>
  <c r="B267" i="58"/>
  <c r="B151" i="58"/>
  <c r="B1058" i="58"/>
  <c r="B51" i="58"/>
  <c r="B401" i="58"/>
  <c r="B811" i="58"/>
  <c r="B537" i="58"/>
  <c r="B901" i="58"/>
  <c r="B746" i="58"/>
  <c r="B310" i="58"/>
  <c r="B551" i="58"/>
  <c r="B112" i="58"/>
  <c r="B470" i="58"/>
  <c r="B535" i="58"/>
  <c r="B1034" i="58"/>
  <c r="B530" i="58"/>
  <c r="A344" i="60"/>
  <c r="A302" i="60"/>
  <c r="A267" i="60"/>
  <c r="A333" i="60"/>
  <c r="A285" i="60"/>
  <c r="A244" i="60"/>
  <c r="A212" i="60"/>
  <c r="A326" i="60"/>
  <c r="A397" i="60"/>
  <c r="A284" i="60"/>
  <c r="A316" i="60"/>
  <c r="A319" i="60"/>
  <c r="A351" i="60"/>
  <c r="A383" i="60"/>
  <c r="A415" i="60"/>
  <c r="A378" i="60"/>
  <c r="A410" i="60"/>
  <c r="A372" i="60"/>
  <c r="A404" i="60"/>
  <c r="A322" i="60"/>
  <c r="A297" i="60"/>
  <c r="A274" i="60"/>
  <c r="A233" i="60"/>
  <c r="A201" i="60"/>
  <c r="A356" i="60"/>
  <c r="A283" i="60"/>
  <c r="A354" i="60"/>
  <c r="A269" i="60"/>
  <c r="A242" i="60"/>
  <c r="A218" i="60"/>
  <c r="A202" i="60"/>
  <c r="A278" i="60"/>
  <c r="A247" i="60"/>
  <c r="A207" i="60"/>
  <c r="B653" i="58"/>
  <c r="B989" i="58"/>
  <c r="B818" i="58"/>
  <c r="B629" i="58"/>
  <c r="B398" i="58"/>
  <c r="B1079" i="58"/>
  <c r="B774" i="58"/>
  <c r="B676" i="58"/>
  <c r="B957" i="58"/>
  <c r="B298" i="58"/>
  <c r="B946" i="58"/>
  <c r="B757" i="58"/>
  <c r="B524" i="58"/>
  <c r="B845" i="58"/>
  <c r="B966" i="58"/>
  <c r="B467" i="58"/>
  <c r="B934" i="58"/>
  <c r="B768" i="58"/>
  <c r="B625" i="58"/>
  <c r="B942" i="58"/>
  <c r="B776" i="58"/>
  <c r="B580" i="58"/>
  <c r="B886" i="58"/>
  <c r="B720" i="58"/>
  <c r="B1028" i="58"/>
  <c r="B830" i="58"/>
  <c r="B664" i="58"/>
  <c r="B397" i="58"/>
  <c r="B228" i="58"/>
  <c r="B207" i="58"/>
  <c r="B910" i="58"/>
  <c r="B321" i="58"/>
  <c r="B148" i="58"/>
  <c r="B962" i="58"/>
  <c r="B639" i="58"/>
  <c r="B174" i="58"/>
  <c r="B1005" i="58"/>
  <c r="B43" i="58"/>
  <c r="B755" i="58"/>
  <c r="B1077" i="58"/>
  <c r="B533" i="58"/>
  <c r="B796" i="58"/>
  <c r="B844" i="58"/>
  <c r="B454" i="58"/>
  <c r="B735" i="58"/>
  <c r="B160" i="58"/>
  <c r="B432" i="58"/>
  <c r="B739" i="58"/>
  <c r="B254" i="58"/>
  <c r="B703" i="58"/>
  <c r="B53" i="14"/>
  <c r="B975" i="14"/>
  <c r="B130" i="14"/>
  <c r="B562" i="14"/>
  <c r="B820" i="14"/>
  <c r="B287" i="14"/>
  <c r="B1007" i="14"/>
  <c r="B167" i="14"/>
  <c r="B928" i="14"/>
  <c r="B64" i="14"/>
  <c r="B315" i="14"/>
  <c r="B582" i="14"/>
  <c r="B461" i="14"/>
  <c r="B116" i="14"/>
  <c r="B541" i="14"/>
  <c r="B632" i="14"/>
  <c r="B328" i="14"/>
  <c r="B911" i="14"/>
  <c r="B715" i="14"/>
  <c r="B293" i="14"/>
  <c r="B778" i="14"/>
  <c r="B595" i="14"/>
  <c r="B477" i="14"/>
  <c r="B209" i="14"/>
  <c r="B492" i="14"/>
  <c r="B1059" i="14"/>
  <c r="B154" i="14"/>
  <c r="B320" i="14"/>
  <c r="B249" i="14"/>
  <c r="B638" i="14"/>
  <c r="B128" i="14"/>
  <c r="B335" i="14"/>
  <c r="B552" i="14"/>
  <c r="B1060" i="14"/>
  <c r="B958" i="14"/>
  <c r="B508" i="14"/>
  <c r="B245" i="14"/>
  <c r="B854" i="14"/>
  <c r="B74" i="14"/>
  <c r="B497" i="14"/>
  <c r="B637" i="14"/>
  <c r="B462" i="14"/>
  <c r="B434" i="14"/>
  <c r="B238" i="14"/>
  <c r="B407" i="14"/>
  <c r="B915" i="14"/>
  <c r="B486" i="14"/>
  <c r="B738" i="14"/>
  <c r="B860" i="14"/>
  <c r="B415" i="14"/>
  <c r="B874" i="14"/>
  <c r="B766" i="14"/>
  <c r="B459" i="14"/>
  <c r="B806" i="14"/>
  <c r="B765" i="14"/>
  <c r="B644" i="14"/>
  <c r="B856" i="14"/>
  <c r="B643" i="14"/>
  <c r="B861" i="14"/>
  <c r="B614" i="14"/>
  <c r="B295" i="14"/>
  <c r="B834" i="14"/>
  <c r="B836" i="14"/>
  <c r="B935" i="14"/>
  <c r="B558" i="14"/>
  <c r="B1050" i="14"/>
  <c r="B439" i="14"/>
  <c r="B1028" i="14"/>
  <c r="B476" i="14"/>
  <c r="B568" i="14"/>
  <c r="B196" i="14"/>
  <c r="B743" i="14"/>
  <c r="B172" i="14"/>
  <c r="B330" i="14"/>
  <c r="B896" i="14"/>
  <c r="B648" i="14"/>
  <c r="B503" i="14"/>
  <c r="B68" i="14"/>
  <c r="B530" i="14"/>
  <c r="B221" i="14"/>
  <c r="B143" i="14"/>
  <c r="B225" i="14"/>
  <c r="B835" i="14"/>
  <c r="B349" i="14"/>
  <c r="B921" i="14"/>
  <c r="B651" i="14"/>
  <c r="B755" i="14"/>
  <c r="B589" i="14"/>
  <c r="B809" i="14"/>
  <c r="B745" i="14"/>
  <c r="B554" i="14"/>
  <c r="B107" i="14"/>
  <c r="B739" i="14"/>
  <c r="B882" i="14"/>
  <c r="B255" i="14"/>
  <c r="B785" i="14"/>
  <c r="B1023" i="14"/>
  <c r="B801" i="14"/>
  <c r="B642" i="14"/>
  <c r="B601" i="14"/>
  <c r="B1044" i="14"/>
  <c r="B106" i="14"/>
  <c r="B248" i="14"/>
  <c r="B93" i="14"/>
  <c r="B244" i="30"/>
  <c r="B32" i="30"/>
  <c r="B121" i="30"/>
  <c r="B114" i="30"/>
  <c r="B35" i="30"/>
  <c r="B251" i="30"/>
  <c r="B382" i="30"/>
  <c r="B259" i="30"/>
  <c r="B283" i="30"/>
  <c r="B236" i="30"/>
  <c r="B362" i="30"/>
  <c r="B104" i="30"/>
  <c r="B363" i="30"/>
  <c r="B350" i="30"/>
  <c r="B322" i="30"/>
  <c r="B201" i="30"/>
  <c r="B333" i="30"/>
  <c r="B135" i="30"/>
  <c r="B184" i="30"/>
  <c r="B177" i="30"/>
  <c r="B59" i="30"/>
  <c r="B311" i="30"/>
  <c r="B150" i="30"/>
  <c r="B349" i="30"/>
  <c r="B137" i="30"/>
  <c r="B269" i="30"/>
  <c r="B327" i="30"/>
  <c r="B26" i="30"/>
  <c r="B256" i="30"/>
  <c r="B319" i="30"/>
  <c r="B299" i="30"/>
  <c r="B279" i="30"/>
  <c r="B56" i="30"/>
  <c r="B291" i="30"/>
  <c r="B52" i="30"/>
  <c r="B323" i="30"/>
  <c r="B347" i="30"/>
  <c r="B64" i="30"/>
  <c r="B142" i="30"/>
  <c r="B144" i="30"/>
  <c r="B289" i="30"/>
  <c r="B34" i="30"/>
  <c r="B112" i="30"/>
  <c r="B55" i="30"/>
  <c r="B21" i="30"/>
  <c r="B357" i="30"/>
  <c r="B203" i="30"/>
  <c r="B50" i="30"/>
  <c r="B53" i="30"/>
  <c r="B377" i="30"/>
  <c r="B216" i="30"/>
  <c r="B309" i="30"/>
  <c r="B160" i="30"/>
  <c r="B336" i="30"/>
  <c r="B74" i="30"/>
  <c r="B178" i="30"/>
  <c r="B24" i="30"/>
  <c r="B402" i="30"/>
  <c r="B156" i="30"/>
  <c r="B95" i="30"/>
  <c r="B231" i="30"/>
  <c r="B296" i="30"/>
  <c r="B175" i="30"/>
  <c r="B223" i="30"/>
  <c r="B129" i="30"/>
  <c r="B149" i="30"/>
  <c r="B232" i="30"/>
  <c r="B346" i="30"/>
  <c r="B354" i="30"/>
  <c r="B73" i="30"/>
  <c r="B228" i="30"/>
  <c r="B246" i="30"/>
  <c r="B23" i="30"/>
  <c r="B373" i="30"/>
  <c r="B36" i="30"/>
  <c r="B344" i="30"/>
  <c r="B172" i="30"/>
  <c r="B367" i="30"/>
  <c r="B272" i="30"/>
  <c r="B89" i="30"/>
  <c r="B264" i="30"/>
  <c r="B190" i="30"/>
  <c r="B153" i="30"/>
  <c r="B387" i="30"/>
  <c r="B335" i="30"/>
  <c r="B261" i="30"/>
  <c r="B325" i="30"/>
  <c r="B233" i="30"/>
  <c r="B241" i="30"/>
  <c r="B355" i="30"/>
  <c r="B217" i="30"/>
  <c r="B376" i="30"/>
  <c r="B94" i="30"/>
  <c r="B242" i="30"/>
  <c r="B385" i="30"/>
  <c r="B262" i="30"/>
  <c r="B249" i="30"/>
  <c r="B20" i="30"/>
  <c r="B263" i="30"/>
  <c r="B111" i="30"/>
  <c r="B338" i="30"/>
  <c r="B71" i="30"/>
  <c r="B255" i="30"/>
  <c r="B37" i="30"/>
  <c r="B105" i="30"/>
  <c r="B326" i="30"/>
  <c r="B31" i="30"/>
  <c r="B119" i="30"/>
  <c r="B328" i="30"/>
  <c r="B392" i="30"/>
  <c r="B199" i="30"/>
  <c r="B247" i="30"/>
  <c r="B211" i="30"/>
  <c r="B30" i="30"/>
  <c r="B397" i="30"/>
  <c r="B304" i="30"/>
  <c r="B558" i="58"/>
  <c r="B1035" i="58"/>
  <c r="B214" i="58"/>
  <c r="B699" i="58"/>
  <c r="B45" i="58"/>
  <c r="B772" i="58"/>
  <c r="B355" i="58"/>
  <c r="B577" i="58"/>
  <c r="B937" i="58"/>
  <c r="B99" i="58"/>
  <c r="B1021" i="58"/>
  <c r="B999" i="58"/>
  <c r="B662" i="58"/>
  <c r="B791" i="58"/>
  <c r="B789" i="58"/>
  <c r="B754" i="58"/>
  <c r="B447" i="58"/>
  <c r="B219" i="58"/>
  <c r="B155" i="58"/>
  <c r="B730" i="58"/>
  <c r="B499" i="58"/>
  <c r="B654" i="58"/>
  <c r="B770" i="58"/>
  <c r="B779" i="58"/>
  <c r="B743" i="58"/>
  <c r="B419" i="58"/>
  <c r="B218" i="58"/>
  <c r="B154" i="58"/>
  <c r="B707" i="58"/>
  <c r="B484" i="58"/>
  <c r="B606" i="58"/>
  <c r="B759" i="58"/>
  <c r="B769" i="58"/>
  <c r="B722" i="58"/>
  <c r="B404" i="58"/>
  <c r="B217" i="58"/>
  <c r="B153" i="58"/>
  <c r="B685" i="58"/>
  <c r="B469" i="58"/>
  <c r="B598" i="58"/>
  <c r="B748" i="58"/>
  <c r="B747" i="58"/>
  <c r="B711" i="58"/>
  <c r="B393" i="58"/>
  <c r="B216" i="58"/>
  <c r="B152" i="58"/>
  <c r="B667" i="58"/>
  <c r="B457" i="58"/>
  <c r="B880" i="58"/>
  <c r="B1027" i="58"/>
  <c r="B471" i="58"/>
  <c r="B959" i="58"/>
  <c r="B444" i="58"/>
  <c r="B817" i="58"/>
  <c r="B197" i="58"/>
  <c r="B133" i="58"/>
  <c r="B391" i="58"/>
  <c r="B240" i="58"/>
  <c r="B919" i="58"/>
  <c r="B282" i="58"/>
  <c r="B142" i="58"/>
  <c r="B861" i="58"/>
  <c r="B376" i="58"/>
  <c r="B697" i="58"/>
  <c r="B813" i="58"/>
  <c r="B540" i="58"/>
  <c r="B159" i="58"/>
  <c r="B251" i="58"/>
  <c r="B969" i="58"/>
  <c r="B410" i="58"/>
  <c r="B503" i="58"/>
  <c r="B505" i="58"/>
  <c r="B116" i="58"/>
  <c r="B725" i="58"/>
  <c r="B150" i="58"/>
  <c r="B539" i="58"/>
  <c r="B53" i="58"/>
  <c r="B506" i="58"/>
  <c r="B1001" i="58"/>
  <c r="B698" i="58"/>
  <c r="B299" i="58"/>
  <c r="B425" i="58"/>
  <c r="B797" i="58"/>
  <c r="B518" i="58"/>
  <c r="B674" i="58"/>
  <c r="B683" i="58"/>
  <c r="B636" i="58"/>
  <c r="B319" i="58"/>
  <c r="B211" i="58"/>
  <c r="B147" i="58"/>
  <c r="B586" i="58"/>
  <c r="B288" i="58"/>
  <c r="B502" i="58"/>
  <c r="B663" i="58"/>
  <c r="B661" i="58"/>
  <c r="B626" i="58"/>
  <c r="B308" i="58"/>
  <c r="B210" i="58"/>
  <c r="B146" i="58"/>
  <c r="B571" i="58"/>
  <c r="B312" i="58"/>
  <c r="B494" i="58"/>
  <c r="B642" i="58"/>
  <c r="B651" i="58"/>
  <c r="B615" i="58"/>
  <c r="B287" i="58"/>
  <c r="B209" i="58"/>
  <c r="B145" i="58"/>
  <c r="B557" i="58"/>
  <c r="B343" i="58"/>
  <c r="B396" i="58"/>
  <c r="B874" i="58"/>
  <c r="B127" i="58"/>
  <c r="B426" i="58"/>
  <c r="B61" i="58"/>
  <c r="B300" i="58"/>
  <c r="B279" i="58"/>
  <c r="B245" i="58"/>
  <c r="B752" i="58"/>
  <c r="B370" i="58"/>
  <c r="B108" i="58"/>
  <c r="B335" i="58"/>
  <c r="B564" i="58"/>
  <c r="B91" i="58"/>
  <c r="B363" i="58"/>
  <c r="B713" i="58"/>
  <c r="B579" i="58"/>
  <c r="B304" i="58"/>
  <c r="B97" i="58"/>
  <c r="B824" i="58"/>
  <c r="B995" i="58"/>
  <c r="B450" i="58"/>
  <c r="B927" i="58"/>
  <c r="B412" i="58"/>
  <c r="B762" i="58"/>
  <c r="B195" i="58"/>
  <c r="B131" i="58"/>
  <c r="B369" i="58"/>
  <c r="B816" i="58"/>
  <c r="B985" i="58"/>
  <c r="B428" i="58"/>
  <c r="B916" i="58"/>
  <c r="B402" i="58"/>
  <c r="B708" i="58"/>
  <c r="B194" i="58"/>
  <c r="B130" i="58"/>
  <c r="B359" i="58"/>
  <c r="B808" i="58"/>
  <c r="B963" i="58"/>
  <c r="B418" i="58"/>
  <c r="B906" i="58"/>
  <c r="B386" i="58"/>
  <c r="B687" i="58"/>
  <c r="B193" i="58"/>
  <c r="B129" i="58"/>
  <c r="B348" i="58"/>
  <c r="B760" i="58"/>
  <c r="B953" i="58"/>
  <c r="B407" i="58"/>
  <c r="B884" i="58"/>
  <c r="B378" i="58"/>
  <c r="B669" i="58"/>
  <c r="B192" i="58"/>
  <c r="B128" i="58"/>
  <c r="B337" i="58"/>
  <c r="B977" i="58"/>
  <c r="B1046" i="58"/>
  <c r="B1047" i="58"/>
  <c r="B1045" i="58"/>
  <c r="B1010" i="58"/>
  <c r="B905" i="58"/>
  <c r="B371" i="58"/>
  <c r="B173" i="58"/>
  <c r="B109" i="58"/>
  <c r="B837" i="58"/>
  <c r="B627" i="58"/>
  <c r="B917" i="58"/>
  <c r="B501" i="58"/>
  <c r="B515" i="58"/>
  <c r="B388" i="58"/>
  <c r="B48" i="58"/>
  <c r="B997" i="58"/>
  <c r="B294" i="58"/>
  <c r="B224" i="58"/>
  <c r="B841" i="58"/>
  <c r="B483" i="58"/>
  <c r="B41" i="58"/>
  <c r="B504" i="58"/>
  <c r="B991" i="58"/>
  <c r="B222" i="58"/>
  <c r="B1039" i="58"/>
  <c r="B281" i="58"/>
  <c r="B58" i="58"/>
  <c r="B332" i="58"/>
  <c r="B493" i="58"/>
  <c r="B1038" i="58"/>
  <c r="B849" i="58"/>
  <c r="B634" i="58"/>
  <c r="B249" i="58"/>
  <c r="B1060" i="58"/>
  <c r="B93" i="58"/>
  <c r="B452" i="58"/>
  <c r="B247" i="58"/>
  <c r="B1029" i="58"/>
  <c r="B172" i="58"/>
  <c r="B69" i="58"/>
  <c r="B680" i="58"/>
  <c r="B877" i="58"/>
  <c r="B350" i="58"/>
  <c r="B820" i="58"/>
  <c r="B322" i="58"/>
  <c r="B573" i="58"/>
  <c r="B187" i="58"/>
  <c r="B123" i="58"/>
  <c r="B284" i="58"/>
  <c r="B632" i="58"/>
  <c r="B867" i="58"/>
  <c r="B342" i="58"/>
  <c r="B799" i="58"/>
  <c r="B314" i="58"/>
  <c r="B559" i="58"/>
  <c r="B186" i="58"/>
  <c r="B122" i="58"/>
  <c r="B273" i="58"/>
  <c r="B624" i="58"/>
  <c r="B857" i="58"/>
  <c r="B326" i="58"/>
  <c r="B788" i="58"/>
  <c r="B306" i="58"/>
  <c r="B545" i="58"/>
  <c r="B185" i="58"/>
  <c r="B121" i="58"/>
  <c r="B263" i="58"/>
  <c r="B616" i="58"/>
  <c r="B835" i="58"/>
  <c r="B318" i="58"/>
  <c r="B778" i="58"/>
  <c r="B290" i="58"/>
  <c r="B516" i="58"/>
  <c r="B184" i="58"/>
  <c r="B120" i="58"/>
  <c r="B252" i="58"/>
  <c r="B751" i="58"/>
  <c r="B862" i="58"/>
  <c r="B930" i="58"/>
  <c r="B939" i="58"/>
  <c r="B892" i="58"/>
  <c r="B637" i="58"/>
  <c r="B285" i="58"/>
  <c r="B165" i="58"/>
  <c r="B1011" i="58"/>
  <c r="B649" i="58"/>
  <c r="B568" i="58"/>
  <c r="B609" i="58"/>
  <c r="B275" i="58"/>
  <c r="B241" i="58"/>
  <c r="B303" i="58"/>
  <c r="B56" i="58"/>
  <c r="B1072" i="58"/>
  <c r="B853" i="58"/>
  <c r="B489" i="58"/>
  <c r="B485" i="58"/>
  <c r="B377" i="58"/>
  <c r="B49" i="58"/>
  <c r="B726" i="58"/>
  <c r="B714" i="58"/>
  <c r="B199" i="58"/>
  <c r="B541" i="58"/>
  <c r="B289" i="58"/>
  <c r="B66" i="58"/>
  <c r="B390" i="58"/>
  <c r="B360" i="58"/>
  <c r="B1007" i="58"/>
  <c r="B1053" i="58"/>
  <c r="B421" i="58"/>
  <c r="B277" i="58"/>
  <c r="B301" i="58"/>
  <c r="B717" i="58"/>
  <c r="B165" i="54"/>
  <c r="A34" i="24"/>
  <c r="A254" i="24"/>
  <c r="A145" i="24"/>
  <c r="A50" i="24"/>
  <c r="A47" i="24"/>
  <c r="A221" i="24"/>
  <c r="A127" i="24"/>
  <c r="A192" i="24"/>
  <c r="A74" i="24"/>
  <c r="A131" i="24"/>
  <c r="N1" i="60"/>
  <c r="O2" i="59"/>
  <c r="B704" i="14"/>
  <c r="B912" i="14"/>
  <c r="B371" i="14"/>
  <c r="B333" i="14"/>
  <c r="B727" i="14"/>
  <c r="B183" i="14"/>
  <c r="B858" i="14"/>
  <c r="B448" i="14"/>
  <c r="B316" i="14"/>
  <c r="B1071" i="14"/>
  <c r="B395" i="14"/>
  <c r="B825" i="14"/>
  <c r="B661" i="14"/>
  <c r="B1035" i="14"/>
  <c r="B304" i="14"/>
  <c r="B706" i="14"/>
  <c r="B361" i="14"/>
  <c r="B380" i="14"/>
  <c r="B502" i="14"/>
  <c r="B1001" i="14"/>
  <c r="B346" i="14"/>
  <c r="B164" i="14"/>
  <c r="B533" i="14"/>
  <c r="B654" i="14"/>
  <c r="B282" i="14"/>
  <c r="B1067" i="14"/>
  <c r="B708" i="14"/>
  <c r="B521" i="14"/>
  <c r="B446" i="14"/>
  <c r="B565" i="14"/>
  <c r="B723" i="14"/>
  <c r="B188" i="14"/>
  <c r="B264" i="14"/>
  <c r="B184" i="14"/>
  <c r="B204" i="14"/>
  <c r="B151" i="14"/>
  <c r="B362" i="14"/>
  <c r="B960" i="14"/>
  <c r="B979" i="14"/>
  <c r="B162" i="14"/>
  <c r="B954" i="14"/>
  <c r="B136" i="14"/>
  <c r="B999" i="14"/>
  <c r="B604" i="14"/>
  <c r="B684" i="14"/>
  <c r="A235" i="60"/>
  <c r="A315" i="60"/>
  <c r="A261" i="60"/>
  <c r="A417" i="60"/>
  <c r="A325" i="60"/>
  <c r="A290" i="60"/>
  <c r="B682" i="14"/>
  <c r="B636" i="14"/>
  <c r="B1057" i="14"/>
  <c r="B884" i="14"/>
  <c r="B311" i="14"/>
  <c r="B487" i="14"/>
  <c r="B431" i="14"/>
  <c r="B424" i="14"/>
  <c r="B1000" i="14"/>
  <c r="B331" i="14"/>
  <c r="B991" i="14"/>
  <c r="B591" i="14"/>
  <c r="B281" i="14"/>
  <c r="B1041" i="14"/>
  <c r="B943" i="14"/>
  <c r="B846" i="14"/>
  <c r="B313" i="14"/>
  <c r="B750" i="14"/>
  <c r="B789" i="14"/>
  <c r="B337" i="14"/>
  <c r="B994" i="14"/>
  <c r="B948" i="14"/>
  <c r="B120" i="14"/>
  <c r="B792" i="14"/>
  <c r="B922" i="14"/>
  <c r="B653" i="14"/>
  <c r="B940" i="14"/>
  <c r="B751" i="14"/>
  <c r="B904" i="14"/>
  <c r="B49" i="14"/>
  <c r="B807" i="14"/>
  <c r="B981" i="14"/>
  <c r="B737" i="14"/>
  <c r="B930" i="14"/>
  <c r="B514" i="14"/>
  <c r="B1075" i="14"/>
  <c r="B392" i="14"/>
  <c r="B840" i="14"/>
  <c r="B862" i="14"/>
  <c r="B956" i="14"/>
  <c r="B580" i="14"/>
  <c r="B759" i="14"/>
  <c r="B342" i="14"/>
  <c r="B97" i="14"/>
  <c r="B570" i="14"/>
  <c r="B117" i="14"/>
  <c r="B482" i="14"/>
  <c r="B513" i="14"/>
  <c r="B92" i="14"/>
  <c r="B297" i="14"/>
  <c r="B645" i="14"/>
  <c r="B158" i="14"/>
  <c r="B1012" i="14"/>
  <c r="B340" i="14"/>
  <c r="B45" i="14"/>
  <c r="B385" i="14"/>
  <c r="B265" i="14"/>
  <c r="B62" i="14"/>
  <c r="B920" i="14"/>
  <c r="B324" i="14"/>
  <c r="B147" i="14"/>
  <c r="B976" i="14"/>
  <c r="B38" i="14"/>
  <c r="B783" i="14"/>
  <c r="B1063" i="14"/>
  <c r="B555" i="14"/>
  <c r="B584" i="14"/>
  <c r="B423" i="14"/>
  <c r="B201" i="14"/>
  <c r="B671" i="14"/>
  <c r="B65" i="14"/>
  <c r="B429" i="14"/>
  <c r="B1072" i="14"/>
  <c r="B949" i="14"/>
  <c r="B1014" i="14"/>
  <c r="B574" i="14"/>
  <c r="B259" i="14"/>
  <c r="B726" i="14"/>
  <c r="B764" i="14"/>
  <c r="B942" i="14"/>
  <c r="B247" i="14"/>
  <c r="B995" i="14"/>
  <c r="B556" i="14"/>
  <c r="B966" i="14"/>
  <c r="B813" i="14"/>
  <c r="B372" i="14"/>
  <c r="B100" i="14"/>
  <c r="B610" i="14"/>
  <c r="B1013" i="14"/>
  <c r="B153" i="14"/>
  <c r="B729" i="14"/>
  <c r="B1017" i="14"/>
  <c r="B517" i="14"/>
  <c r="B889" i="14"/>
  <c r="B347" i="14"/>
  <c r="B953" i="14"/>
  <c r="B957" i="14"/>
  <c r="B163" i="14"/>
  <c r="B821" i="14"/>
  <c r="B192" i="14"/>
  <c r="B1026" i="14"/>
  <c r="B615" i="14"/>
  <c r="B916" i="14"/>
  <c r="B804" i="14"/>
  <c r="B250" i="14"/>
  <c r="B777" i="14"/>
  <c r="B229" i="14"/>
  <c r="B613" i="14"/>
  <c r="B812" i="14"/>
  <c r="B343" i="14"/>
  <c r="B757" i="14"/>
  <c r="B389" i="14"/>
  <c r="B46" i="14"/>
  <c r="B1034" i="14"/>
  <c r="B938" i="14"/>
  <c r="B1061" i="14"/>
  <c r="B888" i="14"/>
  <c r="B522" i="14"/>
  <c r="B677" i="14"/>
  <c r="B965" i="14"/>
  <c r="B327" i="14"/>
  <c r="B839" i="14"/>
  <c r="B1016" i="14"/>
  <c r="B1018" i="14"/>
  <c r="B946" i="14"/>
  <c r="B398" i="14"/>
  <c r="B914" i="14"/>
  <c r="B436" i="14"/>
  <c r="B426" i="14"/>
  <c r="B650" i="14"/>
  <c r="B851" i="14"/>
  <c r="B572" i="14"/>
  <c r="B450" i="14"/>
  <c r="B369" i="14"/>
  <c r="B847" i="14"/>
  <c r="B379" i="14"/>
  <c r="B56" i="14"/>
  <c r="B817" i="14"/>
  <c r="B123" i="14"/>
  <c r="B126" i="14"/>
  <c r="B1002" i="14"/>
  <c r="B609" i="14"/>
  <c r="B511" i="14"/>
  <c r="B1065" i="14"/>
  <c r="B301" i="14"/>
  <c r="B754" i="14"/>
  <c r="B548" i="14"/>
  <c r="B262" i="14"/>
  <c r="B189" i="14"/>
  <c r="B170" i="14"/>
  <c r="B634" i="14"/>
  <c r="B118" i="14"/>
  <c r="B733" i="14"/>
  <c r="B963" i="14"/>
  <c r="B863" i="14"/>
  <c r="B982" i="14"/>
  <c r="B135" i="14"/>
  <c r="B900" i="14"/>
  <c r="B366" i="14"/>
  <c r="B119" i="14"/>
  <c r="B319" i="14"/>
  <c r="B842" i="14"/>
  <c r="B344" i="14"/>
  <c r="B1055" i="14"/>
  <c r="B545" i="14"/>
  <c r="B722" i="14"/>
  <c r="B208" i="14"/>
  <c r="B617" i="14"/>
  <c r="B132" i="14"/>
  <c r="B550" i="14"/>
  <c r="B197" i="14"/>
  <c r="B679" i="14"/>
  <c r="B237" i="14"/>
  <c r="B640" i="14"/>
  <c r="B356" i="14"/>
  <c r="B631" i="14"/>
  <c r="B676" i="14"/>
  <c r="B978" i="14"/>
  <c r="B657" i="14"/>
  <c r="B219" i="14"/>
  <c r="B919" i="14"/>
  <c r="B744" i="14"/>
  <c r="B712" i="14"/>
  <c r="B788" i="14"/>
  <c r="B740" i="14"/>
  <c r="B231" i="14"/>
  <c r="B202" i="14"/>
  <c r="B717" i="14"/>
  <c r="B207" i="14"/>
  <c r="B1038" i="14"/>
  <c r="B218" i="14"/>
  <c r="B973" i="14"/>
  <c r="B605" i="14"/>
  <c r="B305" i="14"/>
  <c r="B602" i="14"/>
  <c r="B875" i="14"/>
  <c r="B786" i="14"/>
  <c r="B370" i="14"/>
  <c r="B422" i="14"/>
  <c r="B799" i="14"/>
  <c r="B700" i="14"/>
  <c r="B537" i="14"/>
  <c r="B276" i="14"/>
  <c r="B1064" i="14"/>
  <c r="B302" i="14"/>
  <c r="B590" i="14"/>
  <c r="B177" i="14"/>
  <c r="B489" i="14"/>
  <c r="B269" i="14"/>
  <c r="B1020" i="14"/>
  <c r="B989" i="14"/>
  <c r="B542" i="14"/>
  <c r="B174" i="14"/>
  <c r="B986" i="14"/>
  <c r="B59" i="14"/>
  <c r="B823" i="14"/>
  <c r="B48" i="14"/>
  <c r="B767" i="14"/>
  <c r="B881" i="14"/>
  <c r="B663" i="14"/>
  <c r="B1005" i="14"/>
  <c r="B735" i="14"/>
  <c r="B296" i="14"/>
  <c r="B507" i="14"/>
  <c r="B124" i="14"/>
  <c r="B709" i="14"/>
  <c r="B1004" i="14"/>
  <c r="B798" i="14"/>
  <c r="B945" i="14"/>
  <c r="B341" i="14"/>
  <c r="B711" i="14"/>
  <c r="B660" i="14"/>
  <c r="B674" i="14"/>
  <c r="B950" i="14"/>
  <c r="B872" i="14"/>
  <c r="B186" i="14"/>
  <c r="B1025" i="14"/>
  <c r="B705" i="14"/>
  <c r="B420" i="14"/>
  <c r="B616" i="14"/>
  <c r="B716" i="14"/>
  <c r="B594" i="14"/>
  <c r="B662" i="14"/>
  <c r="B833" i="14"/>
  <c r="B844" i="14"/>
  <c r="B849" i="14"/>
  <c r="B718" i="14"/>
  <c r="B358" i="14"/>
  <c r="B622" i="14"/>
  <c r="B55" i="14"/>
  <c r="B391" i="14"/>
  <c r="B1080" i="14"/>
  <c r="B365" i="14"/>
  <c r="B797" i="14"/>
  <c r="B412" i="14"/>
  <c r="B312" i="14"/>
  <c r="B428" i="14"/>
  <c r="B251" i="14"/>
  <c r="B185" i="14"/>
  <c r="B695" i="14"/>
  <c r="B931" i="14"/>
  <c r="B481" i="14"/>
  <c r="B895" i="14"/>
  <c r="B626" i="14"/>
  <c r="B628" i="14"/>
  <c r="B951" i="14"/>
  <c r="B621" i="14"/>
  <c r="B771" i="14"/>
  <c r="B469" i="14"/>
  <c r="B285" i="14"/>
  <c r="B747" i="14"/>
  <c r="B58" i="14"/>
  <c r="B796" i="14"/>
  <c r="B294" i="14"/>
  <c r="B374" i="14"/>
  <c r="B271" i="14"/>
  <c r="B73" i="14"/>
  <c r="B898" i="14"/>
  <c r="B667" i="14"/>
  <c r="B501" i="14"/>
  <c r="B103" i="14"/>
  <c r="B699" i="14"/>
  <c r="B178" i="14"/>
  <c r="B746" i="14"/>
  <c r="B776" i="14"/>
  <c r="B308" i="14"/>
  <c r="B941" i="14"/>
  <c r="B345" i="14"/>
  <c r="B233" i="14"/>
  <c r="B99" i="14"/>
  <c r="B437" i="14"/>
  <c r="B166" i="14"/>
  <c r="B110" i="14"/>
  <c r="B1021" i="14"/>
  <c r="B210" i="14"/>
  <c r="B1047" i="14"/>
  <c r="B261" i="14"/>
  <c r="B549" i="14"/>
  <c r="B967" i="14"/>
  <c r="B697" i="14"/>
  <c r="B749" i="14"/>
  <c r="B559" i="14"/>
  <c r="B140" i="14"/>
  <c r="B127" i="14"/>
  <c r="B484" i="14"/>
  <c r="B382" i="14"/>
  <c r="B61" i="14"/>
  <c r="B452" i="14"/>
  <c r="B641" i="14"/>
  <c r="B1048" i="14"/>
  <c r="B427" i="14"/>
  <c r="B1076" i="14"/>
  <c r="B291" i="14"/>
  <c r="B496" i="14"/>
  <c r="B274" i="14"/>
  <c r="B890" i="14"/>
  <c r="B187" i="14"/>
  <c r="B133" i="14"/>
  <c r="B350" i="14"/>
  <c r="B242" i="14"/>
  <c r="B569" i="14"/>
  <c r="B180" i="14"/>
  <c r="B736" i="14"/>
  <c r="B567" i="14"/>
  <c r="B753" i="14"/>
  <c r="B936" i="14"/>
  <c r="B160" i="14"/>
  <c r="B149" i="14"/>
  <c r="B678" i="14"/>
  <c r="B977" i="14"/>
  <c r="B742" i="14"/>
  <c r="B714" i="14"/>
  <c r="B612" i="14"/>
  <c r="B905" i="14"/>
  <c r="B571" i="14"/>
  <c r="B996" i="14"/>
  <c r="B652" i="14"/>
  <c r="B454" i="14"/>
  <c r="B112" i="14"/>
  <c r="B360" i="14"/>
  <c r="B480" i="14"/>
  <c r="B828" i="14"/>
  <c r="B969" i="14"/>
  <c r="B159" i="14"/>
  <c r="B432" i="14"/>
  <c r="B457" i="14"/>
  <c r="B510" i="14"/>
  <c r="B50" i="14"/>
  <c r="B466" i="14"/>
  <c r="N2" i="61"/>
  <c r="O1" i="59"/>
  <c r="N2" i="60"/>
  <c r="F435" i="60"/>
  <c r="A270" i="61"/>
  <c r="A285" i="61"/>
  <c r="A299" i="61"/>
  <c r="A340" i="61"/>
  <c r="A232" i="61"/>
  <c r="A407" i="61"/>
  <c r="A435" i="61"/>
  <c r="A237" i="61"/>
  <c r="A261" i="61"/>
  <c r="A198" i="61"/>
  <c r="A429" i="61"/>
  <c r="A365" i="61"/>
  <c r="A256" i="61"/>
  <c r="A383" i="61"/>
  <c r="A406" i="61"/>
  <c r="A254" i="61"/>
  <c r="A274" i="61"/>
  <c r="A257" i="61"/>
  <c r="A291" i="61"/>
  <c r="A284" i="61"/>
  <c r="A355" i="61"/>
  <c r="A378" i="61"/>
  <c r="A278" i="61"/>
  <c r="A210" i="61"/>
  <c r="A265" i="61"/>
  <c r="A287" i="61"/>
  <c r="A276" i="61"/>
  <c r="A363" i="61"/>
  <c r="A386" i="61"/>
  <c r="A302" i="61"/>
  <c r="A230" i="61"/>
  <c r="A341" i="61"/>
  <c r="A307" i="61"/>
  <c r="A316" i="61"/>
  <c r="A208" i="61"/>
  <c r="A326" i="61"/>
  <c r="A214" i="61"/>
  <c r="A223" i="61"/>
  <c r="A329" i="61"/>
  <c r="A431" i="61"/>
  <c r="A267" i="61"/>
  <c r="A236" i="61"/>
  <c r="A403" i="61"/>
  <c r="A427" i="61"/>
  <c r="A384" i="61"/>
  <c r="A377" i="61"/>
  <c r="A364" i="61"/>
  <c r="A337" i="61"/>
  <c r="A408" i="61"/>
  <c r="A356" i="61"/>
  <c r="A248" i="61"/>
  <c r="A327" i="61"/>
  <c r="A391" i="61"/>
  <c r="A350" i="61"/>
  <c r="A414" i="61"/>
  <c r="A297" i="61"/>
  <c r="A249" i="61"/>
  <c r="A281" i="61"/>
  <c r="A269" i="61"/>
  <c r="A352" i="61"/>
  <c r="A211" i="61"/>
  <c r="A222" i="61"/>
  <c r="A247" i="61"/>
  <c r="A312" i="61"/>
  <c r="A200" i="61"/>
  <c r="A334" i="61"/>
  <c r="A373" i="61"/>
  <c r="A195" i="61"/>
  <c r="A201" i="61"/>
  <c r="A217" i="61"/>
  <c r="A432" i="61"/>
  <c r="A333" i="61"/>
  <c r="A224" i="61"/>
  <c r="A415" i="61"/>
  <c r="A290" i="61"/>
  <c r="A205" i="61"/>
  <c r="A282" i="61"/>
  <c r="A301" i="61"/>
  <c r="A275" i="61"/>
  <c r="A252" i="61"/>
  <c r="A387" i="61"/>
  <c r="A410" i="61"/>
  <c r="A266" i="61"/>
  <c r="A294" i="61"/>
  <c r="A306" i="61"/>
  <c r="A271" i="61"/>
  <c r="A244" i="61"/>
  <c r="A395" i="61"/>
  <c r="A418" i="61"/>
  <c r="A293" i="61"/>
  <c r="A320" i="61"/>
  <c r="A227" i="61"/>
  <c r="A400" i="61"/>
  <c r="A300" i="61"/>
  <c r="A335" i="61"/>
  <c r="A358" i="61"/>
  <c r="A233" i="61"/>
  <c r="A409" i="61"/>
  <c r="A226" i="61"/>
  <c r="A353" i="61"/>
  <c r="A251" i="61"/>
  <c r="A204" i="61"/>
  <c r="A330" i="61"/>
  <c r="A202" i="61"/>
  <c r="A225" i="61"/>
  <c r="A336" i="61"/>
  <c r="A315" i="61"/>
  <c r="A324" i="61"/>
  <c r="A292" i="61"/>
  <c r="A228" i="61"/>
  <c r="A347" i="61"/>
  <c r="A411" i="61"/>
  <c r="A370" i="61"/>
  <c r="A357" i="61"/>
  <c r="A273" i="61"/>
  <c r="A393" i="61"/>
  <c r="A313" i="61"/>
  <c r="N1" i="61"/>
  <c r="A245" i="61"/>
  <c r="A392" i="61"/>
  <c r="A296" i="61"/>
  <c r="A343" i="61"/>
  <c r="A366" i="61"/>
  <c r="A332" i="61"/>
  <c r="A242" i="61"/>
  <c r="A345" i="61"/>
  <c r="A397" i="61"/>
  <c r="A328" i="61"/>
  <c r="A308" i="61"/>
  <c r="A319" i="61"/>
  <c r="A342" i="61"/>
  <c r="A389" i="61"/>
  <c r="A317" i="61"/>
  <c r="A380" i="61"/>
  <c r="A385" i="61"/>
  <c r="A259" i="61"/>
  <c r="A220" i="61"/>
  <c r="A419" i="61"/>
  <c r="A262" i="61"/>
  <c r="A207" i="61"/>
  <c r="A289" i="61"/>
  <c r="A369" i="61"/>
  <c r="A255" i="61"/>
  <c r="A212" i="61"/>
  <c r="A322" i="61"/>
  <c r="A239" i="61"/>
  <c r="A221" i="61"/>
  <c r="A318" i="61"/>
  <c r="A243" i="61"/>
  <c r="A381" i="61"/>
  <c r="A272" i="61"/>
  <c r="A367" i="61"/>
  <c r="A390" i="61"/>
  <c r="A215" i="61"/>
  <c r="A234" i="61"/>
  <c r="A426" i="61"/>
  <c r="A303" i="61"/>
  <c r="A396" i="61"/>
  <c r="A339" i="61"/>
  <c r="A362" i="61"/>
  <c r="A231" i="61"/>
  <c r="A417" i="61"/>
  <c r="A305" i="61"/>
  <c r="A434" i="61"/>
  <c r="A295" i="61"/>
  <c r="A304" i="61"/>
  <c r="A280" i="61"/>
  <c r="A216" i="61"/>
  <c r="A359" i="61"/>
  <c r="A430" i="61"/>
  <c r="A382" i="61"/>
  <c r="A325" i="61"/>
  <c r="A206" i="61"/>
  <c r="A199" i="61"/>
  <c r="A197" i="61"/>
  <c r="A250" i="61"/>
  <c r="E1" i="54"/>
  <c r="B103" i="54"/>
  <c r="A213" i="27"/>
  <c r="B138" i="30"/>
  <c r="B147" i="30"/>
  <c r="B386" i="30"/>
  <c r="B306" i="30"/>
  <c r="B345" i="30"/>
  <c r="B204" i="30"/>
  <c r="B265" i="30"/>
  <c r="B107" i="30"/>
  <c r="B38" i="30"/>
  <c r="B167" i="30"/>
  <c r="B189" i="30"/>
  <c r="B182" i="30"/>
  <c r="B230" i="30"/>
  <c r="B103" i="30"/>
  <c r="B398" i="30"/>
  <c r="B42" i="30"/>
  <c r="B388" i="30"/>
  <c r="B41" i="30"/>
  <c r="B250" i="30"/>
  <c r="B267" i="30"/>
  <c r="B169" i="30"/>
  <c r="B356" i="30"/>
  <c r="B191" i="30"/>
  <c r="B106" i="30"/>
  <c r="B132" i="30"/>
  <c r="B60" i="30"/>
  <c r="B384" i="30"/>
  <c r="B85" i="30"/>
  <c r="B54" i="30"/>
  <c r="B143" i="30"/>
  <c r="B98" i="30"/>
  <c r="B406" i="30"/>
  <c r="B329" i="30"/>
  <c r="B286" i="30"/>
  <c r="B185" i="30"/>
  <c r="B258" i="30"/>
  <c r="B152" i="30"/>
  <c r="B312" i="30"/>
  <c r="B280" i="30"/>
  <c r="B359" i="30"/>
  <c r="B188" i="30"/>
  <c r="B253" i="30"/>
  <c r="B410" i="30"/>
  <c r="B380" i="30"/>
  <c r="B66" i="30"/>
  <c r="B77" i="30"/>
  <c r="B130" i="30"/>
  <c r="B91" i="30"/>
  <c r="B389" i="30"/>
  <c r="B88" i="30"/>
  <c r="B86" i="30"/>
  <c r="B67" i="30"/>
  <c r="B102" i="30"/>
  <c r="B214" i="30"/>
  <c r="B297" i="30"/>
  <c r="B257" i="30"/>
  <c r="B374" i="30"/>
  <c r="B210" i="30"/>
  <c r="B342" i="30"/>
  <c r="B252" i="30"/>
  <c r="B285" i="30"/>
  <c r="B28" i="30"/>
  <c r="B51" i="30"/>
  <c r="B108" i="30"/>
  <c r="B315" i="30"/>
  <c r="B378" i="30"/>
  <c r="B254" i="30"/>
  <c r="B128" i="30"/>
  <c r="B75" i="30"/>
  <c r="B360" i="30"/>
  <c r="B281" i="30"/>
  <c r="B407" i="30"/>
  <c r="B314" i="30"/>
  <c r="B266" i="30"/>
  <c r="B83" i="30"/>
  <c r="B151" i="30"/>
  <c r="B393" i="30"/>
  <c r="B275" i="30"/>
  <c r="B321" i="30"/>
  <c r="B221" i="30"/>
  <c r="B260" i="30"/>
  <c r="B337" i="30"/>
  <c r="B282" i="30"/>
  <c r="B411" i="30"/>
  <c r="B219" i="30"/>
  <c r="B310" i="30"/>
  <c r="B179" i="30"/>
  <c r="B303" i="30"/>
  <c r="B226" i="30"/>
  <c r="B155" i="30"/>
  <c r="B372" i="30"/>
  <c r="B300" i="30"/>
  <c r="B170" i="30"/>
  <c r="B292" i="30"/>
  <c r="B381" i="30"/>
  <c r="B331" i="30"/>
  <c r="B159" i="30"/>
  <c r="B120" i="30"/>
  <c r="B65" i="30"/>
  <c r="B277" i="30"/>
  <c r="B76" i="30"/>
  <c r="B164" i="30"/>
  <c r="B238" i="30"/>
  <c r="B313" i="30"/>
  <c r="B70" i="30"/>
  <c r="B358" i="30"/>
  <c r="B45" i="30"/>
  <c r="B243" i="30"/>
  <c r="B166" i="30"/>
  <c r="B63" i="30"/>
  <c r="B365" i="30"/>
  <c r="B46" i="30"/>
  <c r="B288" i="30"/>
  <c r="B72" i="30"/>
  <c r="B139" i="30"/>
  <c r="B93" i="30"/>
  <c r="B180" i="30"/>
  <c r="B123" i="30"/>
  <c r="B395" i="30"/>
  <c r="B361" i="30"/>
  <c r="B352" i="30"/>
  <c r="B33" i="30"/>
  <c r="B307" i="30"/>
  <c r="B157" i="30"/>
  <c r="B125" i="30"/>
  <c r="B270" i="30"/>
  <c r="B193" i="30"/>
  <c r="B198" i="30"/>
  <c r="B183" i="30"/>
  <c r="B196" i="30"/>
  <c r="B158" i="30"/>
  <c r="B390" i="30"/>
  <c r="B227" i="30"/>
  <c r="B200" i="30"/>
  <c r="B207" i="30"/>
  <c r="B165" i="30"/>
  <c r="B122" i="30"/>
  <c r="B302" i="30"/>
  <c r="B308" i="30"/>
  <c r="B394" i="30"/>
  <c r="B62" i="30"/>
  <c r="B40" i="30"/>
  <c r="B171" i="30"/>
  <c r="B368" i="30"/>
  <c r="B339" i="30"/>
  <c r="B408" i="30"/>
  <c r="B317" i="30"/>
  <c r="B80" i="30"/>
  <c r="B215" i="30"/>
  <c r="B44" i="30"/>
  <c r="B131" i="30"/>
  <c r="B49" i="30"/>
  <c r="B168" i="30"/>
  <c r="B340" i="30"/>
  <c r="B48" i="30"/>
  <c r="B181" i="30"/>
  <c r="B90" i="30"/>
  <c r="B334" i="30"/>
  <c r="B245" i="30"/>
  <c r="B239" i="30"/>
  <c r="B316" i="30"/>
  <c r="B202" i="30"/>
  <c r="B320" i="30"/>
  <c r="B194" i="30"/>
  <c r="B205" i="30"/>
  <c r="B81" i="30"/>
  <c r="B118" i="30"/>
  <c r="B79" i="30"/>
  <c r="B366" i="30"/>
  <c r="B115" i="30"/>
  <c r="B109" i="30"/>
  <c r="B330" i="30"/>
  <c r="B373" i="14"/>
  <c r="A199" i="24"/>
  <c r="A85" i="24"/>
  <c r="A182" i="24"/>
  <c r="B224" i="63"/>
  <c r="B258" i="63"/>
  <c r="B924" i="63"/>
  <c r="B530" i="63"/>
  <c r="B39" i="63"/>
  <c r="B43" i="63"/>
  <c r="B47" i="63"/>
  <c r="B51" i="63"/>
  <c r="B55" i="63"/>
  <c r="B59" i="63"/>
  <c r="B63" i="63"/>
  <c r="B67" i="63"/>
  <c r="B71" i="63"/>
  <c r="B256" i="63"/>
  <c r="B722" i="63"/>
  <c r="B309" i="63"/>
  <c r="B1078" i="63"/>
  <c r="B1046" i="63"/>
  <c r="B1014" i="63"/>
  <c r="B982" i="63"/>
  <c r="B950" i="63"/>
  <c r="B918" i="63"/>
  <c r="B886" i="63"/>
  <c r="B1069" i="63"/>
  <c r="B1037" i="63"/>
  <c r="B1005" i="63"/>
  <c r="B973" i="63"/>
  <c r="B941" i="63"/>
  <c r="B909" i="63"/>
  <c r="B877" i="63"/>
  <c r="B845" i="63"/>
  <c r="B813" i="63"/>
  <c r="B781" i="63"/>
  <c r="B749" i="63"/>
  <c r="B717" i="63"/>
  <c r="B685" i="63"/>
  <c r="B653" i="63"/>
  <c r="B621" i="63"/>
  <c r="B589" i="63"/>
  <c r="B557" i="63"/>
  <c r="B113" i="58"/>
  <c r="B925" i="58"/>
  <c r="J296" i="27"/>
  <c r="K224" i="27"/>
  <c r="I392" i="27"/>
  <c r="J201" i="61"/>
  <c r="J223" i="61"/>
  <c r="L228" i="61"/>
  <c r="K242" i="61"/>
  <c r="L255" i="61"/>
  <c r="K271" i="61"/>
  <c r="K287" i="61"/>
  <c r="L296" i="61"/>
  <c r="I333" i="61"/>
  <c r="I337" i="61"/>
  <c r="K346" i="61"/>
  <c r="K357" i="61"/>
  <c r="K383" i="61"/>
  <c r="J195" i="60"/>
  <c r="K199" i="60"/>
  <c r="I205" i="60"/>
  <c r="J207" i="60"/>
  <c r="I212" i="60"/>
  <c r="L219" i="60"/>
  <c r="L223" i="60"/>
  <c r="L234" i="60"/>
  <c r="I241" i="60"/>
  <c r="J266" i="60"/>
  <c r="K271" i="60"/>
  <c r="K279" i="60"/>
  <c r="I285" i="60"/>
  <c r="K293" i="60"/>
  <c r="K306" i="60"/>
  <c r="L309" i="60"/>
  <c r="K323" i="60"/>
  <c r="L332" i="60"/>
  <c r="K349" i="60"/>
  <c r="I355" i="60"/>
  <c r="L368" i="60"/>
  <c r="K374" i="60"/>
  <c r="J387" i="60"/>
  <c r="J391" i="60"/>
  <c r="K418" i="60"/>
  <c r="I414" i="60"/>
  <c r="L418" i="60"/>
  <c r="K238" i="61"/>
  <c r="I242" i="61"/>
  <c r="J268" i="61"/>
  <c r="J284" i="61"/>
  <c r="L298" i="61"/>
  <c r="J310" i="61"/>
  <c r="I321" i="61"/>
  <c r="L334" i="61"/>
  <c r="L342" i="61"/>
  <c r="K389" i="61"/>
  <c r="L195" i="60"/>
  <c r="J205" i="60"/>
  <c r="I221" i="60"/>
  <c r="L236" i="60"/>
  <c r="J238" i="60"/>
  <c r="L249" i="60"/>
  <c r="L253" i="60"/>
  <c r="I256" i="60"/>
  <c r="I271" i="60"/>
  <c r="J285" i="60"/>
  <c r="I306" i="60"/>
  <c r="J309" i="60"/>
  <c r="K315" i="60"/>
  <c r="J355" i="60"/>
  <c r="K387" i="60"/>
  <c r="K391" i="60"/>
  <c r="J403" i="60"/>
  <c r="J414" i="60"/>
  <c r="J419" i="60"/>
  <c r="M206" i="59"/>
  <c r="K321" i="59"/>
  <c r="K311" i="61"/>
  <c r="K385" i="61"/>
  <c r="K405" i="61"/>
  <c r="L196" i="60"/>
  <c r="L232" i="60"/>
  <c r="J246" i="60"/>
  <c r="K253" i="60"/>
  <c r="J256" i="60"/>
  <c r="J271" i="60"/>
  <c r="J277" i="60"/>
  <c r="L303" i="60"/>
  <c r="J306" i="60"/>
  <c r="K309" i="60"/>
  <c r="K325" i="60"/>
  <c r="K355" i="60"/>
  <c r="K403" i="60"/>
  <c r="L415" i="60"/>
  <c r="K356" i="59"/>
  <c r="I378" i="61"/>
  <c r="J385" i="61"/>
  <c r="I394" i="61"/>
  <c r="I405" i="61"/>
  <c r="I206" i="60"/>
  <c r="J214" i="60"/>
  <c r="I232" i="60"/>
  <c r="J239" i="60"/>
  <c r="J242" i="60"/>
  <c r="I246" i="60"/>
  <c r="J249" i="60"/>
  <c r="I253" i="60"/>
  <c r="K277" i="60"/>
  <c r="I303" i="60"/>
  <c r="J315" i="60"/>
  <c r="I325" i="60"/>
  <c r="I345" i="60"/>
  <c r="J410" i="60"/>
  <c r="J284" i="27"/>
  <c r="I200" i="27"/>
  <c r="J199" i="61"/>
  <c r="I222" i="61"/>
  <c r="I258" i="61"/>
  <c r="J295" i="61"/>
  <c r="I299" i="61"/>
  <c r="K307" i="61"/>
  <c r="I335" i="61"/>
  <c r="J344" i="61"/>
  <c r="K369" i="61"/>
  <c r="K374" i="61"/>
  <c r="J378" i="61"/>
  <c r="I390" i="61"/>
  <c r="I410" i="61"/>
  <c r="I414" i="61"/>
  <c r="L194" i="60"/>
  <c r="J206" i="60"/>
  <c r="I210" i="60"/>
  <c r="K214" i="60"/>
  <c r="J225" i="60"/>
  <c r="L237" i="60"/>
  <c r="K239" i="60"/>
  <c r="K242" i="60"/>
  <c r="K260" i="60"/>
  <c r="J268" i="60"/>
  <c r="I300" i="60"/>
  <c r="J303" i="60"/>
  <c r="J325" i="60"/>
  <c r="K410" i="60"/>
  <c r="I208" i="61"/>
  <c r="L213" i="61"/>
  <c r="L231" i="61"/>
  <c r="J299" i="61"/>
  <c r="J303" i="61"/>
  <c r="L318" i="61"/>
  <c r="J360" i="61"/>
  <c r="K365" i="61"/>
  <c r="L382" i="61"/>
  <c r="J390" i="61"/>
  <c r="L406" i="61"/>
  <c r="J410" i="61"/>
  <c r="J210" i="60"/>
  <c r="L308" i="60"/>
  <c r="I358" i="60"/>
  <c r="J219" i="61"/>
  <c r="I231" i="61"/>
  <c r="I255" i="61"/>
  <c r="I271" i="61"/>
  <c r="I287" i="61"/>
  <c r="I296" i="61"/>
  <c r="I314" i="61"/>
  <c r="I318" i="61"/>
  <c r="L346" i="61"/>
  <c r="I365" i="61"/>
  <c r="I379" i="61"/>
  <c r="I382" i="61"/>
  <c r="I406" i="61"/>
  <c r="J199" i="60"/>
  <c r="L204" i="60"/>
  <c r="L207" i="60"/>
  <c r="I219" i="60"/>
  <c r="I223" i="60"/>
  <c r="J229" i="60"/>
  <c r="I234" i="60"/>
  <c r="J247" i="60"/>
  <c r="J254" i="60"/>
  <c r="K266" i="60"/>
  <c r="L279" i="60"/>
  <c r="I297" i="60"/>
  <c r="I308" i="60"/>
  <c r="I332" i="60"/>
  <c r="J358" i="60"/>
  <c r="K395" i="60"/>
  <c r="I418" i="60"/>
  <c r="J231" i="61"/>
  <c r="J255" i="61"/>
  <c r="J219" i="60"/>
  <c r="J223" i="60"/>
  <c r="J234" i="60"/>
  <c r="K358" i="60"/>
  <c r="B296" i="63"/>
  <c r="B41" i="63"/>
  <c r="B40" i="63"/>
  <c r="B38" i="63"/>
  <c r="B615" i="63"/>
  <c r="B743" i="63"/>
  <c r="B872" i="63"/>
  <c r="B1025" i="63"/>
  <c r="B275" i="63"/>
  <c r="B371" i="63"/>
  <c r="B489" i="63"/>
  <c r="B617" i="63"/>
  <c r="B745" i="63"/>
  <c r="B874" i="63"/>
  <c r="B1028" i="63"/>
  <c r="B451" i="63"/>
  <c r="B547" i="63"/>
  <c r="B643" i="63"/>
  <c r="B739" i="63"/>
  <c r="B835" i="63"/>
  <c r="B931" i="63"/>
  <c r="B1027" i="63"/>
  <c r="B445" i="63"/>
  <c r="B541" i="63"/>
  <c r="B669" i="63"/>
  <c r="B797" i="63"/>
  <c r="B925" i="63"/>
  <c r="B1053" i="63"/>
  <c r="B966" i="63"/>
  <c r="B594" i="63"/>
  <c r="B69" i="63"/>
  <c r="B53" i="63"/>
  <c r="B873" i="63"/>
  <c r="B625" i="63"/>
  <c r="B753" i="63"/>
  <c r="B884" i="63"/>
  <c r="B1039" i="63"/>
  <c r="B283" i="63"/>
  <c r="B379" i="63"/>
  <c r="B500" i="63"/>
  <c r="B628" i="63"/>
  <c r="B756" i="63"/>
  <c r="B888" i="63"/>
  <c r="B1041" i="63"/>
  <c r="B459" i="63"/>
  <c r="B555" i="63"/>
  <c r="B651" i="63"/>
  <c r="B747" i="63"/>
  <c r="B843" i="63"/>
  <c r="B939" i="63"/>
  <c r="B1035" i="63"/>
  <c r="B453" i="63"/>
  <c r="B549" i="63"/>
  <c r="B677" i="63"/>
  <c r="B805" i="63"/>
  <c r="B933" i="63"/>
  <c r="B1061" i="63"/>
  <c r="B974" i="63"/>
  <c r="B424" i="63"/>
  <c r="B68" i="63"/>
  <c r="B52" i="63"/>
  <c r="B702" i="63"/>
  <c r="B373" i="63"/>
  <c r="B284" i="63"/>
  <c r="B250" i="63"/>
  <c r="B668" i="63"/>
  <c r="B796" i="63"/>
  <c r="B936" i="63"/>
  <c r="B1079" i="63"/>
  <c r="B315" i="63"/>
  <c r="B415" i="63"/>
  <c r="B543" i="63"/>
  <c r="B671" i="63"/>
  <c r="B799" i="63"/>
  <c r="B938" i="63"/>
  <c r="B1081" i="63"/>
  <c r="B491" i="63"/>
  <c r="B587" i="63"/>
  <c r="B683" i="63"/>
  <c r="B779" i="63"/>
  <c r="B875" i="63"/>
  <c r="B971" i="63"/>
  <c r="B1067" i="63"/>
  <c r="B485" i="63"/>
  <c r="B597" i="63"/>
  <c r="B725" i="63"/>
  <c r="B853" i="63"/>
  <c r="B981" i="63"/>
  <c r="B894" i="63"/>
  <c r="B1022" i="63"/>
  <c r="B552" i="63"/>
  <c r="B62" i="63"/>
  <c r="B46" i="63"/>
  <c r="B744" i="63"/>
  <c r="B574" i="63"/>
  <c r="AP168" i="24"/>
  <c r="AQ156" i="24"/>
  <c r="AQ60" i="24"/>
  <c r="AQ212" i="24"/>
  <c r="AQ171" i="24"/>
  <c r="AP230" i="24"/>
  <c r="AP68" i="24"/>
  <c r="AP60" i="24"/>
  <c r="AQ34" i="24"/>
  <c r="AQ245" i="24"/>
  <c r="AQ208" i="24"/>
  <c r="AQ93" i="24"/>
  <c r="AP93" i="24"/>
  <c r="AP147" i="24"/>
  <c r="AQ89" i="24"/>
  <c r="AP137" i="24"/>
  <c r="AP105" i="24"/>
  <c r="AQ74" i="24"/>
  <c r="AQ45" i="24"/>
  <c r="AQ33" i="24"/>
  <c r="AN2" i="24"/>
  <c r="AP202" i="24"/>
  <c r="AP110" i="24"/>
  <c r="AP215" i="24"/>
  <c r="AP260" i="24"/>
  <c r="AQ248" i="24"/>
  <c r="AP236" i="24"/>
  <c r="AP224" i="24"/>
  <c r="AP212" i="24"/>
  <c r="AQ200" i="24"/>
  <c r="AP188" i="24"/>
  <c r="AQ176" i="24"/>
  <c r="AQ164" i="24"/>
  <c r="AQ152" i="24"/>
  <c r="AP140" i="24"/>
  <c r="AP128" i="24"/>
  <c r="AQ116" i="24"/>
  <c r="AQ104" i="24"/>
  <c r="AP92" i="24"/>
  <c r="AQ80" i="24"/>
  <c r="AQ68" i="24"/>
  <c r="AP56" i="24"/>
  <c r="AQ260" i="24"/>
  <c r="AP161" i="24"/>
  <c r="AQ95" i="24"/>
  <c r="AQ155" i="24"/>
  <c r="AP107" i="24"/>
  <c r="AQ53" i="24"/>
  <c r="AQ42" i="24"/>
  <c r="AQ101" i="24"/>
  <c r="AP116" i="24"/>
  <c r="AP57" i="24"/>
  <c r="AP226" i="24"/>
  <c r="AP174" i="24"/>
  <c r="AQ177" i="24"/>
  <c r="AP43" i="24"/>
  <c r="AQ124" i="24"/>
  <c r="AQ261" i="24"/>
  <c r="AP218" i="24"/>
  <c r="AP138" i="24"/>
  <c r="AP234" i="24"/>
  <c r="AQ218" i="24"/>
  <c r="AQ234" i="24"/>
  <c r="AP222" i="24"/>
  <c r="AQ239" i="24"/>
  <c r="AP243" i="24"/>
  <c r="AP61" i="24"/>
  <c r="AQ59" i="24"/>
  <c r="AQ231" i="24"/>
  <c r="AP102" i="24"/>
  <c r="AQ36" i="24"/>
  <c r="AP133" i="24"/>
  <c r="AP175" i="24"/>
  <c r="AQ102" i="24"/>
  <c r="AP213" i="24"/>
  <c r="AP209" i="24"/>
  <c r="AQ48" i="24"/>
  <c r="AP122" i="24"/>
  <c r="AP101" i="24"/>
  <c r="AQ108" i="24"/>
  <c r="AQ224" i="24"/>
  <c r="AP29" i="24"/>
  <c r="AP81" i="24"/>
  <c r="AP182" i="24"/>
  <c r="AQ207" i="24"/>
  <c r="AP152" i="24"/>
  <c r="AP115" i="24"/>
  <c r="AQ198" i="24"/>
  <c r="AQ92" i="24"/>
  <c r="AP87" i="24"/>
  <c r="AQ75" i="24"/>
  <c r="AP160" i="24"/>
  <c r="AP221" i="24"/>
  <c r="AP256" i="24"/>
  <c r="AP126" i="24"/>
  <c r="AQ58" i="24"/>
  <c r="AQ50" i="24"/>
  <c r="AP184" i="24"/>
  <c r="AP205" i="24"/>
  <c r="AP217" i="24"/>
  <c r="AQ130" i="24"/>
  <c r="AQ97" i="24"/>
  <c r="AQ110" i="24"/>
  <c r="AP206" i="24"/>
  <c r="AQ127" i="24"/>
  <c r="AQ91" i="24"/>
  <c r="AQ56" i="24"/>
  <c r="AQ138" i="24"/>
  <c r="AP85" i="24"/>
  <c r="AQ114" i="24"/>
  <c r="AQ185" i="24"/>
  <c r="AQ37" i="24"/>
  <c r="AP165" i="24"/>
  <c r="AQ61" i="24"/>
  <c r="AP189" i="24"/>
  <c r="AQ84" i="24"/>
  <c r="AQ133" i="24"/>
  <c r="AQ87" i="24"/>
  <c r="AP131" i="24"/>
  <c r="AQ247" i="24"/>
  <c r="AP169" i="24"/>
  <c r="AP33" i="24"/>
  <c r="AP199" i="24"/>
  <c r="AP229" i="24"/>
  <c r="AP187" i="24"/>
  <c r="AQ256" i="24"/>
  <c r="AQ145" i="24"/>
  <c r="AP89" i="24"/>
  <c r="AQ86" i="24"/>
  <c r="AQ123" i="24"/>
  <c r="AQ168" i="24"/>
  <c r="AQ43" i="24"/>
  <c r="AP253" i="24"/>
  <c r="AP124" i="24"/>
  <c r="AQ57" i="24"/>
  <c r="AP181" i="24"/>
  <c r="AQ209" i="24"/>
  <c r="AQ246" i="24"/>
  <c r="AP47" i="24"/>
  <c r="AQ52" i="24"/>
  <c r="AQ174" i="24"/>
  <c r="AQ186" i="24"/>
  <c r="AP252" i="24"/>
  <c r="AQ255" i="24"/>
  <c r="AP149" i="24"/>
  <c r="AP117" i="24"/>
  <c r="AQ205" i="24"/>
  <c r="AQ55" i="24"/>
  <c r="AP72" i="24"/>
  <c r="AQ71" i="24"/>
  <c r="AQ233" i="24"/>
  <c r="AP259" i="24"/>
  <c r="AP211" i="24"/>
  <c r="AQ189" i="24"/>
  <c r="AP219" i="24"/>
  <c r="AQ29" i="24"/>
  <c r="AQ190" i="24"/>
  <c r="AQ66" i="24"/>
  <c r="AQ236" i="24"/>
  <c r="AP53" i="24"/>
  <c r="AP39" i="24"/>
  <c r="AQ214" i="24"/>
  <c r="AP54" i="24"/>
  <c r="AQ49" i="24"/>
  <c r="AP80" i="24"/>
  <c r="AQ191" i="24"/>
  <c r="AP86" i="24"/>
  <c r="AQ213" i="24"/>
  <c r="AQ194" i="24"/>
  <c r="AQ220" i="24"/>
  <c r="AQ196" i="24"/>
  <c r="AQ157" i="24"/>
  <c r="AP97" i="24"/>
  <c r="AP216" i="24"/>
  <c r="AQ78" i="24"/>
  <c r="AQ180" i="24"/>
  <c r="AQ154" i="24"/>
  <c r="AP173" i="24"/>
  <c r="AQ250" i="24"/>
  <c r="AN1" i="24"/>
  <c r="AP109" i="24"/>
  <c r="AP45" i="24"/>
  <c r="AQ54" i="24"/>
  <c r="AP159" i="24"/>
  <c r="AP238" i="24"/>
  <c r="AQ81" i="24"/>
  <c r="AP185" i="24"/>
  <c r="AQ169" i="24"/>
  <c r="AQ252" i="24"/>
  <c r="AP112" i="24"/>
  <c r="AQ258" i="24"/>
  <c r="AQ188" i="24"/>
  <c r="AQ72" i="24"/>
  <c r="AP139" i="24"/>
  <c r="AP179" i="24"/>
  <c r="AP71" i="24"/>
  <c r="AQ126" i="24"/>
  <c r="AQ197" i="24"/>
  <c r="AP233" i="24"/>
  <c r="AQ119" i="24"/>
  <c r="AQ161" i="24"/>
  <c r="AQ184" i="24"/>
  <c r="AP78" i="24"/>
  <c r="AP242" i="24"/>
  <c r="AQ113" i="24"/>
  <c r="AP258" i="24"/>
  <c r="AP201" i="24"/>
  <c r="AP79" i="24"/>
  <c r="AQ237" i="24"/>
  <c r="AP261" i="24"/>
  <c r="AQ143" i="24"/>
  <c r="AP46" i="24"/>
  <c r="AP62" i="24"/>
  <c r="AQ172" i="24"/>
  <c r="AQ235" i="24"/>
  <c r="AQ215" i="24"/>
  <c r="AQ44" i="24"/>
  <c r="AP190" i="24"/>
  <c r="AP40" i="24"/>
  <c r="AP154" i="24"/>
  <c r="AP214" i="24"/>
  <c r="AP257" i="24"/>
  <c r="AP135" i="24"/>
  <c r="AQ257" i="24"/>
  <c r="AQ47" i="24"/>
  <c r="AP125" i="24"/>
  <c r="AP91" i="24"/>
  <c r="AQ178" i="24"/>
  <c r="AP32" i="24"/>
  <c r="AQ206" i="24"/>
  <c r="AQ83" i="24"/>
  <c r="AP111" i="24"/>
  <c r="AP150" i="24"/>
  <c r="AQ204" i="24"/>
  <c r="AP220" i="24"/>
  <c r="AQ193" i="24"/>
  <c r="AP94" i="24"/>
  <c r="AQ151" i="24"/>
  <c r="AP74" i="24"/>
  <c r="AQ129" i="24"/>
  <c r="AP59" i="24"/>
  <c r="AQ46" i="24"/>
  <c r="AQ159" i="24"/>
  <c r="AQ144" i="24"/>
  <c r="AQ63" i="24"/>
  <c r="AQ125" i="24"/>
  <c r="AP251" i="24"/>
  <c r="AQ134" i="24"/>
  <c r="AQ103" i="24"/>
  <c r="AP121" i="24"/>
  <c r="AP49" i="24"/>
  <c r="AP104" i="24"/>
  <c r="AQ90" i="24"/>
  <c r="AQ202" i="24"/>
  <c r="AP143" i="24"/>
  <c r="AQ117" i="24"/>
  <c r="AQ39" i="24"/>
  <c r="AQ115" i="24"/>
  <c r="AP239" i="24"/>
  <c r="AP223" i="24"/>
  <c r="AP70" i="24"/>
  <c r="AQ226" i="24"/>
  <c r="AP228" i="24"/>
  <c r="AQ182" i="24"/>
  <c r="AP145" i="24"/>
  <c r="AP84" i="24"/>
  <c r="AQ77" i="24"/>
  <c r="AQ158" i="24"/>
  <c r="AP254" i="24"/>
  <c r="AP245" i="24"/>
  <c r="AQ40" i="24"/>
  <c r="AP52" i="24"/>
  <c r="AQ128" i="24"/>
  <c r="AQ141" i="24"/>
  <c r="AP88" i="24"/>
  <c r="AQ140" i="24"/>
  <c r="AQ227" i="24"/>
  <c r="AQ240" i="24"/>
  <c r="AQ230" i="24"/>
  <c r="AQ94" i="24"/>
  <c r="AP192" i="24"/>
  <c r="AQ243" i="24"/>
  <c r="AP248" i="24"/>
  <c r="AQ181" i="24"/>
  <c r="AQ65" i="24"/>
  <c r="AP200" i="24"/>
  <c r="AP132" i="24"/>
  <c r="AP141" i="24"/>
  <c r="AQ179" i="24"/>
  <c r="AQ244" i="24"/>
  <c r="AQ225" i="24"/>
  <c r="AQ195" i="24"/>
  <c r="AP232" i="24"/>
  <c r="AP142" i="24"/>
  <c r="AQ67" i="24"/>
  <c r="AP34" i="24"/>
  <c r="AP235" i="24"/>
  <c r="AQ137" i="24"/>
  <c r="AP186" i="24"/>
  <c r="AP144" i="24"/>
  <c r="AQ217" i="24"/>
  <c r="AP157" i="24"/>
  <c r="AP44" i="24"/>
  <c r="AQ30" i="24"/>
  <c r="AP146" i="24"/>
  <c r="AQ135" i="24"/>
  <c r="AQ259" i="24"/>
  <c r="AP176" i="24"/>
  <c r="AQ228" i="24"/>
  <c r="AQ35" i="24"/>
  <c r="AQ253" i="24"/>
  <c r="AP203" i="24"/>
  <c r="AP244" i="24"/>
  <c r="AP55" i="24"/>
  <c r="AQ201" i="24"/>
  <c r="AP163" i="24"/>
  <c r="AP153" i="24"/>
  <c r="AP136" i="24"/>
  <c r="AQ222" i="24"/>
  <c r="AP42" i="24"/>
  <c r="AQ175" i="24"/>
  <c r="AQ249" i="24"/>
  <c r="AQ254" i="24"/>
  <c r="AP64" i="24"/>
  <c r="AP108" i="24"/>
  <c r="AP164" i="24"/>
  <c r="AQ210" i="24"/>
  <c r="AQ120" i="24"/>
  <c r="AP208" i="24"/>
  <c r="AQ187" i="24"/>
  <c r="AQ166" i="24"/>
  <c r="AQ153" i="24"/>
  <c r="AP100" i="24"/>
  <c r="AP240" i="24"/>
  <c r="AP114" i="24"/>
  <c r="AQ32" i="24"/>
  <c r="AP148" i="24"/>
  <c r="AP69" i="24"/>
  <c r="AP183" i="24"/>
  <c r="AQ242" i="24"/>
  <c r="AQ38" i="24"/>
  <c r="AQ79" i="24"/>
  <c r="AP58" i="24"/>
  <c r="AP36" i="24"/>
  <c r="AQ163" i="24"/>
  <c r="AP38" i="24"/>
  <c r="AQ98" i="24"/>
  <c r="AP210" i="24"/>
  <c r="AQ41" i="24"/>
  <c r="AP166" i="24"/>
  <c r="AP237" i="24"/>
  <c r="AP255" i="24"/>
  <c r="AQ107" i="24"/>
  <c r="AP167" i="24"/>
  <c r="AP50" i="24"/>
  <c r="AP227" i="24"/>
  <c r="AQ162" i="24"/>
  <c r="AP193" i="24"/>
  <c r="AQ167" i="24"/>
  <c r="AP90" i="24"/>
  <c r="AP246" i="24"/>
  <c r="AQ69" i="24"/>
  <c r="AP204" i="24"/>
  <c r="AP103" i="24"/>
  <c r="AP177" i="24"/>
  <c r="AQ146" i="24"/>
  <c r="AQ183" i="24"/>
  <c r="AQ165" i="24"/>
  <c r="AP195" i="24"/>
  <c r="AP35" i="24"/>
  <c r="AQ64" i="24"/>
  <c r="AQ251" i="24"/>
  <c r="AP63" i="24"/>
  <c r="AQ62" i="24"/>
  <c r="AP106" i="24"/>
  <c r="AP120" i="24"/>
  <c r="AP73" i="24"/>
  <c r="AQ216" i="24"/>
  <c r="AQ199" i="24"/>
  <c r="AP30" i="24"/>
  <c r="AQ211" i="24"/>
  <c r="AP31" i="24"/>
  <c r="AP65" i="24"/>
  <c r="AQ70" i="24"/>
  <c r="AQ238" i="24"/>
  <c r="AQ112" i="24"/>
  <c r="AQ241" i="24"/>
  <c r="AP41" i="24"/>
  <c r="AP99" i="24"/>
  <c r="AP151" i="24"/>
  <c r="AP134" i="24"/>
  <c r="AP66" i="24"/>
  <c r="AQ139" i="24"/>
  <c r="AQ147" i="24"/>
  <c r="AQ100" i="24"/>
  <c r="AQ136" i="24"/>
  <c r="AP96" i="24"/>
  <c r="AP95" i="24"/>
  <c r="AQ173" i="24"/>
  <c r="AP155" i="24"/>
  <c r="AP231" i="24"/>
  <c r="AQ51" i="24"/>
  <c r="AQ82" i="24"/>
  <c r="AP75" i="24"/>
  <c r="AQ99" i="24"/>
  <c r="AQ122" i="24"/>
  <c r="AP51" i="24"/>
  <c r="AQ118" i="24"/>
  <c r="AQ85" i="24"/>
  <c r="AQ88" i="24"/>
  <c r="AQ229" i="24"/>
  <c r="AP194" i="24"/>
  <c r="AQ106" i="24"/>
  <c r="AP113" i="24"/>
  <c r="AQ31" i="24"/>
  <c r="AP37" i="24"/>
  <c r="AP82" i="24"/>
  <c r="AQ73" i="24"/>
  <c r="AQ96" i="24"/>
  <c r="AQ219" i="24"/>
  <c r="AP197" i="24"/>
  <c r="AQ160" i="24"/>
  <c r="AQ131" i="24"/>
  <c r="AP162" i="24"/>
  <c r="AQ149" i="24"/>
  <c r="AP207" i="24"/>
  <c r="AQ111" i="24"/>
  <c r="AQ148" i="24"/>
  <c r="AP76" i="24"/>
  <c r="AP77" i="24"/>
  <c r="AP123" i="24"/>
  <c r="AQ232" i="24"/>
  <c r="AP191" i="24"/>
  <c r="AP158" i="24"/>
  <c r="AP198" i="24"/>
  <c r="AP83" i="24"/>
  <c r="AQ192" i="24"/>
  <c r="AP172" i="24"/>
  <c r="AP67" i="24"/>
  <c r="AQ76" i="24"/>
  <c r="AP48" i="24"/>
  <c r="AQ223" i="24"/>
  <c r="AP225" i="24"/>
  <c r="AP196" i="24"/>
  <c r="AP127" i="24"/>
  <c r="AP250" i="24"/>
  <c r="AQ132" i="24"/>
  <c r="AQ121" i="24"/>
  <c r="AP119" i="24"/>
  <c r="AP241" i="24"/>
  <c r="AP249" i="24"/>
  <c r="AQ221" i="24"/>
  <c r="AP98" i="24"/>
  <c r="AP129" i="24"/>
  <c r="AQ203" i="24"/>
  <c r="AP247" i="24"/>
  <c r="AP180" i="24"/>
  <c r="AP130" i="24"/>
  <c r="AQ150" i="24"/>
  <c r="AQ142" i="24"/>
  <c r="AQ109" i="24"/>
  <c r="AP118" i="24"/>
  <c r="AP178" i="24"/>
  <c r="AP170" i="24"/>
  <c r="AP171" i="24"/>
  <c r="AQ105" i="24"/>
  <c r="AP156" i="24"/>
  <c r="AQ170" i="24"/>
  <c r="A359" i="27"/>
  <c r="B130" i="62"/>
  <c r="B501" i="62"/>
  <c r="A419" i="27"/>
  <c r="A261" i="27"/>
  <c r="B372" i="62"/>
  <c r="B833" i="62"/>
  <c r="A394" i="27"/>
  <c r="B106" i="62"/>
  <c r="B680" i="62"/>
  <c r="B841" i="62"/>
  <c r="A234" i="27"/>
  <c r="B541" i="62"/>
  <c r="B57" i="62"/>
  <c r="A226" i="27"/>
  <c r="A208" i="27"/>
  <c r="B332" i="62"/>
  <c r="B775" i="62"/>
  <c r="A396" i="27"/>
  <c r="B369" i="62"/>
  <c r="A427" i="27"/>
  <c r="B1064" i="62"/>
  <c r="A287" i="27"/>
  <c r="B445" i="62"/>
  <c r="A378" i="27"/>
  <c r="A397" i="27"/>
  <c r="B134" i="62"/>
  <c r="A315" i="27"/>
  <c r="A344" i="27"/>
  <c r="B378" i="62"/>
  <c r="A245" i="27"/>
  <c r="B607" i="62"/>
  <c r="A257" i="27"/>
  <c r="A317" i="27"/>
  <c r="A264" i="27"/>
  <c r="B191" i="62"/>
  <c r="B755" i="62"/>
  <c r="B691" i="62"/>
  <c r="A230" i="27"/>
  <c r="A265" i="27"/>
  <c r="A305" i="27"/>
  <c r="A233" i="27"/>
  <c r="A334" i="27"/>
  <c r="A273" i="27"/>
  <c r="A214" i="27"/>
  <c r="A242" i="27"/>
  <c r="A296" i="27"/>
  <c r="B183" i="62"/>
  <c r="A435" i="27"/>
  <c r="A194" i="27"/>
  <c r="A210" i="27"/>
  <c r="A337" i="27"/>
  <c r="A341" i="27"/>
  <c r="A289" i="27"/>
  <c r="A360" i="27"/>
  <c r="B835" i="62"/>
  <c r="B754" i="62"/>
  <c r="B307" i="62"/>
  <c r="B240" i="62"/>
  <c r="B327" i="62"/>
  <c r="B400" i="62"/>
  <c r="B200" i="62"/>
  <c r="B405" i="62"/>
  <c r="B326" i="62"/>
  <c r="B238" i="62"/>
  <c r="B602" i="62"/>
  <c r="B128" i="62"/>
  <c r="B59" i="62"/>
  <c r="B851" i="62"/>
  <c r="B832" i="62"/>
  <c r="B536" i="62"/>
  <c r="B540" i="62"/>
  <c r="B865" i="62"/>
  <c r="A323" i="27"/>
  <c r="B184" i="62"/>
  <c r="A392" i="27"/>
  <c r="A352" i="27"/>
  <c r="A292" i="27"/>
  <c r="A358" i="27"/>
  <c r="A321" i="27"/>
  <c r="A196" i="27"/>
  <c r="A268" i="27"/>
  <c r="A403" i="27"/>
  <c r="B786" i="62"/>
  <c r="B381" i="62"/>
  <c r="B958" i="62"/>
  <c r="B404" i="62"/>
  <c r="B826" i="62"/>
  <c r="B964" i="62"/>
  <c r="B321" i="62"/>
  <c r="B741" i="62"/>
  <c r="B186" i="62"/>
  <c r="B338" i="62"/>
  <c r="B252" i="62"/>
  <c r="B853" i="62"/>
  <c r="B858" i="62"/>
  <c r="B569" i="62"/>
  <c r="B507" i="62"/>
  <c r="B259" i="62"/>
  <c r="B820" i="62"/>
  <c r="B710" i="62"/>
  <c r="A262" i="27"/>
  <c r="A237" i="27"/>
  <c r="A395" i="27"/>
  <c r="A389" i="27"/>
  <c r="A410" i="27"/>
  <c r="A294" i="27"/>
  <c r="A270" i="27"/>
  <c r="A322" i="27"/>
  <c r="A335" i="27"/>
  <c r="A238" i="27"/>
  <c r="B493" i="62"/>
  <c r="A399" i="27"/>
  <c r="A353" i="27"/>
  <c r="A330" i="27"/>
  <c r="A249" i="27"/>
  <c r="A345" i="27"/>
  <c r="A429" i="27"/>
  <c r="A224" i="27"/>
  <c r="A340" i="27"/>
  <c r="B123" i="62"/>
  <c r="B254" i="62"/>
  <c r="B139" i="62"/>
  <c r="B1018" i="62"/>
  <c r="B962" i="62"/>
  <c r="B979" i="62"/>
  <c r="B440" i="62"/>
  <c r="B970" i="62"/>
  <c r="B195" i="62"/>
  <c r="B450" i="62"/>
  <c r="B348" i="62"/>
  <c r="B558" i="62"/>
  <c r="B281" i="62"/>
  <c r="B825" i="62"/>
  <c r="B571" i="62"/>
  <c r="B323" i="62"/>
  <c r="B948" i="62"/>
  <c r="B774" i="62"/>
  <c r="A259" i="27"/>
  <c r="A407" i="27"/>
  <c r="A379" i="27"/>
  <c r="A351" i="27"/>
  <c r="A244" i="27"/>
  <c r="A288" i="27"/>
  <c r="A363" i="27"/>
  <c r="A193" i="27"/>
  <c r="A225" i="27"/>
  <c r="A302" i="27"/>
  <c r="A314" i="27"/>
  <c r="E2" i="36"/>
  <c r="H2" i="36"/>
  <c r="B43" i="62"/>
  <c r="A388" i="27"/>
  <c r="A283" i="27"/>
  <c r="A281" i="27"/>
  <c r="A331" i="27"/>
  <c r="A306" i="27"/>
  <c r="A282" i="27"/>
  <c r="A428" i="27"/>
  <c r="A221" i="27"/>
  <c r="B226" i="62"/>
  <c r="B472" i="62"/>
  <c r="B538" i="62"/>
  <c r="B920" i="62"/>
  <c r="B560" i="62"/>
  <c r="B994" i="62"/>
  <c r="B944" i="62"/>
  <c r="B255" i="62"/>
  <c r="B257" i="62"/>
  <c r="B792" i="62"/>
  <c r="B189" i="62"/>
  <c r="B264" i="62"/>
  <c r="B242" i="62"/>
  <c r="B397" i="62"/>
  <c r="B782" i="62"/>
  <c r="B731" i="62"/>
  <c r="B630" i="62"/>
  <c r="B847" i="62"/>
  <c r="A276" i="27"/>
  <c r="A355" i="27"/>
  <c r="A412" i="27"/>
  <c r="A253" i="27"/>
  <c r="A349" i="27"/>
  <c r="A431" i="27"/>
  <c r="B155" i="62"/>
  <c r="B306" i="62"/>
  <c r="B120" i="62"/>
  <c r="B444" i="62"/>
  <c r="A239" i="27"/>
  <c r="A252" i="27"/>
  <c r="A402" i="27"/>
  <c r="A405" i="27"/>
  <c r="A232" i="27"/>
  <c r="A393" i="27"/>
  <c r="A380" i="27"/>
  <c r="A320" i="27"/>
  <c r="A325" i="27"/>
  <c r="A235" i="27"/>
  <c r="A409" i="27"/>
  <c r="A201" i="27"/>
  <c r="A218" i="27"/>
  <c r="B165" i="36"/>
  <c r="A377" i="27"/>
  <c r="A229" i="27"/>
  <c r="A367" i="27"/>
  <c r="A271" i="27"/>
  <c r="A404" i="27"/>
  <c r="A311" i="27"/>
  <c r="A211" i="27"/>
  <c r="A251" i="27"/>
  <c r="B557" i="62"/>
  <c r="B736" i="62"/>
  <c r="B1010" i="62"/>
  <c r="B247" i="62"/>
  <c r="B480" i="62"/>
  <c r="B201" i="62"/>
  <c r="B283" i="62"/>
  <c r="B343" i="62"/>
  <c r="B364" i="62"/>
  <c r="B1021" i="62"/>
  <c r="B198" i="62"/>
  <c r="B360" i="62"/>
  <c r="B328" i="62"/>
  <c r="B532" i="62"/>
  <c r="B846" i="62"/>
  <c r="B795" i="62"/>
  <c r="B694" i="62"/>
  <c r="B911" i="62"/>
  <c r="A256" i="27"/>
  <c r="A401" i="27"/>
  <c r="A202" i="27"/>
  <c r="A272" i="27"/>
  <c r="B669" i="62"/>
  <c r="B415" i="62"/>
  <c r="B446" i="62"/>
  <c r="A308" i="27"/>
  <c r="A333" i="27"/>
  <c r="A365" i="27"/>
  <c r="A205" i="27"/>
  <c r="A254" i="27"/>
  <c r="A433" i="27"/>
  <c r="A313" i="27"/>
  <c r="A207" i="27"/>
  <c r="A267" i="27"/>
  <c r="A285" i="27"/>
  <c r="A369" i="27"/>
  <c r="E1" i="36"/>
  <c r="A277" i="27"/>
  <c r="A327" i="27"/>
  <c r="A347" i="27"/>
  <c r="A316" i="27"/>
  <c r="A398" i="27"/>
  <c r="A307" i="27"/>
  <c r="A280" i="27"/>
  <c r="A336" i="27"/>
  <c r="B296" i="62"/>
  <c r="B742" i="62"/>
  <c r="B544" i="62"/>
  <c r="B708" i="62"/>
  <c r="B707" i="62"/>
  <c r="B333" i="62"/>
  <c r="B455" i="62"/>
  <c r="B587" i="62"/>
  <c r="B800" i="62"/>
  <c r="B271" i="62"/>
  <c r="B278" i="62"/>
  <c r="B613" i="62"/>
  <c r="B361" i="62"/>
  <c r="B393" i="62"/>
  <c r="B919" i="62"/>
  <c r="B1006" i="62"/>
  <c r="B767" i="62"/>
  <c r="B937" i="62"/>
  <c r="A372" i="27"/>
  <c r="A362" i="27"/>
  <c r="B266" i="62"/>
  <c r="B704" i="62"/>
  <c r="A364" i="27"/>
  <c r="A357" i="27"/>
  <c r="A298" i="27"/>
  <c r="A414" i="27"/>
  <c r="A413" i="27"/>
  <c r="A310" i="27"/>
  <c r="A290" i="27"/>
  <c r="A228" i="27"/>
  <c r="A329" i="27"/>
  <c r="A291" i="27"/>
  <c r="A203" i="27"/>
  <c r="A361" i="27"/>
  <c r="A299" i="27"/>
  <c r="A370" i="27"/>
  <c r="A432" i="27"/>
  <c r="A200" i="27"/>
  <c r="A373" i="27"/>
  <c r="B202" i="62"/>
  <c r="B138" i="62"/>
  <c r="B714" i="62"/>
  <c r="B871" i="62"/>
  <c r="B935" i="62"/>
  <c r="B496" i="62"/>
  <c r="B623" i="62"/>
  <c r="B715" i="62"/>
  <c r="B1056" i="62"/>
  <c r="B359" i="62"/>
  <c r="B411" i="62"/>
  <c r="B869" i="62"/>
  <c r="B468" i="62"/>
  <c r="B514" i="62"/>
  <c r="B983" i="62"/>
  <c r="B1070" i="62"/>
  <c r="B831" i="62"/>
  <c r="B1001" i="62"/>
  <c r="A204" i="27"/>
  <c r="A255" i="27"/>
  <c r="A319" i="27"/>
  <c r="A301" i="27"/>
  <c r="A243" i="27"/>
  <c r="A222" i="27"/>
  <c r="A354" i="27"/>
  <c r="A198" i="27"/>
  <c r="B236" i="62"/>
  <c r="B461" i="62"/>
  <c r="B1002" i="62"/>
  <c r="B98" i="62"/>
  <c r="B918" i="62"/>
  <c r="B1005" i="62"/>
  <c r="B124" i="62"/>
  <c r="B427" i="62"/>
  <c r="B990" i="62"/>
  <c r="B619" i="62"/>
  <c r="B848" i="62"/>
  <c r="B221" i="62"/>
  <c r="B385" i="62"/>
  <c r="B771" i="62"/>
  <c r="B1009" i="62"/>
  <c r="B465" i="62"/>
  <c r="B857" i="62"/>
  <c r="B435" i="62"/>
  <c r="A309" i="27"/>
  <c r="A371" i="27"/>
  <c r="A197" i="27"/>
  <c r="B725" i="62"/>
  <c r="B365" i="62"/>
  <c r="B230" i="62"/>
  <c r="B961" i="62"/>
  <c r="B801" i="62"/>
  <c r="A339" i="27"/>
  <c r="A343" i="27"/>
  <c r="A376" i="27"/>
  <c r="A342" i="27"/>
  <c r="A240" i="27"/>
  <c r="A326" i="27"/>
  <c r="A384" i="27"/>
  <c r="A368" i="27"/>
  <c r="A236" i="27"/>
  <c r="A416" i="27"/>
  <c r="A286" i="27"/>
  <c r="A332" i="27"/>
  <c r="A406" i="27"/>
  <c r="A199" i="27"/>
  <c r="A420" i="27"/>
  <c r="A386" i="27"/>
  <c r="A381" i="27"/>
  <c r="A219" i="27"/>
  <c r="A215" i="27"/>
  <c r="A195" i="27"/>
  <c r="A269" i="27"/>
  <c r="A279" i="27"/>
  <c r="A263" i="27"/>
  <c r="A374" i="27"/>
  <c r="A260" i="27"/>
  <c r="B456" i="62"/>
  <c r="B984" i="62"/>
  <c r="B430" i="62"/>
  <c r="B162" i="62"/>
  <c r="B449" i="62"/>
  <c r="B909" i="62"/>
  <c r="B132" i="62"/>
  <c r="B293" i="62"/>
  <c r="B519" i="62"/>
  <c r="B747" i="62"/>
  <c r="B251" i="62"/>
  <c r="B287" i="62"/>
  <c r="B509" i="62"/>
  <c r="B875" i="62"/>
  <c r="B1073" i="62"/>
  <c r="B529" i="62"/>
  <c r="B921" i="62"/>
  <c r="B292" i="62"/>
  <c r="A426" i="27"/>
  <c r="B107" i="62"/>
  <c r="A278" i="27"/>
  <c r="B802" i="62"/>
  <c r="A274" i="27"/>
  <c r="A266" i="27"/>
  <c r="A304" i="27"/>
  <c r="A220" i="27"/>
  <c r="A356" i="27"/>
  <c r="A231" i="27"/>
  <c r="A408" i="27"/>
  <c r="A258" i="27"/>
  <c r="A206" i="27"/>
  <c r="A366" i="27"/>
  <c r="A390" i="27"/>
  <c r="A383" i="27"/>
  <c r="N1" i="27"/>
  <c r="N2" i="27"/>
  <c r="A411" i="27"/>
  <c r="A227" i="27"/>
  <c r="A275" i="27"/>
  <c r="A295" i="27"/>
  <c r="A324" i="27"/>
  <c r="A417" i="27"/>
  <c r="A246" i="27"/>
  <c r="B614" i="62"/>
  <c r="B522" i="62"/>
  <c r="B679" i="62"/>
  <c r="B757" i="62"/>
  <c r="B362" i="62"/>
  <c r="B273" i="62"/>
  <c r="B325" i="62"/>
  <c r="B597" i="62"/>
  <c r="B126" i="62"/>
  <c r="B67" i="62"/>
  <c r="B1022" i="62"/>
  <c r="B515" i="62"/>
  <c r="B1068" i="62"/>
  <c r="B577" i="62"/>
  <c r="B777" i="62"/>
  <c r="B65" i="62"/>
  <c r="B82" i="30"/>
  <c r="B290" i="30"/>
  <c r="B27" i="30"/>
  <c r="B370" i="30"/>
  <c r="B140" i="30"/>
  <c r="B396" i="30"/>
  <c r="B271" i="30"/>
  <c r="B383" i="30"/>
  <c r="B136" i="30"/>
  <c r="B84" i="30"/>
  <c r="B176" i="30"/>
  <c r="B39" i="30"/>
  <c r="A24" i="52"/>
  <c r="A27" i="52"/>
  <c r="A22" i="52"/>
  <c r="A15" i="52"/>
  <c r="A19" i="52"/>
  <c r="A12" i="52"/>
  <c r="A10" i="52"/>
  <c r="A29" i="52"/>
  <c r="A30" i="52"/>
  <c r="A13" i="52"/>
  <c r="A11" i="52"/>
  <c r="A18" i="52"/>
  <c r="A23" i="52"/>
  <c r="A28" i="52"/>
  <c r="A14" i="52"/>
  <c r="A17" i="52"/>
  <c r="A20" i="52"/>
  <c r="A21" i="52"/>
  <c r="A415" i="27"/>
  <c r="A418" i="27"/>
  <c r="A297" i="27"/>
  <c r="A241" i="27"/>
  <c r="A303" i="27"/>
  <c r="A400" i="27"/>
  <c r="A430" i="27"/>
  <c r="A382" i="27"/>
  <c r="A350" i="27"/>
  <c r="A338" i="27"/>
  <c r="A248" i="27"/>
  <c r="A312" i="27"/>
  <c r="A328" i="27"/>
  <c r="A391" i="27"/>
  <c r="A247" i="27"/>
  <c r="A375" i="27"/>
  <c r="A284" i="27"/>
  <c r="A318" i="27"/>
  <c r="A434" i="27"/>
  <c r="A348" i="27"/>
  <c r="A209" i="27"/>
  <c r="A223" i="27"/>
  <c r="A212" i="27"/>
  <c r="A346" i="27"/>
  <c r="A293" i="27"/>
  <c r="A387" i="27"/>
  <c r="A216" i="27"/>
  <c r="A217" i="27"/>
  <c r="A385" i="27"/>
  <c r="B302" i="62"/>
  <c r="B873" i="62"/>
  <c r="B783" i="62"/>
  <c r="B877" i="62"/>
  <c r="B737" i="62"/>
  <c r="B647" i="62"/>
  <c r="B793" i="62"/>
  <c r="B703" i="62"/>
  <c r="B1059" i="62"/>
  <c r="B692" i="62"/>
  <c r="B1052" i="62"/>
  <c r="B73" i="62"/>
  <c r="B1079" i="62"/>
  <c r="B942" i="62"/>
  <c r="B667" i="62"/>
  <c r="B1024" i="62"/>
  <c r="B375" i="62"/>
  <c r="B713" i="62"/>
  <c r="B945" i="62"/>
  <c r="B855" i="62"/>
  <c r="B718" i="62"/>
  <c r="B996" i="62"/>
  <c r="B578" i="62"/>
  <c r="B1071" i="62"/>
  <c r="B659" i="62"/>
  <c r="B876" i="62"/>
  <c r="B310" i="62"/>
  <c r="B1063" i="62"/>
  <c r="B651" i="62"/>
  <c r="B860" i="62"/>
  <c r="B300" i="62"/>
  <c r="B276" i="62"/>
  <c r="B914" i="62"/>
  <c r="B282" i="62"/>
  <c r="B641" i="62"/>
  <c r="B884" i="62"/>
  <c r="B211" i="62"/>
  <c r="B436" i="62"/>
  <c r="B938" i="62"/>
  <c r="B237" i="62"/>
  <c r="B112" i="62"/>
  <c r="B862" i="62"/>
  <c r="B592" i="62"/>
  <c r="B973" i="62"/>
  <c r="B179" i="62"/>
  <c r="B906" i="62"/>
  <c r="B168" i="62"/>
  <c r="B897" i="62"/>
  <c r="B491" i="62"/>
  <c r="B219" i="62"/>
  <c r="B566" i="62"/>
  <c r="B232" i="62"/>
  <c r="B648" i="62"/>
  <c r="B118" i="62"/>
  <c r="B830" i="62"/>
  <c r="B552" i="62"/>
  <c r="B922" i="62"/>
  <c r="B177" i="62"/>
  <c r="B829" i="62"/>
  <c r="B166" i="62"/>
  <c r="B769" i="62"/>
  <c r="B980" i="62"/>
  <c r="B215" i="62"/>
  <c r="B525" i="62"/>
  <c r="B1042" i="62"/>
  <c r="B413" i="62"/>
  <c r="B116" i="62"/>
  <c r="B894" i="62"/>
  <c r="B624" i="62"/>
  <c r="B1026" i="62"/>
  <c r="B182" i="62"/>
  <c r="B957" i="62"/>
  <c r="B301" i="62"/>
  <c r="B1025" i="62"/>
  <c r="B285" i="62"/>
  <c r="B992" i="62"/>
  <c r="B346" i="62"/>
  <c r="B484" i="62"/>
  <c r="B819" i="62"/>
  <c r="B467" i="62"/>
  <c r="B163" i="62"/>
  <c r="B956" i="62"/>
  <c r="B809" i="62"/>
  <c r="B719" i="62"/>
  <c r="B39" i="62"/>
  <c r="B673" i="62"/>
  <c r="B583" i="62"/>
  <c r="B729" i="62"/>
  <c r="B639" i="62"/>
  <c r="B995" i="62"/>
  <c r="B568" i="62"/>
  <c r="B924" i="62"/>
  <c r="B93" i="62"/>
  <c r="B1015" i="62"/>
  <c r="B878" i="62"/>
  <c r="B603" i="62"/>
  <c r="B896" i="62"/>
  <c r="B42" i="62"/>
  <c r="B649" i="62"/>
  <c r="B881" i="62"/>
  <c r="B791" i="62"/>
  <c r="B654" i="62"/>
  <c r="B868" i="62"/>
  <c r="B477" i="62"/>
  <c r="B927" i="62"/>
  <c r="B563" i="62"/>
  <c r="B684" i="62"/>
  <c r="B225" i="62"/>
  <c r="B879" i="62"/>
  <c r="B555" i="62"/>
  <c r="B636" i="62"/>
  <c r="B1077" i="62"/>
  <c r="B204" i="62"/>
  <c r="B709" i="62"/>
  <c r="B474" i="62"/>
  <c r="B1055" i="62"/>
  <c r="B581" i="62"/>
  <c r="B874" i="62"/>
  <c r="B329" i="62"/>
  <c r="B682" i="62"/>
  <c r="B357" i="62"/>
  <c r="B104" i="62"/>
  <c r="B702" i="62"/>
  <c r="B410" i="62"/>
  <c r="B717" i="62"/>
  <c r="B170" i="62"/>
  <c r="B677" i="62"/>
  <c r="B159" i="62"/>
  <c r="B521" i="62"/>
  <c r="B772" i="62"/>
  <c r="B1080" i="62"/>
  <c r="B406" i="62"/>
  <c r="B861" i="62"/>
  <c r="B936" i="62"/>
  <c r="B110" i="62"/>
  <c r="B646" i="62"/>
  <c r="B1004" i="62"/>
  <c r="B616" i="62"/>
  <c r="B1069" i="62"/>
  <c r="B600" i="62"/>
  <c r="B157" i="62"/>
  <c r="B505" i="62"/>
  <c r="B724" i="62"/>
  <c r="B1029" i="62"/>
  <c r="B382" i="62"/>
  <c r="B810" i="62"/>
  <c r="B629" i="62"/>
  <c r="B108" i="62"/>
  <c r="B734" i="62"/>
  <c r="B428" i="62"/>
  <c r="B770" i="62"/>
  <c r="B173" i="62"/>
  <c r="B728" i="62"/>
  <c r="B161" i="62"/>
  <c r="B671" i="62"/>
  <c r="B380" i="62"/>
  <c r="B700" i="62"/>
  <c r="B147" i="62"/>
  <c r="B192" i="62"/>
  <c r="B660" i="62"/>
  <c r="B335" i="62"/>
  <c r="B131" i="62"/>
  <c r="B760" i="62"/>
  <c r="B745" i="62"/>
  <c r="B655" i="62"/>
  <c r="B47" i="62"/>
  <c r="B609" i="62"/>
  <c r="B40" i="62"/>
  <c r="B665" i="62"/>
  <c r="B575" i="62"/>
  <c r="B931" i="62"/>
  <c r="B469" i="62"/>
  <c r="B796" i="62"/>
  <c r="B1041" i="62"/>
  <c r="B951" i="62"/>
  <c r="B814" i="62"/>
  <c r="B539" i="62"/>
  <c r="B768" i="62"/>
  <c r="B50" i="62"/>
  <c r="B585" i="62"/>
  <c r="B817" i="62"/>
  <c r="B727" i="62"/>
  <c r="B590" i="62"/>
  <c r="B740" i="62"/>
  <c r="B401" i="62"/>
  <c r="B743" i="62"/>
  <c r="B1028" i="62"/>
  <c r="B498" i="62"/>
  <c r="B898" i="62"/>
  <c r="B735" i="62"/>
  <c r="B1012" i="62"/>
  <c r="B475" i="62"/>
  <c r="B872" i="62"/>
  <c r="B196" i="62"/>
  <c r="B520" i="62"/>
  <c r="B834" i="62"/>
  <c r="B815" i="62"/>
  <c r="B403" i="62"/>
  <c r="B618" i="62"/>
  <c r="B233" i="62"/>
  <c r="B482" i="62"/>
  <c r="B533" i="62"/>
  <c r="B96" i="62"/>
  <c r="B1035" i="62"/>
  <c r="B812" i="62"/>
  <c r="B452" i="62"/>
  <c r="B890" i="62"/>
  <c r="B460" i="62"/>
  <c r="B151" i="62"/>
  <c r="B999" i="62"/>
  <c r="B530" i="62"/>
  <c r="B824" i="62"/>
  <c r="B308" i="62"/>
  <c r="B632" i="62"/>
  <c r="B229" i="62"/>
  <c r="B102" i="62"/>
  <c r="B1011" i="62"/>
  <c r="B748" i="62"/>
  <c r="B423" i="62"/>
  <c r="B840" i="62"/>
  <c r="B429" i="62"/>
  <c r="B149" i="62"/>
  <c r="B943" i="62"/>
  <c r="B492" i="62"/>
  <c r="B773" i="62"/>
  <c r="B286" i="62"/>
  <c r="B582" i="62"/>
  <c r="B930" i="62"/>
  <c r="B100" i="62"/>
  <c r="B598" i="62"/>
  <c r="B892" i="62"/>
  <c r="B528" i="62"/>
  <c r="B941" i="62"/>
  <c r="B516" i="62"/>
  <c r="B153" i="62"/>
  <c r="B606" i="62"/>
  <c r="B534" i="62"/>
  <c r="B214" i="62"/>
  <c r="B115" i="62"/>
  <c r="B738" i="62"/>
  <c r="B672" i="62"/>
  <c r="B746" i="62"/>
  <c r="B99" i="62"/>
  <c r="B38" i="62"/>
  <c r="B681" i="62"/>
  <c r="B591" i="62"/>
  <c r="B55" i="62"/>
  <c r="B545" i="62"/>
  <c r="B48" i="62"/>
  <c r="B601" i="62"/>
  <c r="B511" i="62"/>
  <c r="B867" i="62"/>
  <c r="B395" i="62"/>
  <c r="B668" i="62"/>
  <c r="B977" i="62"/>
  <c r="B887" i="62"/>
  <c r="B750" i="62"/>
  <c r="B1060" i="62"/>
  <c r="B640" i="62"/>
  <c r="B58" i="62"/>
  <c r="B776" i="62"/>
  <c r="B753" i="62"/>
  <c r="B663" i="62"/>
  <c r="B1019" i="62"/>
  <c r="B612" i="62"/>
  <c r="B972" i="62"/>
  <c r="B559" i="62"/>
  <c r="B836" i="62"/>
  <c r="B391" i="62"/>
  <c r="B693" i="62"/>
  <c r="B551" i="62"/>
  <c r="B788" i="62"/>
  <c r="B367" i="62"/>
  <c r="B666" i="62"/>
  <c r="B188" i="62"/>
  <c r="B390" i="62"/>
  <c r="B272" i="62"/>
  <c r="B615" i="62"/>
  <c r="B275" i="62"/>
  <c r="B424" i="62"/>
  <c r="B199" i="62"/>
  <c r="B358" i="62"/>
  <c r="B706" i="62"/>
  <c r="B431" i="62"/>
  <c r="B907" i="62"/>
  <c r="B562" i="62"/>
  <c r="B330" i="62"/>
  <c r="B661" i="62"/>
  <c r="B345" i="62"/>
  <c r="B143" i="62"/>
  <c r="B799" i="62"/>
  <c r="B371" i="62"/>
  <c r="B572" i="62"/>
  <c r="B206" i="62"/>
  <c r="B447" i="62"/>
  <c r="B354" i="62"/>
  <c r="B986" i="62"/>
  <c r="B883" i="62"/>
  <c r="B510" i="62"/>
  <c r="B309" i="62"/>
  <c r="B610" i="62"/>
  <c r="B324" i="62"/>
  <c r="B141" i="62"/>
  <c r="B687" i="62"/>
  <c r="B315" i="62"/>
  <c r="B490" i="62"/>
  <c r="B203" i="62"/>
  <c r="B418" i="62"/>
  <c r="B269" i="62"/>
  <c r="B781" i="62"/>
  <c r="B939" i="62"/>
  <c r="B604" i="62"/>
  <c r="B352" i="62"/>
  <c r="B712" i="62"/>
  <c r="B377" i="62"/>
  <c r="B145" i="62"/>
  <c r="B531" i="62"/>
  <c r="B1058" i="62"/>
  <c r="B342" i="62"/>
  <c r="B705" i="62"/>
  <c r="B989" i="62"/>
  <c r="B426" i="62"/>
  <c r="B821" i="62"/>
  <c r="B457" i="62"/>
  <c r="B46" i="62"/>
  <c r="B617" i="62"/>
  <c r="B527" i="62"/>
  <c r="B63" i="62"/>
  <c r="B481" i="62"/>
  <c r="B56" i="62"/>
  <c r="B537" i="62"/>
  <c r="B1078" i="62"/>
  <c r="B803" i="62"/>
  <c r="B331" i="62"/>
  <c r="B549" i="62"/>
  <c r="B913" i="62"/>
  <c r="B823" i="62"/>
  <c r="B686" i="62"/>
  <c r="B932" i="62"/>
  <c r="B526" i="62"/>
  <c r="B66" i="62"/>
  <c r="B290" i="62"/>
  <c r="B689" i="62"/>
  <c r="B599" i="62"/>
  <c r="B955" i="62"/>
  <c r="B504" i="62"/>
  <c r="B844" i="62"/>
  <c r="B1062" i="62"/>
  <c r="B628" i="62"/>
  <c r="B303" i="62"/>
  <c r="B508" i="62"/>
  <c r="B1054" i="62"/>
  <c r="B596" i="62"/>
  <c r="B295" i="62"/>
  <c r="B486" i="62"/>
  <c r="B180" i="62"/>
  <c r="B305" i="62"/>
  <c r="B458" i="62"/>
  <c r="B1046" i="62"/>
  <c r="B864" i="62"/>
  <c r="B289" i="62"/>
  <c r="B190" i="62"/>
  <c r="B262" i="62"/>
  <c r="B904" i="62"/>
  <c r="B981" i="62"/>
  <c r="B779" i="62"/>
  <c r="B399" i="62"/>
  <c r="B224" i="62"/>
  <c r="B466" i="62"/>
  <c r="B249" i="62"/>
  <c r="B135" i="62"/>
  <c r="B543" i="62"/>
  <c r="B1072" i="62"/>
  <c r="B374" i="62"/>
  <c r="B197" i="62"/>
  <c r="B337" i="62"/>
  <c r="B518" i="62"/>
  <c r="B336" i="62"/>
  <c r="B723" i="62"/>
  <c r="B351" i="62"/>
  <c r="B997" i="62"/>
  <c r="B434" i="62"/>
  <c r="B228" i="62"/>
  <c r="B133" i="62"/>
  <c r="B495" i="62"/>
  <c r="B1008" i="62"/>
  <c r="B353" i="62"/>
  <c r="B194" i="62"/>
  <c r="B316" i="62"/>
  <c r="B389" i="62"/>
  <c r="B250" i="62"/>
  <c r="B811" i="62"/>
  <c r="B416" i="62"/>
  <c r="B245" i="62"/>
  <c r="B502" i="62"/>
  <c r="B270" i="62"/>
  <c r="B137" i="62"/>
  <c r="B299" i="62"/>
  <c r="B1013" i="62"/>
  <c r="B396" i="62"/>
  <c r="B479" i="62"/>
  <c r="B284" i="62"/>
  <c r="B978" i="62"/>
  <c r="B946" i="62"/>
  <c r="B579" i="62"/>
  <c r="B54" i="62"/>
  <c r="B553" i="62"/>
  <c r="B463" i="62"/>
  <c r="B71" i="62"/>
  <c r="B417" i="62"/>
  <c r="B64" i="62"/>
  <c r="B473" i="62"/>
  <c r="B1014" i="62"/>
  <c r="B739" i="62"/>
  <c r="B267" i="62"/>
  <c r="B453" i="62"/>
  <c r="B849" i="62"/>
  <c r="B759" i="62"/>
  <c r="B622" i="62"/>
  <c r="B804" i="62"/>
  <c r="B437" i="62"/>
  <c r="B74" i="62"/>
  <c r="B45" i="62"/>
  <c r="B625" i="62"/>
  <c r="B535" i="62"/>
  <c r="B891" i="62"/>
  <c r="B421" i="62"/>
  <c r="B716" i="62"/>
  <c r="B934" i="62"/>
  <c r="B448" i="62"/>
  <c r="B239" i="62"/>
  <c r="B384" i="62"/>
  <c r="B926" i="62"/>
  <c r="B439" i="62"/>
  <c r="B231" i="62"/>
  <c r="B373" i="62"/>
  <c r="B172" i="62"/>
  <c r="B1061" i="62"/>
  <c r="B808" i="62"/>
  <c r="B870" i="62"/>
  <c r="B608" i="62"/>
  <c r="B1000" i="62"/>
  <c r="B181" i="62"/>
  <c r="B933" i="62"/>
  <c r="B258" i="62"/>
  <c r="B60" i="62"/>
  <c r="B627" i="62"/>
  <c r="B279" i="62"/>
  <c r="B818" i="62"/>
  <c r="B349" i="62"/>
  <c r="B478" i="62"/>
  <c r="B127" i="62"/>
  <c r="B998" i="62"/>
  <c r="B816" i="62"/>
  <c r="B268" i="62"/>
  <c r="B187" i="62"/>
  <c r="B241" i="62"/>
  <c r="B698" i="62"/>
  <c r="B68" i="62"/>
  <c r="B595" i="62"/>
  <c r="B263" i="62"/>
  <c r="B765" i="62"/>
  <c r="B317" i="62"/>
  <c r="B368" i="62"/>
  <c r="B125" i="62"/>
  <c r="B982" i="62"/>
  <c r="B752" i="62"/>
  <c r="B246" i="62"/>
  <c r="B185" i="62"/>
  <c r="B1034" i="62"/>
  <c r="B512" i="62"/>
  <c r="B44" i="62"/>
  <c r="B683" i="62"/>
  <c r="B311" i="62"/>
  <c r="B893" i="62"/>
  <c r="B370" i="62"/>
  <c r="B653" i="62"/>
  <c r="B129" i="62"/>
  <c r="B940" i="62"/>
  <c r="B154" i="62"/>
  <c r="B506" i="62"/>
  <c r="B947" i="62"/>
  <c r="B388" i="62"/>
  <c r="B1050" i="62"/>
  <c r="B265" i="62"/>
  <c r="B344" i="62"/>
  <c r="B62" i="62"/>
  <c r="B489" i="62"/>
  <c r="B1030" i="62"/>
  <c r="B91" i="62"/>
  <c r="B1031" i="62"/>
  <c r="B72" i="62"/>
  <c r="B409" i="62"/>
  <c r="B950" i="62"/>
  <c r="B675" i="62"/>
  <c r="B1040" i="62"/>
  <c r="B383" i="62"/>
  <c r="B785" i="62"/>
  <c r="B695" i="62"/>
  <c r="B1051" i="62"/>
  <c r="B676" i="62"/>
  <c r="B1036" i="62"/>
  <c r="B94" i="62"/>
  <c r="B53" i="62"/>
  <c r="B561" i="62"/>
  <c r="B471" i="62"/>
  <c r="B827" i="62"/>
  <c r="B355" i="62"/>
  <c r="B588" i="62"/>
  <c r="B806" i="62"/>
  <c r="B347" i="62"/>
  <c r="B217" i="62"/>
  <c r="B298" i="62"/>
  <c r="B798" i="62"/>
  <c r="B339" i="62"/>
  <c r="B216" i="62"/>
  <c r="B288" i="62"/>
  <c r="B968" i="62"/>
  <c r="B856" i="62"/>
  <c r="B261" i="62"/>
  <c r="B726" i="62"/>
  <c r="B419" i="62"/>
  <c r="B744" i="62"/>
  <c r="B171" i="62"/>
  <c r="B701" i="62"/>
  <c r="B160" i="62"/>
  <c r="B953" i="62"/>
  <c r="B499" i="62"/>
  <c r="B220" i="62"/>
  <c r="B586" i="62"/>
  <c r="B253" i="62"/>
  <c r="B749" i="62"/>
  <c r="B119" i="62"/>
  <c r="B854" i="62"/>
  <c r="B565" i="62"/>
  <c r="B949" i="62"/>
  <c r="B178" i="62"/>
  <c r="B882" i="62"/>
  <c r="B167" i="62"/>
  <c r="B889" i="62"/>
  <c r="B1044" i="62"/>
  <c r="B218" i="62"/>
  <c r="B546" i="62"/>
  <c r="B1066" i="62"/>
  <c r="B554" i="62"/>
  <c r="B117" i="62"/>
  <c r="B790" i="62"/>
  <c r="B488" i="62"/>
  <c r="B845" i="62"/>
  <c r="B176" i="62"/>
  <c r="B805" i="62"/>
  <c r="B165" i="62"/>
  <c r="B1017" i="62"/>
  <c r="B523" i="62"/>
  <c r="B222" i="62"/>
  <c r="B664" i="62"/>
  <c r="B274" i="62"/>
  <c r="B954" i="62"/>
  <c r="B121" i="62"/>
  <c r="B223" i="62"/>
  <c r="B122" i="62"/>
  <c r="B193" i="62"/>
  <c r="B916" i="62"/>
  <c r="B322" i="62"/>
  <c r="B256" i="62"/>
  <c r="B175" i="62"/>
  <c r="B570" i="62"/>
  <c r="B70" i="62"/>
  <c r="B425" i="62"/>
  <c r="B966" i="62"/>
  <c r="B1057" i="62"/>
  <c r="B967" i="62"/>
  <c r="B92" i="62"/>
  <c r="B1023" i="62"/>
  <c r="B886" i="62"/>
  <c r="B611" i="62"/>
  <c r="B912" i="62"/>
  <c r="B319" i="62"/>
  <c r="B721" i="62"/>
  <c r="B631" i="62"/>
  <c r="B987" i="62"/>
  <c r="B556" i="62"/>
  <c r="B908" i="62"/>
  <c r="B1033" i="62"/>
  <c r="B61" i="62"/>
  <c r="B497" i="62"/>
  <c r="B1038" i="62"/>
  <c r="B763" i="62"/>
  <c r="B291" i="62"/>
  <c r="B485" i="62"/>
  <c r="B678" i="62"/>
  <c r="B243" i="62"/>
  <c r="B209" i="62"/>
  <c r="B1074" i="62"/>
  <c r="B670" i="62"/>
  <c r="B235" i="62"/>
  <c r="B208" i="62"/>
  <c r="B1048" i="62"/>
  <c r="B762" i="62"/>
  <c r="B650" i="62"/>
  <c r="B386" i="62"/>
  <c r="B1043" i="62"/>
  <c r="B828" i="62"/>
  <c r="B470" i="62"/>
  <c r="B917" i="62"/>
  <c r="B494" i="62"/>
  <c r="B152" i="62"/>
  <c r="B633" i="62"/>
  <c r="B852" i="62"/>
  <c r="B210" i="62"/>
  <c r="B422" i="62"/>
  <c r="B888" i="62"/>
  <c r="B1037" i="62"/>
  <c r="B111" i="62"/>
  <c r="B662" i="62"/>
  <c r="B1020" i="62"/>
  <c r="B642" i="62"/>
  <c r="B169" i="62"/>
  <c r="B626" i="62"/>
  <c r="B158" i="62"/>
  <c r="B513" i="62"/>
  <c r="B756" i="62"/>
  <c r="B1053" i="62"/>
  <c r="B394" i="62"/>
  <c r="B837" i="62"/>
  <c r="B730" i="62"/>
  <c r="B109" i="62"/>
  <c r="B638" i="62"/>
  <c r="B988" i="62"/>
  <c r="B589" i="62"/>
  <c r="B1045" i="62"/>
  <c r="B576" i="62"/>
  <c r="B156" i="62"/>
  <c r="B697" i="62"/>
  <c r="B900" i="62"/>
  <c r="B212" i="62"/>
  <c r="B451" i="62"/>
  <c r="B965" i="62"/>
  <c r="B280" i="62"/>
  <c r="B113" i="62"/>
  <c r="B454" i="62"/>
  <c r="B580" i="62"/>
  <c r="B789" i="62"/>
  <c r="B976" i="62"/>
  <c r="B304" i="62"/>
  <c r="B350" i="62"/>
  <c r="B392" i="62"/>
  <c r="B174" i="62"/>
  <c r="B442" i="62"/>
  <c r="B674" i="62"/>
  <c r="B1039" i="62"/>
  <c r="B902" i="62"/>
  <c r="B993" i="62"/>
  <c r="B903" i="62"/>
  <c r="B1049" i="62"/>
  <c r="B959" i="62"/>
  <c r="B822" i="62"/>
  <c r="B547" i="62"/>
  <c r="B784" i="62"/>
  <c r="B41" i="62"/>
  <c r="B657" i="62"/>
  <c r="B567" i="62"/>
  <c r="B923" i="62"/>
  <c r="B459" i="62"/>
  <c r="B780" i="62"/>
  <c r="B969" i="62"/>
  <c r="B69" i="62"/>
  <c r="B433" i="62"/>
  <c r="B974" i="62"/>
  <c r="B699" i="62"/>
  <c r="B227" i="62"/>
  <c r="B51" i="62"/>
  <c r="B1075" i="62"/>
  <c r="B928" i="62"/>
  <c r="B925" i="62"/>
  <c r="B52" i="62"/>
  <c r="B1067" i="62"/>
  <c r="B880" i="62"/>
  <c r="B901" i="62"/>
  <c r="B842" i="62"/>
  <c r="B564" i="62"/>
  <c r="B476" i="62"/>
  <c r="B164" i="62"/>
  <c r="B915" i="62"/>
  <c r="B574" i="62"/>
  <c r="B341" i="62"/>
  <c r="B685" i="62"/>
  <c r="B356" i="62"/>
  <c r="B144" i="62"/>
  <c r="B1007" i="62"/>
  <c r="B542" i="62"/>
  <c r="B850" i="62"/>
  <c r="B318" i="62"/>
  <c r="B658" i="62"/>
  <c r="B314" i="62"/>
  <c r="B103" i="62"/>
  <c r="B1027" i="62"/>
  <c r="B764" i="62"/>
  <c r="B438" i="62"/>
  <c r="B866" i="62"/>
  <c r="B443" i="62"/>
  <c r="B150" i="62"/>
  <c r="B991" i="62"/>
  <c r="B517" i="62"/>
  <c r="B797" i="62"/>
  <c r="B297" i="62"/>
  <c r="B605" i="62"/>
  <c r="B1032" i="62"/>
  <c r="B101" i="62"/>
  <c r="B1003" i="62"/>
  <c r="B732" i="62"/>
  <c r="B408" i="62"/>
  <c r="B813" i="62"/>
  <c r="B414" i="62"/>
  <c r="B148" i="62"/>
  <c r="B441" i="62"/>
  <c r="B644" i="62"/>
  <c r="B952" i="62"/>
  <c r="B340" i="62"/>
  <c r="B733" i="62"/>
  <c r="B402" i="62"/>
  <c r="B105" i="62"/>
  <c r="B548" i="62"/>
  <c r="B761" i="62"/>
  <c r="B1016" i="62"/>
  <c r="B620" i="62"/>
  <c r="B146" i="62"/>
  <c r="B794" i="62"/>
  <c r="B1065" i="62"/>
  <c r="B975" i="62"/>
  <c r="B838" i="62"/>
  <c r="B929" i="62"/>
  <c r="B839" i="62"/>
  <c r="B985" i="62"/>
  <c r="B895" i="62"/>
  <c r="B758" i="62"/>
  <c r="B1076" i="62"/>
  <c r="B656" i="62"/>
  <c r="B49" i="62"/>
  <c r="B593" i="62"/>
  <c r="B503" i="62"/>
  <c r="B859" i="62"/>
  <c r="B387" i="62"/>
  <c r="B652" i="62"/>
  <c r="B905" i="62"/>
  <c r="B573" i="62"/>
  <c r="B1047" i="62"/>
  <c r="B910" i="62"/>
  <c r="B635" i="62"/>
  <c r="B960" i="62"/>
  <c r="B248" i="62"/>
  <c r="B971" i="62"/>
  <c r="B720" i="62"/>
  <c r="B722" i="62"/>
  <c r="B1081" i="62"/>
  <c r="B963" i="62"/>
  <c r="B688" i="62"/>
  <c r="B696" i="62"/>
  <c r="B637" i="62"/>
  <c r="B420" i="62"/>
  <c r="B366" i="62"/>
  <c r="B376" i="62"/>
  <c r="B787" i="62"/>
  <c r="B407" i="62"/>
  <c r="B234" i="62"/>
  <c r="B483" i="62"/>
  <c r="B260" i="62"/>
  <c r="B136" i="62"/>
  <c r="B807" i="62"/>
  <c r="B379" i="62"/>
  <c r="B594" i="62"/>
  <c r="B207" i="62"/>
  <c r="B462" i="62"/>
  <c r="B398" i="62"/>
  <c r="B95" i="62"/>
  <c r="B899" i="62"/>
  <c r="B524" i="62"/>
  <c r="B320" i="62"/>
  <c r="B634" i="62"/>
  <c r="B334" i="62"/>
  <c r="B142" i="62"/>
  <c r="B751" i="62"/>
  <c r="B363" i="62"/>
  <c r="B550" i="62"/>
  <c r="B205" i="62"/>
  <c r="B432" i="62"/>
  <c r="B312" i="62"/>
  <c r="B885" i="62"/>
  <c r="B843" i="62"/>
  <c r="B464" i="62"/>
  <c r="B277" i="62"/>
  <c r="B584" i="62"/>
  <c r="B313" i="62"/>
  <c r="B140" i="62"/>
  <c r="B863" i="62"/>
  <c r="B412" i="62"/>
  <c r="B645" i="62"/>
  <c r="B244" i="62"/>
  <c r="B500" i="62"/>
  <c r="B621" i="62"/>
  <c r="B97" i="62"/>
  <c r="B690" i="62"/>
  <c r="B487" i="62"/>
  <c r="B294" i="62"/>
  <c r="B213" i="62"/>
  <c r="B114" i="62"/>
  <c r="B766" i="62"/>
  <c r="B778" i="62"/>
  <c r="H1" i="36"/>
  <c r="B536" i="14"/>
  <c r="B134" i="14"/>
  <c r="B588" i="14"/>
  <c r="B819" i="14"/>
  <c r="B539" i="14"/>
  <c r="B624" i="14"/>
  <c r="B907" i="14"/>
  <c r="B1078" i="14"/>
  <c r="B805" i="14"/>
  <c r="B300" i="14"/>
  <c r="B63" i="14"/>
  <c r="B528" i="14"/>
  <c r="B443" i="14"/>
  <c r="B322" i="14"/>
  <c r="B376" i="14"/>
  <c r="B39" i="14"/>
  <c r="B773" i="14"/>
  <c r="B317" i="14"/>
  <c r="B104" i="14"/>
  <c r="B703" i="14"/>
  <c r="B782" i="14"/>
  <c r="B1037" i="14"/>
  <c r="B673" i="14"/>
  <c r="B387" i="14"/>
  <c r="B314" i="14"/>
  <c r="B394" i="14"/>
  <c r="B310" i="14"/>
  <c r="B405" i="14"/>
  <c r="B841" i="14"/>
  <c r="B983" i="14"/>
  <c r="B838" i="14"/>
  <c r="B173" i="14"/>
  <c r="B463" i="14"/>
  <c r="B234" i="14"/>
  <c r="B425" i="14"/>
  <c r="B433" i="14"/>
  <c r="B71" i="14"/>
  <c r="B230" i="14"/>
  <c r="B1015" i="14"/>
  <c r="B416" i="14"/>
  <c r="B1019" i="14"/>
  <c r="B326" i="14"/>
  <c r="B91" i="14"/>
  <c r="B1073" i="14"/>
  <c r="B1069" i="14"/>
  <c r="B794" i="14"/>
  <c r="B1036" i="14"/>
  <c r="B456" i="14"/>
  <c r="B499" i="14"/>
  <c r="B1077" i="14"/>
  <c r="B775" i="14"/>
  <c r="B453" i="14"/>
  <c r="B974" i="14"/>
  <c r="B168" i="14"/>
  <c r="B257" i="14"/>
  <c r="B279" i="14"/>
  <c r="B490" i="14"/>
  <c r="B1049" i="14"/>
  <c r="B72" i="14"/>
  <c r="B784" i="14"/>
  <c r="B795" i="14"/>
  <c r="B157" i="14"/>
  <c r="B566" i="14"/>
  <c r="B701" i="14"/>
  <c r="B596" i="14"/>
  <c r="B659" i="14"/>
  <c r="B266" i="14"/>
  <c r="B138" i="14"/>
  <c r="B685" i="14"/>
  <c r="B108" i="14"/>
  <c r="B887" i="14"/>
  <c r="B768" i="14"/>
  <c r="B352" i="14"/>
  <c r="B791" i="14"/>
  <c r="B864" i="14"/>
  <c r="B526" i="14"/>
  <c r="B779" i="14"/>
  <c r="B869" i="14"/>
  <c r="B458" i="14"/>
  <c r="B190" i="14"/>
  <c r="B993" i="14"/>
  <c r="B952" i="14"/>
  <c r="B1068" i="14"/>
  <c r="B1022" i="14"/>
  <c r="B655" i="14"/>
  <c r="B512" i="14"/>
  <c r="B213" i="14"/>
  <c r="B409" i="14"/>
  <c r="B232" i="14"/>
  <c r="B669" i="14"/>
  <c r="B583" i="14"/>
  <c r="B519" i="14"/>
  <c r="B543" i="14"/>
  <c r="B465" i="14"/>
  <c r="B241" i="14"/>
  <c r="B290" i="14"/>
  <c r="B902" i="14"/>
  <c r="B94" i="14"/>
  <c r="B763" i="14"/>
  <c r="B224" i="14"/>
  <c r="B217" i="14"/>
  <c r="B377" i="14"/>
  <c r="B1030" i="14"/>
  <c r="B272" i="14"/>
  <c r="B934" i="14"/>
  <c r="B203" i="14"/>
  <c r="B367" i="14"/>
  <c r="B182" i="14"/>
  <c r="B769" i="14"/>
  <c r="B195" i="14"/>
  <c r="B216" i="14"/>
  <c r="B702" i="14"/>
  <c r="B275" i="14"/>
  <c r="B105" i="14"/>
  <c r="B220" i="14"/>
  <c r="B277" i="14"/>
  <c r="B400" i="14"/>
  <c r="B1043" i="14"/>
  <c r="B332" i="14"/>
  <c r="B339" i="14"/>
  <c r="B98" i="14"/>
  <c r="B924" i="14"/>
  <c r="B918" i="14"/>
  <c r="B1009" i="14"/>
  <c r="B761" i="14"/>
  <c r="B102" i="14"/>
  <c r="B414" i="14"/>
  <c r="B691" i="14"/>
  <c r="B808" i="14"/>
  <c r="B144" i="14"/>
  <c r="B850" i="14"/>
  <c r="B397" i="14"/>
  <c r="B464" i="14"/>
  <c r="B619" i="14"/>
  <c r="B780" i="14"/>
  <c r="B306" i="14"/>
  <c r="B597" i="14"/>
  <c r="B810" i="14"/>
  <c r="B728" i="14"/>
  <c r="B421" i="14"/>
  <c r="B336" i="14"/>
  <c r="B658" i="14"/>
  <c r="B137" i="14"/>
  <c r="B381" i="14"/>
  <c r="B606" i="14"/>
  <c r="B471" i="14"/>
  <c r="B687" i="14"/>
  <c r="B475" i="14"/>
  <c r="B917" i="14"/>
  <c r="B689" i="14"/>
  <c r="B925" i="14"/>
  <c r="B455" i="14"/>
  <c r="B1011" i="14"/>
  <c r="B399" i="14"/>
  <c r="B855" i="14"/>
  <c r="B937" i="14"/>
  <c r="B824" i="14"/>
  <c r="B244" i="14"/>
  <c r="B1046" i="14"/>
  <c r="B353" i="14"/>
  <c r="B664" i="14"/>
  <c r="B586" i="14"/>
  <c r="B927" i="14"/>
  <c r="B984" i="14"/>
  <c r="B60" i="14"/>
  <c r="B236" i="14"/>
  <c r="B488" i="14"/>
  <c r="B500" i="14"/>
  <c r="B870" i="14"/>
  <c r="B853" i="14"/>
  <c r="B811" i="14"/>
  <c r="B226" i="14"/>
  <c r="B1074" i="14"/>
  <c r="B1053" i="14"/>
  <c r="B351" i="14"/>
  <c r="B758" i="14"/>
  <c r="B781" i="14"/>
  <c r="B547" i="14"/>
  <c r="B885" i="14"/>
  <c r="B818" i="14"/>
  <c r="B115" i="14"/>
  <c r="B122" i="14"/>
  <c r="B256" i="14"/>
  <c r="B52" i="14"/>
  <c r="B516" i="14"/>
  <c r="B529" i="14"/>
  <c r="B506" i="14"/>
  <c r="B608" i="14"/>
  <c r="B1027" i="14"/>
  <c r="B470" i="14"/>
  <c r="B832" i="14"/>
  <c r="B378" i="14"/>
  <c r="B131" i="14"/>
  <c r="B793" i="14"/>
  <c r="B211" i="14"/>
  <c r="B635" i="14"/>
  <c r="B593" i="14"/>
  <c r="B267" i="14"/>
  <c r="B243" i="14"/>
  <c r="B830" i="14"/>
  <c r="B891" i="14"/>
  <c r="B710" i="14"/>
  <c r="B321" i="14"/>
  <c r="B179" i="14"/>
  <c r="B408" i="14"/>
  <c r="B150" i="14"/>
  <c r="B169" i="14"/>
  <c r="B964" i="14"/>
  <c r="B235" i="14"/>
  <c r="B96" i="14"/>
  <c r="B892" i="14"/>
  <c r="B620" i="14"/>
  <c r="B857" i="14"/>
  <c r="B607" i="14"/>
  <c r="B988" i="14"/>
  <c r="B1058" i="14"/>
  <c r="B447" i="14"/>
  <c r="B357" i="14"/>
  <c r="B413" i="14"/>
  <c r="B939" i="14"/>
  <c r="B54" i="14"/>
  <c r="B523" i="14"/>
  <c r="B906" i="14"/>
  <c r="B393" i="14"/>
  <c r="B630" i="14"/>
  <c r="B752" i="14"/>
  <c r="B968" i="14"/>
  <c r="B375" i="14"/>
  <c r="B748" i="14"/>
  <c r="B268" i="14"/>
  <c r="B592" i="14"/>
  <c r="B41" i="14"/>
  <c r="B404" i="14"/>
  <c r="B402" i="14"/>
  <c r="B1031" i="14"/>
  <c r="B212" i="14"/>
  <c r="B972" i="14"/>
  <c r="B223" i="14"/>
  <c r="B334" i="14"/>
  <c r="B886" i="14"/>
  <c r="B125" i="14"/>
  <c r="B292" i="14"/>
  <c r="B101" i="14"/>
  <c r="B910" i="14"/>
  <c r="B573" i="14"/>
  <c r="B109" i="14"/>
  <c r="B790" i="14"/>
  <c r="B495" i="14"/>
  <c r="B913" i="14"/>
  <c r="B719" i="14"/>
  <c r="B829" i="14"/>
  <c r="B688" i="14"/>
  <c r="B406" i="14"/>
  <c r="B666" i="14"/>
  <c r="B435" i="14"/>
  <c r="B1062" i="14"/>
  <c r="B66" i="14"/>
  <c r="B43" i="14"/>
  <c r="B551" i="14"/>
  <c r="B633" i="14"/>
  <c r="B680" i="14"/>
  <c r="B629" i="14"/>
  <c r="B618" i="14"/>
  <c r="B734" i="14"/>
  <c r="B694" i="14"/>
  <c r="B665" i="14"/>
  <c r="B897" i="14"/>
  <c r="B70" i="14"/>
  <c r="B284" i="14"/>
  <c r="B468" i="14"/>
  <c r="B354" i="14"/>
  <c r="B478" i="14"/>
  <c r="B44" i="14"/>
  <c r="B720" i="14"/>
  <c r="B69" i="14"/>
  <c r="B690" i="14"/>
  <c r="B647" i="14"/>
  <c r="B668" i="14"/>
  <c r="B724" i="14"/>
  <c r="B879" i="14"/>
  <c r="B868" i="14"/>
  <c r="B525" i="14"/>
  <c r="B1029" i="14"/>
  <c r="B992" i="14"/>
  <c r="B578" i="14"/>
  <c r="B161" i="14"/>
  <c r="B299" i="14"/>
  <c r="B1006" i="14"/>
  <c r="B176" i="14"/>
  <c r="B603" i="14"/>
  <c r="B441" i="14"/>
  <c r="B270" i="14"/>
  <c r="B240" i="14"/>
  <c r="B932" i="14"/>
  <c r="B903" i="14"/>
  <c r="B254" i="14"/>
  <c r="B831" i="14"/>
  <c r="B483" i="14"/>
  <c r="B1042" i="14"/>
  <c r="B1081" i="14"/>
  <c r="B215" i="14"/>
  <c r="B515" i="14"/>
  <c r="B894" i="14"/>
  <c r="B1024" i="14"/>
  <c r="B214" i="14"/>
  <c r="B199" i="14"/>
  <c r="B826" i="14"/>
  <c r="B623" i="14"/>
  <c r="B959" i="14"/>
  <c r="B926" i="14"/>
  <c r="B289" i="14"/>
  <c r="B460" i="14"/>
  <c r="B546" i="14"/>
  <c r="B303" i="14"/>
  <c r="B205" i="14"/>
  <c r="B998" i="14"/>
  <c r="B227" i="14"/>
  <c r="B909" i="14"/>
  <c r="B627" i="14"/>
  <c r="B575" i="14"/>
  <c r="B95" i="14"/>
  <c r="B774" i="14"/>
  <c r="B417" i="14"/>
  <c r="B544" i="14"/>
  <c r="B288" i="14"/>
  <c r="B901" i="14"/>
  <c r="B756" i="14"/>
  <c r="B509" i="14"/>
  <c r="B599" i="14"/>
  <c r="B585" i="14"/>
  <c r="B283" i="14"/>
  <c r="B307" i="14"/>
  <c r="B692" i="14"/>
  <c r="B646" i="14"/>
  <c r="B686" i="14"/>
  <c r="B479" i="14"/>
  <c r="B141" i="14"/>
  <c r="B845" i="14"/>
  <c r="B263" i="14"/>
  <c r="B681" i="14"/>
  <c r="B146" i="14"/>
  <c r="B553" i="14"/>
  <c r="B772" i="14"/>
  <c r="B532" i="14"/>
  <c r="B298" i="14"/>
  <c r="B600" i="14"/>
  <c r="B698" i="14"/>
  <c r="B472" i="14"/>
  <c r="B961" i="14"/>
  <c r="B581" i="14"/>
  <c r="B67" i="14"/>
  <c r="B579" i="14"/>
  <c r="B401" i="14"/>
  <c r="B962" i="14"/>
  <c r="B564" i="14"/>
  <c r="B827" i="14"/>
  <c r="B148" i="14"/>
  <c r="B258" i="14"/>
  <c r="B760" i="14"/>
  <c r="B309" i="14"/>
  <c r="B587" i="14"/>
  <c r="B732" i="14"/>
  <c r="B467" i="14"/>
  <c r="B814" i="14"/>
  <c r="B520" i="14"/>
  <c r="B51" i="14"/>
  <c r="B139" i="14"/>
  <c r="B713" i="14"/>
  <c r="B524" i="14"/>
  <c r="B419" i="14"/>
  <c r="B474" i="14"/>
  <c r="B273" i="14"/>
  <c r="B538" i="14"/>
  <c r="B535" i="14"/>
  <c r="B1051" i="14"/>
  <c r="B364" i="14"/>
  <c r="B348" i="14"/>
  <c r="B430" i="14"/>
  <c r="B1079" i="14"/>
  <c r="B576" i="14"/>
  <c r="B1033" i="14"/>
  <c r="B1066" i="14"/>
  <c r="B865" i="14"/>
  <c r="B200" i="14"/>
  <c r="B363" i="14"/>
  <c r="B762" i="14"/>
  <c r="B908" i="14"/>
  <c r="B557" i="14"/>
  <c r="B741" i="14"/>
  <c r="B822" i="14"/>
  <c r="B877" i="14"/>
  <c r="B770" i="14"/>
  <c r="B923" i="14"/>
  <c r="B561" i="14"/>
  <c r="B142" i="14"/>
  <c r="B867" i="14"/>
  <c r="B403" i="14"/>
  <c r="B531" i="14"/>
  <c r="B1032" i="14"/>
  <c r="B396" i="14"/>
  <c r="B383" i="14"/>
  <c r="B329" i="14"/>
  <c r="B1003" i="14"/>
  <c r="B252" i="14"/>
  <c r="B451" i="14"/>
  <c r="B944" i="14"/>
  <c r="L192" i="61"/>
  <c r="B787" i="14"/>
  <c r="B121" i="14"/>
  <c r="A300" i="27"/>
  <c r="B228" i="14"/>
  <c r="B286" i="14"/>
  <c r="B803" i="14"/>
  <c r="B384" i="14"/>
  <c r="B899" i="14"/>
  <c r="B670" i="14"/>
  <c r="B656" i="14"/>
  <c r="B388" i="14"/>
  <c r="B368" i="14"/>
  <c r="B440" i="14"/>
  <c r="B338" i="14"/>
  <c r="B494" i="14"/>
  <c r="B1040" i="14"/>
  <c r="B843" i="14"/>
  <c r="B410" i="14"/>
  <c r="A31" i="52"/>
  <c r="A213" i="61"/>
  <c r="A16" i="52"/>
  <c r="A32" i="52"/>
  <c r="B866" i="14"/>
  <c r="A33" i="52"/>
  <c r="A26" i="52"/>
  <c r="C104" i="54"/>
  <c r="H104" i="54"/>
  <c r="M104" i="54"/>
  <c r="C166" i="54"/>
  <c r="H166" i="54"/>
  <c r="M166" i="54"/>
  <c r="C42" i="54"/>
  <c r="H42" i="54"/>
  <c r="M42" i="54"/>
  <c r="C42" i="53"/>
  <c r="H42" i="53"/>
  <c r="M42" i="53"/>
  <c r="C104" i="53"/>
  <c r="H104" i="53"/>
  <c r="M104" i="53"/>
  <c r="C166" i="53"/>
  <c r="H166" i="53"/>
  <c r="M166" i="53"/>
  <c r="C166" i="36"/>
  <c r="H166" i="36"/>
  <c r="M166" i="36"/>
  <c r="C104" i="36"/>
  <c r="H104" i="36"/>
  <c r="M104" i="36"/>
  <c r="C42" i="36"/>
  <c r="H42" i="36"/>
  <c r="M42" i="36"/>
  <c r="A155" i="24"/>
  <c r="A187" i="24"/>
  <c r="F435" i="27"/>
  <c r="A153" i="24"/>
  <c r="F434" i="27"/>
  <c r="F434" i="61"/>
  <c r="F434" i="60"/>
  <c r="A140" i="24"/>
  <c r="F435" i="61"/>
  <c r="A249" i="24"/>
  <c r="A75" i="24"/>
  <c r="A43" i="24"/>
  <c r="A214" i="24"/>
  <c r="A38" i="24"/>
  <c r="A90" i="24"/>
  <c r="A129" i="24"/>
  <c r="A240" i="24"/>
  <c r="AM1" i="14"/>
  <c r="AL2" i="52"/>
  <c r="AM2" i="62"/>
  <c r="AM2" i="14"/>
  <c r="B15" i="14"/>
  <c r="B30" i="14"/>
  <c r="AM1" i="62"/>
  <c r="AL1" i="52"/>
  <c r="AM2" i="58"/>
  <c r="AM1" i="63"/>
  <c r="AJ2" i="30"/>
  <c r="AJ1" i="30"/>
  <c r="B11" i="30" s="1"/>
  <c r="AM2" i="63"/>
  <c r="E15" i="63"/>
  <c r="E30" i="63"/>
  <c r="AM1" i="58"/>
  <c r="D10" i="58" s="1"/>
  <c r="D25" i="58" s="1"/>
  <c r="C12" i="62"/>
  <c r="C27" i="62"/>
  <c r="A16" i="24"/>
  <c r="A19" i="24"/>
  <c r="A22" i="24"/>
  <c r="A20" i="24"/>
  <c r="A18" i="24"/>
  <c r="A23" i="24"/>
  <c r="A25" i="24"/>
  <c r="A17" i="24"/>
  <c r="A21" i="24"/>
  <c r="A24" i="24"/>
  <c r="E11" i="62"/>
  <c r="E26" i="62"/>
  <c r="B9" i="62"/>
  <c r="B24" i="62"/>
  <c r="G12" i="62"/>
  <c r="G27" i="62"/>
  <c r="F9" i="62"/>
  <c r="F24" i="62"/>
  <c r="D18" i="62"/>
  <c r="B17" i="62"/>
  <c r="B32" i="62"/>
  <c r="F15" i="62"/>
  <c r="F30" i="62"/>
  <c r="B79" i="62"/>
  <c r="G11" i="62"/>
  <c r="G26" i="62"/>
  <c r="B18" i="62"/>
  <c r="B33" i="62"/>
  <c r="E18" i="62"/>
  <c r="E33" i="62"/>
  <c r="E13" i="62"/>
  <c r="E28" i="62"/>
  <c r="B13" i="62"/>
  <c r="B28" i="62"/>
  <c r="D17" i="62"/>
  <c r="F14" i="62"/>
  <c r="F29" i="62"/>
  <c r="G17" i="62"/>
  <c r="G32" i="62"/>
  <c r="F17" i="62"/>
  <c r="F32" i="62"/>
  <c r="G15" i="62"/>
  <c r="G30" i="62"/>
  <c r="B80" i="62"/>
  <c r="C80" i="62"/>
  <c r="C9" i="62"/>
  <c r="G16" i="62"/>
  <c r="G31" i="62"/>
  <c r="E12" i="62"/>
  <c r="E27" i="62"/>
  <c r="B87" i="62"/>
  <c r="E87" i="62"/>
  <c r="B11" i="62"/>
  <c r="B26" i="62"/>
  <c r="F18" i="62"/>
  <c r="F33" i="62"/>
  <c r="B10" i="62"/>
  <c r="B25" i="62"/>
  <c r="B85" i="62"/>
  <c r="F16" i="62"/>
  <c r="F31" i="62"/>
  <c r="D15" i="62"/>
  <c r="D30" i="62"/>
  <c r="B15" i="62"/>
  <c r="B30" i="62"/>
  <c r="G10" i="62"/>
  <c r="G25" i="62"/>
  <c r="E10" i="62"/>
  <c r="E25" i="62"/>
  <c r="C10" i="62"/>
  <c r="G13" i="62"/>
  <c r="G28" i="62"/>
  <c r="B78" i="62"/>
  <c r="D78" i="62"/>
  <c r="C17" i="62"/>
  <c r="C32" i="62"/>
  <c r="D12" i="62"/>
  <c r="D27" i="62"/>
  <c r="E14" i="62"/>
  <c r="E29" i="62"/>
  <c r="E16" i="62"/>
  <c r="E31" i="62"/>
  <c r="C11" i="62"/>
  <c r="C26" i="62"/>
  <c r="D16" i="62"/>
  <c r="B14" i="62"/>
  <c r="B29" i="62"/>
  <c r="E17" i="62"/>
  <c r="E32" i="62"/>
  <c r="C18" i="62"/>
  <c r="C15" i="62"/>
  <c r="C30" i="62"/>
  <c r="B83" i="62"/>
  <c r="E15" i="62"/>
  <c r="E30" i="62"/>
  <c r="H30" i="62"/>
  <c r="D10" i="62"/>
  <c r="D25" i="62"/>
  <c r="D9" i="62"/>
  <c r="D24" i="62"/>
  <c r="C16" i="62"/>
  <c r="C13" i="62"/>
  <c r="C28" i="62"/>
  <c r="B81" i="62"/>
  <c r="D81" i="62"/>
  <c r="B16" i="62"/>
  <c r="B31" i="62"/>
  <c r="G18" i="62"/>
  <c r="G33" i="62"/>
  <c r="D13" i="62"/>
  <c r="D28" i="62"/>
  <c r="B82" i="62"/>
  <c r="F12" i="62"/>
  <c r="F27" i="62"/>
  <c r="B86" i="62"/>
  <c r="C14" i="62"/>
  <c r="C29" i="62"/>
  <c r="D14" i="62"/>
  <c r="D29" i="62"/>
  <c r="H29" i="62"/>
  <c r="B84" i="62"/>
  <c r="E84" i="62"/>
  <c r="B12" i="62"/>
  <c r="B27" i="62"/>
  <c r="F13" i="62"/>
  <c r="F28" i="62"/>
  <c r="E9" i="62"/>
  <c r="E24" i="62"/>
  <c r="F11" i="62"/>
  <c r="F26" i="62"/>
  <c r="G14" i="62"/>
  <c r="G29" i="62"/>
  <c r="F10" i="62"/>
  <c r="F25" i="62"/>
  <c r="G9" i="62"/>
  <c r="G24" i="62"/>
  <c r="D11" i="62"/>
  <c r="D11" i="14"/>
  <c r="D26" i="14"/>
  <c r="F10" i="14"/>
  <c r="F25" i="14"/>
  <c r="G10" i="14"/>
  <c r="G25" i="14"/>
  <c r="G16" i="14"/>
  <c r="G31" i="14"/>
  <c r="D12" i="14"/>
  <c r="B11" i="14"/>
  <c r="B26" i="14"/>
  <c r="F17" i="14"/>
  <c r="F32" i="14"/>
  <c r="E12" i="14"/>
  <c r="E27" i="14"/>
  <c r="C10" i="14"/>
  <c r="C25" i="14"/>
  <c r="F13" i="14"/>
  <c r="F28" i="14"/>
  <c r="F9" i="14"/>
  <c r="F24" i="14"/>
  <c r="B13" i="14"/>
  <c r="B28" i="14"/>
  <c r="C13" i="14"/>
  <c r="G9" i="14"/>
  <c r="G24" i="14"/>
  <c r="B79" i="14"/>
  <c r="C79" i="14"/>
  <c r="E16" i="14"/>
  <c r="E31" i="14"/>
  <c r="D17" i="14"/>
  <c r="D32" i="14"/>
  <c r="F12" i="14"/>
  <c r="F27" i="14"/>
  <c r="B17" i="14"/>
  <c r="B32" i="14"/>
  <c r="E17" i="14"/>
  <c r="E32" i="14"/>
  <c r="C16" i="14"/>
  <c r="D18" i="14"/>
  <c r="D33" i="14"/>
  <c r="B78" i="14"/>
  <c r="C78" i="14"/>
  <c r="D9" i="14"/>
  <c r="D24" i="14"/>
  <c r="G18" i="14"/>
  <c r="G33" i="14"/>
  <c r="D10" i="14"/>
  <c r="D25" i="14"/>
  <c r="B14" i="14"/>
  <c r="B29" i="14"/>
  <c r="B84" i="14"/>
  <c r="B432" i="61"/>
  <c r="F432" i="61"/>
  <c r="C15" i="14"/>
  <c r="C30" i="14"/>
  <c r="F14" i="14"/>
  <c r="F29" i="14"/>
  <c r="C11" i="14"/>
  <c r="C26" i="14"/>
  <c r="D14" i="14"/>
  <c r="D29" i="14"/>
  <c r="B10" i="14"/>
  <c r="B25" i="14"/>
  <c r="D16" i="14"/>
  <c r="B16" i="14"/>
  <c r="B31" i="14"/>
  <c r="B18" i="14"/>
  <c r="B33" i="14"/>
  <c r="F18" i="14"/>
  <c r="F33" i="14"/>
  <c r="B87" i="14"/>
  <c r="C87" i="14"/>
  <c r="B9" i="14"/>
  <c r="B24" i="14"/>
  <c r="D13" i="14"/>
  <c r="D28" i="14"/>
  <c r="C9" i="14"/>
  <c r="G13" i="14"/>
  <c r="G28" i="14"/>
  <c r="C17" i="14"/>
  <c r="C32" i="14"/>
  <c r="G15" i="14"/>
  <c r="G30" i="14"/>
  <c r="C12" i="14"/>
  <c r="C27" i="14"/>
  <c r="C18" i="14"/>
  <c r="C33" i="14"/>
  <c r="F11" i="14"/>
  <c r="F26" i="14"/>
  <c r="E15" i="14"/>
  <c r="E30" i="14"/>
  <c r="E10" i="14"/>
  <c r="E25" i="14"/>
  <c r="H25" i="14" s="1"/>
  <c r="B82" i="14"/>
  <c r="E82" i="14"/>
  <c r="C14" i="14"/>
  <c r="C29" i="14"/>
  <c r="E9" i="14"/>
  <c r="E24" i="14"/>
  <c r="B12" i="14"/>
  <c r="B27" i="14"/>
  <c r="B81" i="14"/>
  <c r="B85" i="14"/>
  <c r="B433" i="60"/>
  <c r="F433" i="60"/>
  <c r="E13" i="14"/>
  <c r="E28" i="14"/>
  <c r="G11" i="14"/>
  <c r="G26" i="14"/>
  <c r="E11" i="14"/>
  <c r="E26" i="14"/>
  <c r="F16" i="14"/>
  <c r="F31" i="14"/>
  <c r="G17" i="14"/>
  <c r="G32" i="14"/>
  <c r="G14" i="14"/>
  <c r="G29" i="14"/>
  <c r="B86" i="14"/>
  <c r="E86" i="14"/>
  <c r="D15" i="14"/>
  <c r="D30" i="14"/>
  <c r="B80" i="14"/>
  <c r="B428" i="27"/>
  <c r="F428" i="27"/>
  <c r="E18" i="14"/>
  <c r="E33" i="14"/>
  <c r="B83" i="14"/>
  <c r="B431" i="27"/>
  <c r="F431" i="27"/>
  <c r="G12" i="14"/>
  <c r="G27" i="14"/>
  <c r="E14" i="14"/>
  <c r="F15" i="14"/>
  <c r="F30" i="14"/>
  <c r="D14" i="58"/>
  <c r="D29" i="58"/>
  <c r="B14" i="58"/>
  <c r="B29" i="58"/>
  <c r="D12" i="58"/>
  <c r="D27" i="58"/>
  <c r="G16" i="58"/>
  <c r="G31" i="58"/>
  <c r="B86" i="58"/>
  <c r="D86" i="58"/>
  <c r="B83" i="58"/>
  <c r="E83" i="58"/>
  <c r="E10" i="58"/>
  <c r="E25" i="58"/>
  <c r="E12" i="58"/>
  <c r="E27" i="58"/>
  <c r="G9" i="58"/>
  <c r="G24" i="58"/>
  <c r="B15" i="58"/>
  <c r="B30" i="58"/>
  <c r="C9" i="58"/>
  <c r="B10" i="30"/>
  <c r="E17" i="58"/>
  <c r="E32" i="58"/>
  <c r="B87" i="58"/>
  <c r="B80" i="58"/>
  <c r="D80" i="58"/>
  <c r="D16" i="58"/>
  <c r="D31" i="58"/>
  <c r="B7" i="30"/>
  <c r="G17" i="58"/>
  <c r="G32" i="58"/>
  <c r="B14" i="30"/>
  <c r="B13" i="30"/>
  <c r="E11" i="58"/>
  <c r="E26" i="58"/>
  <c r="G14" i="58"/>
  <c r="G29" i="58"/>
  <c r="B8" i="30"/>
  <c r="C13" i="58"/>
  <c r="C28" i="58"/>
  <c r="B15" i="30"/>
  <c r="D15" i="58"/>
  <c r="D30" i="58"/>
  <c r="G11" i="58"/>
  <c r="G26" i="58"/>
  <c r="F16" i="58"/>
  <c r="F31" i="58"/>
  <c r="E16" i="58"/>
  <c r="E31" i="58"/>
  <c r="D9" i="58"/>
  <c r="D24" i="58"/>
  <c r="C16" i="58"/>
  <c r="C31" i="58"/>
  <c r="B16" i="58"/>
  <c r="B31" i="58"/>
  <c r="G13" i="58"/>
  <c r="G28" i="58"/>
  <c r="E9" i="58"/>
  <c r="E24" i="58"/>
  <c r="B81" i="58"/>
  <c r="D13" i="58"/>
  <c r="B18" i="58"/>
  <c r="B33" i="58"/>
  <c r="C18" i="58"/>
  <c r="C33" i="58"/>
  <c r="F13" i="58"/>
  <c r="F28" i="58"/>
  <c r="G12" i="58"/>
  <c r="G27" i="58"/>
  <c r="B17" i="58"/>
  <c r="B32" i="58"/>
  <c r="B78" i="58"/>
  <c r="D78" i="58"/>
  <c r="F12" i="58"/>
  <c r="F27" i="58"/>
  <c r="H27" i="58"/>
  <c r="E18" i="58"/>
  <c r="E33" i="58"/>
  <c r="B11" i="58"/>
  <c r="B26" i="58"/>
  <c r="D17" i="58"/>
  <c r="D32" i="58"/>
  <c r="C15" i="58"/>
  <c r="C30" i="58"/>
  <c r="F10" i="58"/>
  <c r="F25" i="58"/>
  <c r="H25" i="58" s="1"/>
  <c r="B12" i="58"/>
  <c r="B27" i="58"/>
  <c r="B82" i="58"/>
  <c r="C82" i="58"/>
  <c r="E15" i="58"/>
  <c r="E30" i="58"/>
  <c r="F14" i="58"/>
  <c r="F29" i="58"/>
  <c r="F15" i="58"/>
  <c r="F30" i="58"/>
  <c r="E13" i="58"/>
  <c r="E28" i="58"/>
  <c r="B10" i="58"/>
  <c r="B25" i="58"/>
  <c r="B79" i="58"/>
  <c r="D79" i="58"/>
  <c r="C17" i="58"/>
  <c r="C32" i="58"/>
  <c r="F11" i="58"/>
  <c r="F26" i="58"/>
  <c r="E14" i="58"/>
  <c r="E29" i="58"/>
  <c r="C14" i="58"/>
  <c r="C29" i="58"/>
  <c r="B84" i="58"/>
  <c r="F18" i="58"/>
  <c r="F33" i="58"/>
  <c r="C10" i="58"/>
  <c r="C25" i="58"/>
  <c r="B9" i="58"/>
  <c r="B24" i="58"/>
  <c r="D18" i="58"/>
  <c r="D33" i="58"/>
  <c r="F9" i="58"/>
  <c r="F24" i="58"/>
  <c r="F17" i="58"/>
  <c r="F32" i="58"/>
  <c r="B6" i="30"/>
  <c r="B9" i="30"/>
  <c r="C11" i="58"/>
  <c r="C26" i="58"/>
  <c r="B13" i="58"/>
  <c r="B28" i="58"/>
  <c r="G15" i="58"/>
  <c r="G30" i="58"/>
  <c r="D11" i="58"/>
  <c r="D26" i="58"/>
  <c r="G10" i="58"/>
  <c r="G25" i="58"/>
  <c r="B85" i="58"/>
  <c r="D85" i="58"/>
  <c r="B12" i="30"/>
  <c r="C12" i="63"/>
  <c r="C27" i="63"/>
  <c r="B16" i="63"/>
  <c r="B31" i="63"/>
  <c r="D12" i="63"/>
  <c r="F11" i="63"/>
  <c r="F26" i="63"/>
  <c r="G13" i="63"/>
  <c r="G28" i="63"/>
  <c r="F16" i="63"/>
  <c r="F31" i="63"/>
  <c r="E17" i="63"/>
  <c r="E32" i="63"/>
  <c r="C12" i="58"/>
  <c r="C27" i="58"/>
  <c r="G18" i="58"/>
  <c r="G33" i="58"/>
  <c r="B14" i="63"/>
  <c r="B29" i="63"/>
  <c r="B87" i="63"/>
  <c r="E87" i="63"/>
  <c r="D14" i="63"/>
  <c r="D29" i="63"/>
  <c r="C18" i="63"/>
  <c r="C33" i="63"/>
  <c r="B18" i="63"/>
  <c r="B33" i="63"/>
  <c r="B85" i="63"/>
  <c r="D85" i="63"/>
  <c r="B78" i="63"/>
  <c r="D78" i="63"/>
  <c r="G11" i="63"/>
  <c r="G26" i="63"/>
  <c r="G16" i="63"/>
  <c r="G31" i="63"/>
  <c r="F10" i="63"/>
  <c r="F25" i="63"/>
  <c r="F12" i="63"/>
  <c r="F27" i="63"/>
  <c r="C17" i="63"/>
  <c r="C32" i="63"/>
  <c r="B79" i="63"/>
  <c r="C79" i="63"/>
  <c r="C11" i="63"/>
  <c r="C26" i="63"/>
  <c r="E14" i="63"/>
  <c r="E29" i="63"/>
  <c r="C9" i="63"/>
  <c r="C24" i="63"/>
  <c r="E13" i="63"/>
  <c r="E28" i="63"/>
  <c r="F14" i="63"/>
  <c r="F29" i="63"/>
  <c r="B15" i="63"/>
  <c r="B30" i="63"/>
  <c r="D15" i="63"/>
  <c r="D30" i="63"/>
  <c r="D11" i="63"/>
  <c r="D26" i="63"/>
  <c r="D9" i="63"/>
  <c r="D24" i="63"/>
  <c r="C13" i="63"/>
  <c r="C28" i="63"/>
  <c r="E18" i="63"/>
  <c r="E33" i="63"/>
  <c r="B9" i="63"/>
  <c r="B24" i="63"/>
  <c r="F17" i="63"/>
  <c r="F32" i="63"/>
  <c r="B83" i="63"/>
  <c r="D83" i="63"/>
  <c r="D16" i="63"/>
  <c r="D31" i="63"/>
  <c r="G10" i="63"/>
  <c r="G25" i="63"/>
  <c r="B84" i="63"/>
  <c r="E84" i="63"/>
  <c r="C10" i="63"/>
  <c r="C25" i="63"/>
  <c r="C14" i="63"/>
  <c r="C29" i="63"/>
  <c r="F18" i="63"/>
  <c r="F33" i="63"/>
  <c r="B11" i="63"/>
  <c r="B26" i="63"/>
  <c r="F9" i="63"/>
  <c r="F24" i="63"/>
  <c r="E11" i="63"/>
  <c r="E26" i="63"/>
  <c r="G15" i="63"/>
  <c r="G30" i="63"/>
  <c r="D10" i="63"/>
  <c r="D25" i="63"/>
  <c r="B13" i="63"/>
  <c r="B28" i="63"/>
  <c r="E9" i="63"/>
  <c r="F13" i="63"/>
  <c r="F28" i="63"/>
  <c r="G14" i="63"/>
  <c r="G29" i="63"/>
  <c r="E10" i="63"/>
  <c r="E25" i="63"/>
  <c r="D17" i="63"/>
  <c r="D32" i="63"/>
  <c r="B17" i="63"/>
  <c r="B32" i="63"/>
  <c r="G12" i="63"/>
  <c r="G27" i="63"/>
  <c r="G9" i="63"/>
  <c r="G24" i="63"/>
  <c r="E12" i="63"/>
  <c r="E27" i="63"/>
  <c r="B82" i="63"/>
  <c r="C82" i="63"/>
  <c r="C16" i="63"/>
  <c r="C31" i="63"/>
  <c r="B10" i="63"/>
  <c r="B25" i="63"/>
  <c r="C15" i="63"/>
  <c r="C30" i="63"/>
  <c r="B86" i="63"/>
  <c r="D86" i="63"/>
  <c r="F15" i="63"/>
  <c r="D18" i="63"/>
  <c r="D33" i="63"/>
  <c r="B12" i="63"/>
  <c r="B27" i="63"/>
  <c r="E16" i="63"/>
  <c r="E31" i="63"/>
  <c r="B81" i="63"/>
  <c r="D81" i="63"/>
  <c r="G17" i="63"/>
  <c r="G32" i="63"/>
  <c r="B80" i="63"/>
  <c r="D80" i="63"/>
  <c r="D13" i="63"/>
  <c r="D28" i="63"/>
  <c r="G18" i="63"/>
  <c r="G33" i="63"/>
  <c r="C79" i="58"/>
  <c r="E79" i="58"/>
  <c r="B431" i="60"/>
  <c r="B431" i="61"/>
  <c r="F431" i="61"/>
  <c r="C83" i="14"/>
  <c r="E83" i="14"/>
  <c r="D83" i="14"/>
  <c r="D28" i="58"/>
  <c r="E81" i="14"/>
  <c r="D81" i="14"/>
  <c r="B429" i="61"/>
  <c r="F429" i="61"/>
  <c r="B429" i="27"/>
  <c r="F429" i="27"/>
  <c r="B429" i="60"/>
  <c r="F429" i="60"/>
  <c r="C81" i="14"/>
  <c r="E81" i="58"/>
  <c r="D81" i="58"/>
  <c r="C81" i="58"/>
  <c r="E78" i="14"/>
  <c r="D78" i="14"/>
  <c r="B426" i="61"/>
  <c r="B426" i="27"/>
  <c r="B426" i="60"/>
  <c r="H14" i="14"/>
  <c r="E29" i="14"/>
  <c r="H29" i="14"/>
  <c r="C84" i="14"/>
  <c r="D27" i="14"/>
  <c r="H27" i="14"/>
  <c r="H12" i="14"/>
  <c r="C33" i="62"/>
  <c r="E82" i="62"/>
  <c r="C82" i="62"/>
  <c r="D82" i="62"/>
  <c r="C83" i="62"/>
  <c r="E83" i="62"/>
  <c r="D83" i="62"/>
  <c r="C28" i="14"/>
  <c r="C81" i="62"/>
  <c r="H11" i="14"/>
  <c r="C24" i="14"/>
  <c r="C431" i="27"/>
  <c r="D431" i="27"/>
  <c r="E431" i="27"/>
  <c r="D79" i="62"/>
  <c r="E79" i="62"/>
  <c r="C79" i="62"/>
  <c r="C31" i="62"/>
  <c r="E85" i="62"/>
  <c r="C85" i="62"/>
  <c r="D85" i="62"/>
  <c r="C25" i="62"/>
  <c r="C31" i="14"/>
  <c r="D86" i="62"/>
  <c r="E86" i="62"/>
  <c r="C86" i="62"/>
  <c r="D31" i="62"/>
  <c r="D32" i="62"/>
  <c r="H32" i="62"/>
  <c r="D87" i="58"/>
  <c r="C87" i="58"/>
  <c r="E87" i="58"/>
  <c r="C24" i="62"/>
  <c r="D33" i="62"/>
  <c r="H17" i="14"/>
  <c r="H28" i="14"/>
  <c r="E79" i="63"/>
  <c r="D82" i="58"/>
  <c r="H32" i="14"/>
  <c r="D84" i="14"/>
  <c r="B428" i="60"/>
  <c r="F428" i="60"/>
  <c r="H11" i="62"/>
  <c r="E80" i="14"/>
  <c r="H12" i="62"/>
  <c r="H10" i="58"/>
  <c r="D80" i="14"/>
  <c r="C84" i="62"/>
  <c r="B428" i="61"/>
  <c r="F428" i="61"/>
  <c r="D84" i="62"/>
  <c r="C80" i="14"/>
  <c r="B432" i="60"/>
  <c r="F432" i="60"/>
  <c r="B432" i="27"/>
  <c r="F432" i="27"/>
  <c r="E84" i="14"/>
  <c r="H27" i="62"/>
  <c r="D26" i="62"/>
  <c r="H26" i="62"/>
  <c r="H16" i="14"/>
  <c r="C80" i="63"/>
  <c r="E80" i="63"/>
  <c r="H24" i="14"/>
  <c r="H13" i="14"/>
  <c r="D80" i="62"/>
  <c r="E80" i="62"/>
  <c r="D31" i="14"/>
  <c r="H31" i="14"/>
  <c r="C83" i="63"/>
  <c r="H17" i="62"/>
  <c r="D431" i="60"/>
  <c r="F431" i="60"/>
  <c r="H25" i="62"/>
  <c r="B433" i="27"/>
  <c r="F433" i="27"/>
  <c r="C85" i="14"/>
  <c r="H26" i="14"/>
  <c r="H33" i="14"/>
  <c r="D83" i="58"/>
  <c r="E85" i="14"/>
  <c r="D82" i="14"/>
  <c r="B433" i="61"/>
  <c r="F433" i="61"/>
  <c r="H31" i="62"/>
  <c r="H9" i="62"/>
  <c r="H16" i="62"/>
  <c r="D85" i="14"/>
  <c r="H24" i="62"/>
  <c r="H10" i="62"/>
  <c r="E81" i="62"/>
  <c r="B434" i="60"/>
  <c r="H14" i="58"/>
  <c r="H29" i="58"/>
  <c r="H18" i="14"/>
  <c r="E79" i="14"/>
  <c r="D79" i="14"/>
  <c r="H9" i="58"/>
  <c r="E86" i="63"/>
  <c r="B427" i="61"/>
  <c r="C427" i="61"/>
  <c r="H13" i="62"/>
  <c r="C86" i="63"/>
  <c r="E78" i="58"/>
  <c r="B427" i="60"/>
  <c r="H24" i="58"/>
  <c r="B427" i="27"/>
  <c r="F427" i="27"/>
  <c r="H14" i="62"/>
  <c r="H28" i="62"/>
  <c r="C78" i="58"/>
  <c r="C19" i="14"/>
  <c r="C83" i="58"/>
  <c r="B430" i="61"/>
  <c r="C24" i="58"/>
  <c r="C34" i="58"/>
  <c r="C19" i="62"/>
  <c r="B430" i="60"/>
  <c r="E87" i="14"/>
  <c r="E86" i="58"/>
  <c r="C87" i="62"/>
  <c r="B435" i="61"/>
  <c r="B435" i="27"/>
  <c r="C86" i="58"/>
  <c r="D87" i="62"/>
  <c r="C82" i="14"/>
  <c r="H31" i="58"/>
  <c r="B430" i="27"/>
  <c r="F430" i="27"/>
  <c r="B435" i="60"/>
  <c r="H30" i="58"/>
  <c r="E78" i="62"/>
  <c r="H16" i="58"/>
  <c r="D87" i="14"/>
  <c r="D86" i="14"/>
  <c r="H18" i="62"/>
  <c r="B434" i="61"/>
  <c r="D434" i="61"/>
  <c r="H33" i="62"/>
  <c r="H10" i="14"/>
  <c r="C78" i="62"/>
  <c r="B434" i="27"/>
  <c r="C434" i="27"/>
  <c r="C86" i="14"/>
  <c r="G87" i="14"/>
  <c r="H15" i="62"/>
  <c r="E431" i="60"/>
  <c r="H9" i="14"/>
  <c r="H12" i="58"/>
  <c r="H26" i="63"/>
  <c r="H32" i="58"/>
  <c r="D79" i="63"/>
  <c r="E85" i="58"/>
  <c r="H28" i="58"/>
  <c r="H30" i="14"/>
  <c r="H13" i="58"/>
  <c r="C80" i="58"/>
  <c r="E80" i="58"/>
  <c r="H15" i="14"/>
  <c r="H9" i="63"/>
  <c r="C431" i="60"/>
  <c r="E81" i="63"/>
  <c r="H28" i="63"/>
  <c r="H25" i="63"/>
  <c r="H15" i="58"/>
  <c r="H11" i="58"/>
  <c r="H15" i="63"/>
  <c r="H32" i="63"/>
  <c r="H11" i="63"/>
  <c r="H17" i="58"/>
  <c r="H18" i="58"/>
  <c r="H18" i="63"/>
  <c r="E82" i="58"/>
  <c r="C84" i="63"/>
  <c r="D87" i="63"/>
  <c r="H33" i="58"/>
  <c r="H26" i="58"/>
  <c r="C85" i="63"/>
  <c r="C19" i="63"/>
  <c r="C85" i="58"/>
  <c r="C87" i="63"/>
  <c r="C19" i="58"/>
  <c r="C84" i="58"/>
  <c r="D84" i="58"/>
  <c r="H81" i="58"/>
  <c r="E84" i="58"/>
  <c r="E24" i="63"/>
  <c r="H24" i="63"/>
  <c r="H16" i="63"/>
  <c r="H31" i="63"/>
  <c r="H10" i="63"/>
  <c r="H12" i="63"/>
  <c r="H33" i="63"/>
  <c r="H17" i="63"/>
  <c r="D84" i="63"/>
  <c r="D27" i="63"/>
  <c r="H27" i="63"/>
  <c r="E85" i="63"/>
  <c r="H13" i="63"/>
  <c r="H14" i="63"/>
  <c r="E83" i="63"/>
  <c r="H29" i="63"/>
  <c r="E82" i="63"/>
  <c r="D82" i="63"/>
  <c r="C81" i="63"/>
  <c r="F30" i="63"/>
  <c r="H30" i="63"/>
  <c r="E78" i="63"/>
  <c r="C78" i="63"/>
  <c r="I85" i="14"/>
  <c r="H87" i="62"/>
  <c r="C34" i="14"/>
  <c r="E432" i="27"/>
  <c r="D432" i="27"/>
  <c r="C432" i="27"/>
  <c r="D429" i="61"/>
  <c r="E429" i="61"/>
  <c r="C429" i="61"/>
  <c r="C432" i="61"/>
  <c r="E432" i="61"/>
  <c r="D432" i="61"/>
  <c r="E433" i="61"/>
  <c r="D433" i="61"/>
  <c r="C433" i="61"/>
  <c r="H85" i="62"/>
  <c r="G431" i="27"/>
  <c r="C427" i="60"/>
  <c r="F427" i="60"/>
  <c r="E427" i="60"/>
  <c r="D427" i="60"/>
  <c r="D430" i="60"/>
  <c r="D431" i="61"/>
  <c r="E431" i="61"/>
  <c r="C431" i="61"/>
  <c r="C426" i="60"/>
  <c r="E426" i="60"/>
  <c r="F426" i="60"/>
  <c r="D426" i="60"/>
  <c r="F426" i="27"/>
  <c r="D426" i="27"/>
  <c r="C426" i="27"/>
  <c r="E426" i="27"/>
  <c r="D429" i="60"/>
  <c r="E429" i="60"/>
  <c r="C429" i="60"/>
  <c r="D433" i="60"/>
  <c r="E433" i="60"/>
  <c r="C433" i="60"/>
  <c r="E432" i="60"/>
  <c r="D432" i="60"/>
  <c r="C432" i="60"/>
  <c r="C426" i="61"/>
  <c r="D426" i="61"/>
  <c r="E426" i="61"/>
  <c r="F426" i="61"/>
  <c r="E429" i="27"/>
  <c r="C429" i="27"/>
  <c r="D429" i="27"/>
  <c r="D433" i="27"/>
  <c r="E433" i="27"/>
  <c r="C433" i="27"/>
  <c r="I87" i="14"/>
  <c r="I86" i="14"/>
  <c r="I80" i="14"/>
  <c r="I83" i="14"/>
  <c r="I79" i="14"/>
  <c r="I81" i="14"/>
  <c r="I82" i="14"/>
  <c r="G86" i="14"/>
  <c r="C428" i="60"/>
  <c r="E428" i="60"/>
  <c r="D428" i="60"/>
  <c r="E428" i="61"/>
  <c r="C428" i="61"/>
  <c r="D428" i="61"/>
  <c r="C34" i="63"/>
  <c r="H86" i="62"/>
  <c r="G86" i="62"/>
  <c r="I83" i="62"/>
  <c r="E428" i="27"/>
  <c r="D428" i="27"/>
  <c r="C428" i="27"/>
  <c r="I82" i="62"/>
  <c r="I84" i="62"/>
  <c r="I85" i="62"/>
  <c r="I86" i="62"/>
  <c r="I87" i="62"/>
  <c r="H80" i="58"/>
  <c r="C34" i="62"/>
  <c r="H81" i="62"/>
  <c r="H82" i="62"/>
  <c r="H84" i="62"/>
  <c r="E434" i="60"/>
  <c r="D434" i="60"/>
  <c r="C434" i="60"/>
  <c r="F82" i="14"/>
  <c r="I78" i="14"/>
  <c r="H83" i="14"/>
  <c r="I84" i="14"/>
  <c r="G85" i="14"/>
  <c r="H83" i="62"/>
  <c r="E434" i="27"/>
  <c r="D434" i="27"/>
  <c r="G434" i="27"/>
  <c r="H78" i="62"/>
  <c r="H80" i="62"/>
  <c r="H79" i="62"/>
  <c r="G78" i="62"/>
  <c r="H80" i="14"/>
  <c r="G84" i="14"/>
  <c r="H84" i="14"/>
  <c r="G83" i="14"/>
  <c r="C434" i="61"/>
  <c r="G82" i="14"/>
  <c r="G78" i="14"/>
  <c r="E430" i="61"/>
  <c r="F430" i="61"/>
  <c r="F82" i="63"/>
  <c r="G82" i="62"/>
  <c r="E427" i="61"/>
  <c r="F427" i="61"/>
  <c r="F81" i="63"/>
  <c r="G78" i="63"/>
  <c r="C430" i="60"/>
  <c r="F430" i="60"/>
  <c r="F436" i="60"/>
  <c r="D427" i="61"/>
  <c r="G78" i="58"/>
  <c r="C430" i="61"/>
  <c r="G431" i="60"/>
  <c r="G79" i="14"/>
  <c r="E434" i="61"/>
  <c r="D430" i="61"/>
  <c r="I81" i="62"/>
  <c r="G80" i="14"/>
  <c r="G81" i="14"/>
  <c r="G79" i="62"/>
  <c r="I80" i="62"/>
  <c r="I79" i="62"/>
  <c r="I78" i="62"/>
  <c r="E427" i="27"/>
  <c r="G82" i="63"/>
  <c r="I81" i="58"/>
  <c r="C427" i="27"/>
  <c r="H86" i="14"/>
  <c r="H79" i="58"/>
  <c r="H82" i="58"/>
  <c r="D427" i="27"/>
  <c r="G85" i="62"/>
  <c r="H85" i="14"/>
  <c r="H81" i="14"/>
  <c r="H78" i="58"/>
  <c r="H87" i="58"/>
  <c r="H82" i="14"/>
  <c r="H87" i="14"/>
  <c r="H83" i="58"/>
  <c r="H78" i="14"/>
  <c r="H85" i="58"/>
  <c r="H86" i="58"/>
  <c r="H79" i="14"/>
  <c r="H84" i="58"/>
  <c r="I78" i="58"/>
  <c r="I86" i="58"/>
  <c r="I85" i="58"/>
  <c r="I84" i="58"/>
  <c r="G81" i="63"/>
  <c r="I82" i="58"/>
  <c r="I83" i="58"/>
  <c r="E430" i="60"/>
  <c r="G81" i="62"/>
  <c r="I82" i="63"/>
  <c r="H80" i="63"/>
  <c r="G84" i="62"/>
  <c r="H81" i="63"/>
  <c r="E430" i="27"/>
  <c r="D430" i="27"/>
  <c r="C430" i="27"/>
  <c r="G83" i="62"/>
  <c r="H82" i="63"/>
  <c r="H85" i="63"/>
  <c r="H78" i="63"/>
  <c r="G80" i="62"/>
  <c r="D435" i="27"/>
  <c r="E435" i="27"/>
  <c r="C435" i="27"/>
  <c r="G87" i="62"/>
  <c r="C435" i="61"/>
  <c r="D435" i="61"/>
  <c r="E435" i="61"/>
  <c r="G427" i="60"/>
  <c r="G80" i="63"/>
  <c r="I87" i="58"/>
  <c r="E435" i="60"/>
  <c r="C435" i="60"/>
  <c r="D435" i="60"/>
  <c r="D436" i="60"/>
  <c r="G83" i="63"/>
  <c r="G84" i="63"/>
  <c r="I79" i="58"/>
  <c r="I80" i="58"/>
  <c r="H79" i="63"/>
  <c r="H87" i="63"/>
  <c r="G87" i="63"/>
  <c r="F82" i="58"/>
  <c r="F84" i="14"/>
  <c r="G86" i="63"/>
  <c r="G85" i="63"/>
  <c r="G431" i="61"/>
  <c r="G79" i="63"/>
  <c r="I81" i="63"/>
  <c r="G83" i="58"/>
  <c r="F87" i="62"/>
  <c r="F79" i="62"/>
  <c r="I86" i="63"/>
  <c r="I87" i="63"/>
  <c r="G82" i="58"/>
  <c r="I80" i="63"/>
  <c r="I83" i="63"/>
  <c r="G79" i="58"/>
  <c r="G81" i="58"/>
  <c r="G80" i="58"/>
  <c r="I79" i="63"/>
  <c r="G85" i="58"/>
  <c r="G84" i="58"/>
  <c r="G87" i="58"/>
  <c r="H83" i="63"/>
  <c r="G86" i="58"/>
  <c r="H84" i="63"/>
  <c r="G433" i="60"/>
  <c r="H86" i="63"/>
  <c r="I78" i="63"/>
  <c r="I84" i="63"/>
  <c r="I85" i="63"/>
  <c r="F85" i="58"/>
  <c r="F79" i="14"/>
  <c r="F80" i="58"/>
  <c r="G429" i="61"/>
  <c r="F78" i="14"/>
  <c r="F80" i="14"/>
  <c r="F78" i="58"/>
  <c r="G433" i="61"/>
  <c r="G432" i="27"/>
  <c r="F81" i="14"/>
  <c r="G429" i="27"/>
  <c r="G429" i="60"/>
  <c r="F87" i="63"/>
  <c r="F83" i="14"/>
  <c r="F78" i="63"/>
  <c r="F436" i="27"/>
  <c r="F86" i="14"/>
  <c r="F83" i="58"/>
  <c r="F87" i="58"/>
  <c r="G433" i="27"/>
  <c r="F83" i="63"/>
  <c r="F85" i="14"/>
  <c r="F86" i="58"/>
  <c r="F84" i="63"/>
  <c r="G426" i="60"/>
  <c r="G432" i="61"/>
  <c r="G426" i="61"/>
  <c r="F84" i="58"/>
  <c r="F87" i="14"/>
  <c r="F86" i="62"/>
  <c r="F81" i="62"/>
  <c r="F84" i="62"/>
  <c r="F85" i="62"/>
  <c r="F78" i="62"/>
  <c r="F80" i="62"/>
  <c r="G432" i="60"/>
  <c r="F81" i="58"/>
  <c r="F79" i="58"/>
  <c r="G426" i="27"/>
  <c r="G428" i="27"/>
  <c r="G428" i="61"/>
  <c r="G428" i="60"/>
  <c r="G434" i="60"/>
  <c r="F436" i="61"/>
  <c r="G434" i="61"/>
  <c r="F82" i="62"/>
  <c r="F83" i="62"/>
  <c r="F85" i="63"/>
  <c r="F79" i="63"/>
  <c r="F80" i="63"/>
  <c r="F86" i="63"/>
  <c r="G430" i="61"/>
  <c r="E436" i="60"/>
  <c r="G427" i="61"/>
  <c r="G430" i="60"/>
  <c r="C436" i="61"/>
  <c r="E436" i="61"/>
  <c r="D436" i="61"/>
  <c r="C436" i="27"/>
  <c r="E436" i="27"/>
  <c r="G427" i="27"/>
  <c r="G430" i="27"/>
  <c r="D436" i="27"/>
  <c r="G435" i="60"/>
  <c r="C436" i="60"/>
  <c r="G435" i="61"/>
  <c r="G435" i="27"/>
  <c r="J81" i="58"/>
  <c r="J86" i="58"/>
  <c r="J84" i="14"/>
  <c r="J83" i="14"/>
  <c r="J82" i="14"/>
  <c r="J79" i="14"/>
  <c r="J81" i="14"/>
  <c r="J87" i="58"/>
  <c r="J85" i="58"/>
  <c r="J84" i="58"/>
  <c r="J80" i="58"/>
  <c r="J83" i="58"/>
  <c r="J79" i="58"/>
  <c r="J82" i="58"/>
  <c r="J78" i="58"/>
  <c r="J85" i="14"/>
  <c r="J78" i="14"/>
  <c r="J80" i="14"/>
  <c r="J86" i="62"/>
  <c r="J87" i="62"/>
  <c r="J83" i="62"/>
  <c r="J87" i="14"/>
  <c r="J86" i="14"/>
  <c r="J86" i="63"/>
  <c r="J85" i="62"/>
  <c r="J81" i="62"/>
  <c r="J78" i="62"/>
  <c r="J79" i="62"/>
  <c r="J84" i="62"/>
  <c r="J82" i="62"/>
  <c r="J84" i="63"/>
  <c r="J82" i="63"/>
  <c r="J80" i="62"/>
  <c r="J78" i="63"/>
  <c r="J81" i="63"/>
  <c r="J83" i="63"/>
  <c r="J85" i="63"/>
  <c r="J80" i="63"/>
  <c r="J79" i="63"/>
  <c r="G436" i="60"/>
  <c r="G436" i="61"/>
  <c r="G436" i="27"/>
  <c r="J87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48" authorId="0" shapeId="0" xr:uid="{04B30263-3A29-4671-A62C-6A629DD0900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48" authorId="0" shapeId="0" xr:uid="{A9849172-CF5F-4ABA-BBCE-8B3A4CB8DAA7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48" authorId="0" shapeId="0" xr:uid="{819DE4C1-94F0-4397-BC94-4287279F6F00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94" authorId="0" shapeId="0" xr:uid="{0A2E263D-3BD4-48C1-BEA2-A147C0D029F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94" authorId="0" shapeId="0" xr:uid="{AAE5FD29-FFA5-40BC-B1E8-4E04EA02840F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94" authorId="0" shapeId="0" xr:uid="{C32FB539-9AFA-49DC-A25D-5142375D641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10" authorId="0" shapeId="0" xr:uid="{251B35CA-B084-4F98-92DB-00C5B9FCAEA7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10" authorId="0" shapeId="0" xr:uid="{8420A693-786F-4433-B547-EDC646E54A70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10" authorId="0" shapeId="0" xr:uid="{4B756DDA-4C72-4110-BA84-F69F24D44D23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156" authorId="0" shapeId="0" xr:uid="{479932B0-9DF1-4A59-BE0A-0E36843B3199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156" authorId="0" shapeId="0" xr:uid="{B769FD85-D8E9-404E-BC7A-D992F79BBEC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156" authorId="0" shapeId="0" xr:uid="{E53F3D63-18AE-4462-B064-F0244DE9A798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72" authorId="0" shapeId="0" xr:uid="{A7E9E8BC-F56B-4727-8DC4-74E4AE7DAFE6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72" authorId="0" shapeId="0" xr:uid="{CE3D17B7-29A2-42A7-9134-15681F47B629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72" authorId="0" shapeId="0" xr:uid="{C69BBDDB-6D20-495E-9F4D-A61F1ECAD80B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218" authorId="0" shapeId="0" xr:uid="{CF824B6F-A292-46F0-B93E-C949AF1A527F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218" authorId="0" shapeId="0" xr:uid="{706B231C-4F53-4BF5-9DE6-0E7AB6654F0B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218" authorId="0" shapeId="0" xr:uid="{15D02A8D-BA01-4376-8529-C07760DC67CB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48" authorId="0" shapeId="0" xr:uid="{46DE237F-A6EA-4D13-AE07-36E510C2E1EE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48" authorId="0" shapeId="0" xr:uid="{DB133B30-3E9E-4744-BD90-00DC223BE79B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48" authorId="0" shapeId="0" xr:uid="{9654F4EE-DE07-4A1F-A175-DFEEF6EBE7B8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94" authorId="0" shapeId="0" xr:uid="{77D17C1E-EB69-476D-B04F-DD806B15B02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94" authorId="0" shapeId="0" xr:uid="{EA4652BE-6CB4-48AC-8601-51017FBC1146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94" authorId="0" shapeId="0" xr:uid="{09282F79-E08D-4DC5-BFE9-C014221094C3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10" authorId="0" shapeId="0" xr:uid="{DF5E77E3-4014-418D-B95D-683006E0C928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10" authorId="0" shapeId="0" xr:uid="{010FED4F-2F31-41C9-B56E-B08FB8B6E07C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10" authorId="0" shapeId="0" xr:uid="{1CBD2F45-F6DF-4676-AB2F-130C37740184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156" authorId="0" shapeId="0" xr:uid="{D8046DAA-C5C7-429C-8745-FE0A7803C69F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156" authorId="0" shapeId="0" xr:uid="{EBC3E035-9EE1-49AD-A0CE-9B2AB631005E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156" authorId="0" shapeId="0" xr:uid="{0E04F17E-B36C-4B1E-9B0C-A551A0E72E8A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72" authorId="0" shapeId="0" xr:uid="{09F97DA9-3BFB-4A50-BC1B-1E02B1327BDC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72" authorId="0" shapeId="0" xr:uid="{BAE399EC-030A-450D-B004-A6DF17CE4534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72" authorId="0" shapeId="0" xr:uid="{1C32F9F0-3C95-43FB-B73E-E3E123BDE3BA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218" authorId="0" shapeId="0" xr:uid="{C06502E0-0AF1-4A1B-AAE0-F074A55CB02D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218" authorId="0" shapeId="0" xr:uid="{779A4A68-03E9-4DFE-A99F-8626D56FE53C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218" authorId="0" shapeId="0" xr:uid="{0BD46CCA-7A32-457D-8CFB-1F122C0359FB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48" authorId="0" shapeId="0" xr:uid="{1FDC6C7A-10DE-4BF0-B9A3-F0978971448A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48" authorId="0" shapeId="0" xr:uid="{3416BE69-8DCE-4192-8B47-EEB58016D13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48" authorId="0" shapeId="0" xr:uid="{8BEDE65A-332B-479B-AECD-12A6790E0E18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94" authorId="0" shapeId="0" xr:uid="{27A2B018-97AF-4579-9521-B075F705C279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94" authorId="0" shapeId="0" xr:uid="{E6295EAB-4200-4E72-9E5E-694D902C378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94" authorId="0" shapeId="0" xr:uid="{4688C367-A012-45BD-AB8B-99A67D73ABAC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10" authorId="0" shapeId="0" xr:uid="{8A2AB955-7E1C-43F1-8B5A-0081805D23AE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10" authorId="0" shapeId="0" xr:uid="{C871C4B1-100B-4A42-B483-28D69A04F1E5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10" authorId="0" shapeId="0" xr:uid="{3EC590D8-75FC-48D1-9242-0DDD846DA8C0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156" authorId="0" shapeId="0" xr:uid="{7745A182-1F75-42D5-9638-57493550AD4D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156" authorId="0" shapeId="0" xr:uid="{B62C547D-2BA9-4C4A-B74F-C7BD337FAFB9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156" authorId="0" shapeId="0" xr:uid="{06DED27D-1BEE-4C11-8C55-B87F0A0DEE0E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E172" authorId="0" shapeId="0" xr:uid="{3731FDA8-E08C-4230-8930-AFCEC2616BE3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J172" authorId="0" shapeId="0" xr:uid="{C616442F-B873-4ABF-BC23-D7A8100A553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O172" authorId="0" shapeId="0" xr:uid="{56B588C1-D8E3-48A1-9521-0F269BB61A41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MS</t>
        </r>
      </text>
    </comment>
    <comment ref="E218" authorId="0" shapeId="0" xr:uid="{2282B0E5-92A1-4993-9189-1174F45692D5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J218" authorId="0" shapeId="0" xr:uid="{89DA4AF2-46BF-4D82-BE5C-8FE438740EFC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  <comment ref="O218" authorId="0" shapeId="0" xr:uid="{42831649-5490-4E68-88DD-13D787196733}">
      <text>
        <r>
          <rPr>
            <b/>
            <sz val="9"/>
            <color indexed="81"/>
            <rFont val="Tahoma"/>
            <family val="2"/>
            <charset val="238"/>
          </rPr>
          <t>Počet účastníkov posledných ME</t>
        </r>
      </text>
    </comment>
  </commentList>
</comments>
</file>

<file path=xl/sharedStrings.xml><?xml version="1.0" encoding="utf-8"?>
<sst xmlns="http://schemas.openxmlformats.org/spreadsheetml/2006/main" count="5103" uniqueCount="721">
  <si>
    <t>Formulár k žiadosti o poskytnutie príspevku uznanému športu na rok 2026</t>
  </si>
  <si>
    <r>
      <t xml:space="preserve">Tento hárok ID sa </t>
    </r>
    <r>
      <rPr>
        <b/>
        <sz val="10"/>
        <color indexed="10"/>
        <rFont val="Arial"/>
        <family val="2"/>
        <charset val="238"/>
      </rPr>
      <t>NEPOSIELA</t>
    </r>
    <r>
      <rPr>
        <sz val="10"/>
        <color indexed="10"/>
        <rFont val="Arial"/>
        <family val="2"/>
        <charset val="238"/>
      </rPr>
      <t xml:space="preserve"> v tlačenej podobe!</t>
    </r>
  </si>
  <si>
    <t>Príklad vyplnenia:</t>
  </si>
  <si>
    <t>Číselník uznaných športov</t>
  </si>
  <si>
    <t>Názov žiadateľa (v súlade so stanovami)</t>
  </si>
  <si>
    <t>Slovenská športová federácia</t>
  </si>
  <si>
    <t>IČO</t>
  </si>
  <si>
    <t>Ulica a číslo domu (v súlade so stanovami)</t>
  </si>
  <si>
    <t>Behová 1</t>
  </si>
  <si>
    <t>Mesto (v súlade so stanovami)</t>
  </si>
  <si>
    <t>Pohybová Lehota</t>
  </si>
  <si>
    <t>PSČ</t>
  </si>
  <si>
    <t>700 00</t>
  </si>
  <si>
    <t>(vkladajte s medzerami)</t>
  </si>
  <si>
    <t>IBAN samostatného bankového účtu na príjem verejných prostriedkov</t>
  </si>
  <si>
    <t>SK12 0000 0000 0000 0012 3456</t>
  </si>
  <si>
    <t>Webové sídlo žiadateľa</t>
  </si>
  <si>
    <t>www.abcdxy.sk</t>
  </si>
  <si>
    <t>Adresa elektronickej pošty</t>
  </si>
  <si>
    <t>info@abcdxy.sk</t>
  </si>
  <si>
    <t>Meno a priezvisko osoby/osôb oprávnenej/oprávnených podpísať žiadosť v súlade so stanovami</t>
  </si>
  <si>
    <t>Jozef Mak</t>
  </si>
  <si>
    <t>Názov funkcie osoby/osôb oprávnenej/oprávnených podpísať žiadosť v súlade so stanovami</t>
  </si>
  <si>
    <t>prezident</t>
  </si>
  <si>
    <t>Meno a priezvisko kontaktnej osoby zodpovednej za žiadosť</t>
  </si>
  <si>
    <t>Jozefína Maková</t>
  </si>
  <si>
    <t>Telefón kontaktnej osoby</t>
  </si>
  <si>
    <t>Šport</t>
  </si>
  <si>
    <t>plavecké športy</t>
  </si>
  <si>
    <t>(vyberte z rozbaľovacieho zoznamu)</t>
  </si>
  <si>
    <r>
      <t xml:space="preserve">Počet krajín </t>
    </r>
    <r>
      <rPr>
        <b/>
        <sz val="10"/>
        <color indexed="10"/>
        <rFont val="Arial"/>
        <family val="2"/>
        <charset val="238"/>
      </rPr>
      <t>svetovej</t>
    </r>
    <r>
      <rPr>
        <sz val="10"/>
        <color indexed="8"/>
        <rFont val="Arial"/>
        <family val="2"/>
        <charset val="238"/>
      </rPr>
      <t xml:space="preserve"> federácie (ISF)</t>
    </r>
  </si>
  <si>
    <t>Webové sídlo svetovej federácie (ISF)</t>
  </si>
  <si>
    <t>www.abcdxyz.com</t>
  </si>
  <si>
    <t>Účel  kapitálových výdavkov z príspevku uznanému športu</t>
  </si>
  <si>
    <t>Suma (eur)</t>
  </si>
  <si>
    <t>Účel kapitálových výdavkov z príspevku uznanému športu</t>
  </si>
  <si>
    <t>zariadenie na meranie bočno-predného pohybu</t>
  </si>
  <si>
    <t>mikrobus na prepravu reprezentácie</t>
  </si>
  <si>
    <t>rekonštrukcia haly - Handlová</t>
  </si>
  <si>
    <t>materiálno - technické zabezpečenie</t>
  </si>
  <si>
    <t xml:space="preserve">nákup gymnastického náradia </t>
  </si>
  <si>
    <t>osobný automobil pre potreby zväzu</t>
  </si>
  <si>
    <t>audiovizuálny systém na zimný štadión v Bratislave</t>
  </si>
  <si>
    <t>rekonštrukcia športového ihriska a šatní v areáli plavárne v Šali</t>
  </si>
  <si>
    <t>VideoCheck a kamerový systém</t>
  </si>
  <si>
    <t>SPOLU</t>
  </si>
  <si>
    <t>Údaje vo všetkých číselníkoch meniť iba na tomto hárku, na ostatné sa skopírujú !</t>
  </si>
  <si>
    <t>Hárok bude schovaný</t>
  </si>
  <si>
    <t>Číselník športových odvetví</t>
  </si>
  <si>
    <t>váhy z údajov z výpočtu PUŠ2025</t>
  </si>
  <si>
    <t>Číselník individuálnych šport.odvetví</t>
  </si>
  <si>
    <t>Číselník kolektívnych šport.odvetví</t>
  </si>
  <si>
    <t>Kol.športy</t>
  </si>
  <si>
    <t>nevkladať riadky, nové športy pridať na koniec zoznamu po r.211, potom zotriediť abecedne</t>
  </si>
  <si>
    <t>nevkladať riadky, nové športy pridať manuálne na koniec zoznamu po r.211, potom zotriediť abecedne</t>
  </si>
  <si>
    <t>Odvetvie</t>
  </si>
  <si>
    <t>VO</t>
  </si>
  <si>
    <t>M</t>
  </si>
  <si>
    <t>Ž</t>
  </si>
  <si>
    <t>MIX</t>
  </si>
  <si>
    <t>K/I</t>
  </si>
  <si>
    <t>americký futbal</t>
  </si>
  <si>
    <t>kontaktný americký futbal</t>
  </si>
  <si>
    <t>K</t>
  </si>
  <si>
    <t>atletika</t>
  </si>
  <si>
    <t>I</t>
  </si>
  <si>
    <t>vlajkový americký futbal</t>
  </si>
  <si>
    <t>automobilový šport</t>
  </si>
  <si>
    <t>okruhové</t>
  </si>
  <si>
    <t>baseball</t>
  </si>
  <si>
    <t>plážový americký futbal</t>
  </si>
  <si>
    <t>do vrchu</t>
  </si>
  <si>
    <t>basketbal</t>
  </si>
  <si>
    <t>rallye</t>
  </si>
  <si>
    <t>curling</t>
  </si>
  <si>
    <t>karting</t>
  </si>
  <si>
    <t>baseball 5</t>
  </si>
  <si>
    <t>florbal</t>
  </si>
  <si>
    <t>bedminton</t>
  </si>
  <si>
    <t>off-road</t>
  </si>
  <si>
    <t>futbal</t>
  </si>
  <si>
    <t>biatlon</t>
  </si>
  <si>
    <t>historické</t>
  </si>
  <si>
    <t>basketbal 3x3</t>
  </si>
  <si>
    <t>hádzaná</t>
  </si>
  <si>
    <t>biliard</t>
  </si>
  <si>
    <t>drifting</t>
  </si>
  <si>
    <t>kolieskové korčuľovanie</t>
  </si>
  <si>
    <t>boby a skeleton</t>
  </si>
  <si>
    <t>šprint</t>
  </si>
  <si>
    <t>korfbal</t>
  </si>
  <si>
    <t>boccia</t>
  </si>
  <si>
    <t>ľadový hokej</t>
  </si>
  <si>
    <t>boule lyonnaise</t>
  </si>
  <si>
    <t>futsal</t>
  </si>
  <si>
    <t>lakros</t>
  </si>
  <si>
    <t>bowling</t>
  </si>
  <si>
    <t>letný biatlon</t>
  </si>
  <si>
    <t>plážový futbal</t>
  </si>
  <si>
    <t>box</t>
  </si>
  <si>
    <t>pool</t>
  </si>
  <si>
    <t>potápačské športy</t>
  </si>
  <si>
    <t>bridž</t>
  </si>
  <si>
    <t>snooker</t>
  </si>
  <si>
    <t>plážová hádzaná</t>
  </si>
  <si>
    <t>pozemný hokej</t>
  </si>
  <si>
    <t>karambol</t>
  </si>
  <si>
    <t>inline hokej</t>
  </si>
  <si>
    <t>rugby</t>
  </si>
  <si>
    <t>cyklistika</t>
  </si>
  <si>
    <t>boby</t>
  </si>
  <si>
    <t>softbal</t>
  </si>
  <si>
    <t>dráhový golf</t>
  </si>
  <si>
    <t>skeleton</t>
  </si>
  <si>
    <t>športy s lietajúcim diskom</t>
  </si>
  <si>
    <t>dynamická streľba</t>
  </si>
  <si>
    <t>field lakros</t>
  </si>
  <si>
    <t>volejbal</t>
  </si>
  <si>
    <t>box lakros</t>
  </si>
  <si>
    <t>vodné pólo</t>
  </si>
  <si>
    <t>go</t>
  </si>
  <si>
    <t>ragby pod vodou</t>
  </si>
  <si>
    <t>golf</t>
  </si>
  <si>
    <t>hokej pod vodou</t>
  </si>
  <si>
    <t>gymnastika</t>
  </si>
  <si>
    <t>cestná cyklistika</t>
  </si>
  <si>
    <t>cyklokros</t>
  </si>
  <si>
    <t>halový pozemný hokej</t>
  </si>
  <si>
    <t>horolezectvo</t>
  </si>
  <si>
    <t>dráhová cyklistika</t>
  </si>
  <si>
    <t>rugby XV.</t>
  </si>
  <si>
    <t>jachting</t>
  </si>
  <si>
    <t>horská cyklistika</t>
  </si>
  <si>
    <t>rugby 7</t>
  </si>
  <si>
    <t>jazdectvo</t>
  </si>
  <si>
    <t>BMX Racing+Freestyle</t>
  </si>
  <si>
    <t>judo</t>
  </si>
  <si>
    <t>BMX Racing</t>
  </si>
  <si>
    <t>ultimate</t>
  </si>
  <si>
    <t>ju-jitsu</t>
  </si>
  <si>
    <t>cyklotrial</t>
  </si>
  <si>
    <t>plážové ultimate</t>
  </si>
  <si>
    <t>kanoistika</t>
  </si>
  <si>
    <t>sálová cyklistika</t>
  </si>
  <si>
    <t>guts</t>
  </si>
  <si>
    <t>karate</t>
  </si>
  <si>
    <t>kickbox</t>
  </si>
  <si>
    <t>krasokorčuľovanie</t>
  </si>
  <si>
    <t>športová gymnastika</t>
  </si>
  <si>
    <t>kulturistika a fitnes</t>
  </si>
  <si>
    <t>moderná gymnastika</t>
  </si>
  <si>
    <t>športový aerobik</t>
  </si>
  <si>
    <t>akrobatická gymnastika</t>
  </si>
  <si>
    <t>letecké športy</t>
  </si>
  <si>
    <t>gymnastika pre všetkých</t>
  </si>
  <si>
    <t>lukostreľba</t>
  </si>
  <si>
    <t>skoky na trampolíne</t>
  </si>
  <si>
    <t>lyžovanie</t>
  </si>
  <si>
    <t>preteky v ľadovom lezení a drytoolingu</t>
  </si>
  <si>
    <t>moderný päťboj</t>
  </si>
  <si>
    <t>okruhový jachting</t>
  </si>
  <si>
    <t>motocyklový šport</t>
  </si>
  <si>
    <t>windsurfing</t>
  </si>
  <si>
    <t>orientačné športy</t>
  </si>
  <si>
    <t>námorný a kajutový jachting</t>
  </si>
  <si>
    <t>petanque</t>
  </si>
  <si>
    <t>kiteboarding</t>
  </si>
  <si>
    <t>rádiom riadené plachetnice</t>
  </si>
  <si>
    <t>jachting na ľade</t>
  </si>
  <si>
    <t>skoky</t>
  </si>
  <si>
    <t>pretláčanie rukou</t>
  </si>
  <si>
    <t>voltíž</t>
  </si>
  <si>
    <t>psie záprahy</t>
  </si>
  <si>
    <t>drezúra</t>
  </si>
  <si>
    <t>vytrvalosť</t>
  </si>
  <si>
    <t>rybolovná technika</t>
  </si>
  <si>
    <t>záprahy</t>
  </si>
  <si>
    <t>rýchlokorčuľovanie</t>
  </si>
  <si>
    <t>všestrannosť</t>
  </si>
  <si>
    <t>sánkovanie</t>
  </si>
  <si>
    <t>reining</t>
  </si>
  <si>
    <t>silový trojboj</t>
  </si>
  <si>
    <t>skialpinizmus</t>
  </si>
  <si>
    <t>rýchlostná kanoistika</t>
  </si>
  <si>
    <t>squash</t>
  </si>
  <si>
    <t>vodný slalom</t>
  </si>
  <si>
    <t>stolný tenis</t>
  </si>
  <si>
    <t>streľba</t>
  </si>
  <si>
    <t>šach</t>
  </si>
  <si>
    <t>skejtbord</t>
  </si>
  <si>
    <t>šerm</t>
  </si>
  <si>
    <t>inline rýchlostné korčuľovanie</t>
  </si>
  <si>
    <t>šípky</t>
  </si>
  <si>
    <t>inline zjazd</t>
  </si>
  <si>
    <t>športové lezenie</t>
  </si>
  <si>
    <t>inline krasokorčuľovanie</t>
  </si>
  <si>
    <t>športové rybárstvo</t>
  </si>
  <si>
    <t>inline voľný štýl</t>
  </si>
  <si>
    <t>taekwondo</t>
  </si>
  <si>
    <t>synchronizované korčuľovanie</t>
  </si>
  <si>
    <t>tanečný šport</t>
  </si>
  <si>
    <t>fitnes</t>
  </si>
  <si>
    <t>tenis</t>
  </si>
  <si>
    <t>bodyfitnes</t>
  </si>
  <si>
    <t>teqball</t>
  </si>
  <si>
    <t>klasická kulturistika</t>
  </si>
  <si>
    <t>thajský box</t>
  </si>
  <si>
    <t>kulturistika</t>
  </si>
  <si>
    <t>triatlon</t>
  </si>
  <si>
    <t>letecké modelárstvo</t>
  </si>
  <si>
    <t>veslovanie</t>
  </si>
  <si>
    <t>padákové lietanie</t>
  </si>
  <si>
    <t>vodné lyžovanie</t>
  </si>
  <si>
    <t>všeobecné letectvo</t>
  </si>
  <si>
    <t>vodný motorizmus</t>
  </si>
  <si>
    <t>parašutizmus</t>
  </si>
  <si>
    <t>bezmotorové lietanie</t>
  </si>
  <si>
    <t>vzpieranie</t>
  </si>
  <si>
    <t>balónové lietanie</t>
  </si>
  <si>
    <t>wushu</t>
  </si>
  <si>
    <t>motorová a bezmotorová letecká akrobacia</t>
  </si>
  <si>
    <t>zápasenie</t>
  </si>
  <si>
    <t>motorové závesné/padákové lietanie</t>
  </si>
  <si>
    <t>závesné lietanie</t>
  </si>
  <si>
    <t>vrtuľníkové lietanie, drony</t>
  </si>
  <si>
    <t>terčová lukostreľba</t>
  </si>
  <si>
    <t>3D lukostreľba</t>
  </si>
  <si>
    <t>halová lukostreľba</t>
  </si>
  <si>
    <t>terénna lukostreľba</t>
  </si>
  <si>
    <t>zjazdové lyžovanie</t>
  </si>
  <si>
    <t>bežecké lyžovanie</t>
  </si>
  <si>
    <t>snowboarding</t>
  </si>
  <si>
    <t>lyžovanie na tráve</t>
  </si>
  <si>
    <t>voľný štýl lyžovanie</t>
  </si>
  <si>
    <t>skoky na lyžiach</t>
  </si>
  <si>
    <t>lyžovanie telemarkom</t>
  </si>
  <si>
    <t>rýchlostné lyžovanie</t>
  </si>
  <si>
    <t>severská kombinácia</t>
  </si>
  <si>
    <t>cestné motocykle</t>
  </si>
  <si>
    <t>enduro</t>
  </si>
  <si>
    <t>motokros</t>
  </si>
  <si>
    <t>plochá dráha</t>
  </si>
  <si>
    <t>rely</t>
  </si>
  <si>
    <t>trial</t>
  </si>
  <si>
    <t>mototuristika a šprint</t>
  </si>
  <si>
    <t>orientačný beh</t>
  </si>
  <si>
    <t>presná orientácia</t>
  </si>
  <si>
    <t>orientačná cyklistika</t>
  </si>
  <si>
    <t>lyžiarsky orientačný beh</t>
  </si>
  <si>
    <t>plávanie</t>
  </si>
  <si>
    <t>synchronizované plávanie</t>
  </si>
  <si>
    <t>diaľkové plávanie</t>
  </si>
  <si>
    <t>skoky do vody</t>
  </si>
  <si>
    <t>skoky do vody z výšky</t>
  </si>
  <si>
    <t>plutvové plávanie</t>
  </si>
  <si>
    <t>orientačné potápanie</t>
  </si>
  <si>
    <t>hĺbkové potápanie na nádych</t>
  </si>
  <si>
    <t>aquathlon</t>
  </si>
  <si>
    <t>streľba na terč pod vodou</t>
  </si>
  <si>
    <t>športové potápanie</t>
  </si>
  <si>
    <t>short track</t>
  </si>
  <si>
    <t>klasický silový trojboj</t>
  </si>
  <si>
    <t>tlak na lavičke</t>
  </si>
  <si>
    <t>klasický tlak na lavičke</t>
  </si>
  <si>
    <t>streľba z brokovej zbrane</t>
  </si>
  <si>
    <t>streľba z pištole</t>
  </si>
  <si>
    <t>streľba z pušky</t>
  </si>
  <si>
    <t>streľba z historických zbraní</t>
  </si>
  <si>
    <t>lov rýb s udicou - feeder</t>
  </si>
  <si>
    <t>lov rýb s udicou - mucha</t>
  </si>
  <si>
    <t>lov rýb s udicou - plávaná</t>
  </si>
  <si>
    <t>lov rýb s udicou - prívlač</t>
  </si>
  <si>
    <t>lov rýb s udicou - kapor</t>
  </si>
  <si>
    <t>discgolf</t>
  </si>
  <si>
    <t>freestyle (volný štýl)</t>
  </si>
  <si>
    <t>akrobatický rokenrol</t>
  </si>
  <si>
    <t>breaking</t>
  </si>
  <si>
    <t>trendové tance</t>
  </si>
  <si>
    <t>triatlon - multišport</t>
  </si>
  <si>
    <t>lyžovanie barefoot</t>
  </si>
  <si>
    <t>rýchlostné vodné lyžovanie</t>
  </si>
  <si>
    <t>vodné lyžovanie za člnom</t>
  </si>
  <si>
    <t>vodné lyžovanie za vlekom</t>
  </si>
  <si>
    <t>wakeboard za člnom</t>
  </si>
  <si>
    <t>wakeboard za vlekom</t>
  </si>
  <si>
    <t>vodné skútre</t>
  </si>
  <si>
    <t>vznášadlá</t>
  </si>
  <si>
    <t>plážový volejbal</t>
  </si>
  <si>
    <t>gréckorímske zápasenie</t>
  </si>
  <si>
    <t>zápasenie voľným štýlom</t>
  </si>
  <si>
    <t>Podujatia (Vysledky, PP)</t>
  </si>
  <si>
    <t>redukcia</t>
  </si>
  <si>
    <t>názov</t>
  </si>
  <si>
    <t>Podujatia (TopTím)</t>
  </si>
  <si>
    <t>max.umiestnenie</t>
  </si>
  <si>
    <t>OH/ZOH</t>
  </si>
  <si>
    <t>olympijské hry, zimné olympijské hry</t>
  </si>
  <si>
    <t xml:space="preserve">OH </t>
  </si>
  <si>
    <t>olympijské hry</t>
  </si>
  <si>
    <t>SHNŠ</t>
  </si>
  <si>
    <t>svetové hry neolympijských športov</t>
  </si>
  <si>
    <t>ZOH</t>
  </si>
  <si>
    <t>zimné olympijské hry</t>
  </si>
  <si>
    <t>MS/HMS</t>
  </si>
  <si>
    <t>majstrovstvá sveta, halové majstrovstvá sveta</t>
  </si>
  <si>
    <t>PH</t>
  </si>
  <si>
    <t>paralympijské hry</t>
  </si>
  <si>
    <t>SP/SPJ</t>
  </si>
  <si>
    <t>svetový pohár dospelých, ktorý má najmenej päť kôl, svetový pohár juniorov, ktorý má najmenej tri kolá,</t>
  </si>
  <si>
    <t>ZPH</t>
  </si>
  <si>
    <t>zimné paralympijské hry</t>
  </si>
  <si>
    <t>OHM</t>
  </si>
  <si>
    <t>olympijské hry mládeže,</t>
  </si>
  <si>
    <t>DH</t>
  </si>
  <si>
    <t>deaflympijské hry</t>
  </si>
  <si>
    <t>EH</t>
  </si>
  <si>
    <t>Európske hry, ktoré sú medzinárodnou športovou organizáciou príslušného športu postavené na úroveň ME</t>
  </si>
  <si>
    <t xml:space="preserve">ZDH </t>
  </si>
  <si>
    <t>zimné deaflympijské hry</t>
  </si>
  <si>
    <t>GJ</t>
  </si>
  <si>
    <t>finálový turnaj Grand Slam juniorov,</t>
  </si>
  <si>
    <t>MS</t>
  </si>
  <si>
    <t>majstrovstvá sveta</t>
  </si>
  <si>
    <t>ME/HME</t>
  </si>
  <si>
    <t>majstrovstvá Európy, halové majstrovstvá Európy</t>
  </si>
  <si>
    <t>svetový rebríček (dospelí)</t>
  </si>
  <si>
    <t>Svetový rebríček (dospelí)</t>
  </si>
  <si>
    <t>SMS</t>
  </si>
  <si>
    <t>seriálové majstrovstvá sveta, ktoré majú najmenej päť kôl,</t>
  </si>
  <si>
    <t>svetový rebríček (juniori)</t>
  </si>
  <si>
    <t>Svetový rebríček (juniori)</t>
  </si>
  <si>
    <t>SME</t>
  </si>
  <si>
    <t>seriálové majstrovstvá Európy, ktoré majú najmenej tri kolá,</t>
  </si>
  <si>
    <t>svetový rebríček (Umax.)</t>
  </si>
  <si>
    <t>Svetový rebríček (Umax.)</t>
  </si>
  <si>
    <t>EPM</t>
  </si>
  <si>
    <t>európsky pohár mládeže, ktorý má najmenej tri kolá,</t>
  </si>
  <si>
    <t>Seriálové majstrovstvá sveta</t>
  </si>
  <si>
    <t>EYOF</t>
  </si>
  <si>
    <t xml:space="preserve">európsky olympijský festival mládeže.  </t>
  </si>
  <si>
    <t>ME</t>
  </si>
  <si>
    <t>majstrovstvá Európy</t>
  </si>
  <si>
    <t>európske hry</t>
  </si>
  <si>
    <t>MSJ</t>
  </si>
  <si>
    <t>majstrovstvá sveta juniorov</t>
  </si>
  <si>
    <t>MSUmax.</t>
  </si>
  <si>
    <t xml:space="preserve">majstrovstvá sveta s obmedzením veku </t>
  </si>
  <si>
    <t>Podujatia (2024,25)</t>
  </si>
  <si>
    <t>Podujatia (tréneri)</t>
  </si>
  <si>
    <t>MEJ</t>
  </si>
  <si>
    <t>majstrovstvá Európy juniorov</t>
  </si>
  <si>
    <t>OH - olympijské hry</t>
  </si>
  <si>
    <t>MEUmax.</t>
  </si>
  <si>
    <t>majstrovstvá Európy s obmedzením veku</t>
  </si>
  <si>
    <t>MS-J1</t>
  </si>
  <si>
    <t>ZOH - zimné olympijské hry</t>
  </si>
  <si>
    <t>GSJ</t>
  </si>
  <si>
    <t>grand slam juniorov</t>
  </si>
  <si>
    <t>MS-J2</t>
  </si>
  <si>
    <t>PH - paralympijské hry</t>
  </si>
  <si>
    <t>ZPH - zimné paralympijské hry</t>
  </si>
  <si>
    <t>iné vrcholné podujatie</t>
  </si>
  <si>
    <t>najvýznamnejšia celosvetová sútaž v príslušnom športovom odvetví</t>
  </si>
  <si>
    <t>ME-J1</t>
  </si>
  <si>
    <t>DH - deaflympijské hry</t>
  </si>
  <si>
    <t>ME-J2</t>
  </si>
  <si>
    <t>ZDH - zimné deaflympijské hry</t>
  </si>
  <si>
    <t>EP</t>
  </si>
  <si>
    <t>MS - majstrovstvá sveta</t>
  </si>
  <si>
    <t>SP</t>
  </si>
  <si>
    <t>ME - majstrovstvá Európy</t>
  </si>
  <si>
    <t>TŠP</t>
  </si>
  <si>
    <t>AMS</t>
  </si>
  <si>
    <t>Počty príležitostí z PUŠ2023</t>
  </si>
  <si>
    <t>Dospelí</t>
  </si>
  <si>
    <t>PP</t>
  </si>
  <si>
    <t>RPV</t>
  </si>
  <si>
    <t>J1</t>
  </si>
  <si>
    <t>J2</t>
  </si>
  <si>
    <t>x</t>
  </si>
  <si>
    <t>R-4</t>
  </si>
  <si>
    <t>R-3</t>
  </si>
  <si>
    <t>R-2</t>
  </si>
  <si>
    <t>Váha</t>
  </si>
  <si>
    <t>Muži</t>
  </si>
  <si>
    <t>Ženy</t>
  </si>
  <si>
    <t>Mix</t>
  </si>
  <si>
    <t>Pril4</t>
  </si>
  <si>
    <t>Pril3</t>
  </si>
  <si>
    <t>Pril2</t>
  </si>
  <si>
    <t>Pril1</t>
  </si>
  <si>
    <t>RPV4</t>
  </si>
  <si>
    <t>RPV3</t>
  </si>
  <si>
    <t>RPV2</t>
  </si>
  <si>
    <t>RPV1</t>
  </si>
  <si>
    <t/>
  </si>
  <si>
    <t>silové športy</t>
  </si>
  <si>
    <t>Žiadosť o poskytnutie príspevku uznanému športu na rok 2026</t>
  </si>
  <si>
    <t>Poskytovateľ príspevku</t>
  </si>
  <si>
    <t>Ministerstvo cestovného ruchu a športu SR</t>
  </si>
  <si>
    <t>Sekcia financovania športu a štátnej športovej politiky</t>
  </si>
  <si>
    <t>IČO: 55930611</t>
  </si>
  <si>
    <t>Pribinova 16549/32, 810 08 Bratislava</t>
  </si>
  <si>
    <t>Prijímateľ príspevku</t>
  </si>
  <si>
    <t>Názov (v súlade so stanovami)</t>
  </si>
  <si>
    <t>Sídlo (v súlade so stanovami)</t>
  </si>
  <si>
    <t>IBAN</t>
  </si>
  <si>
    <t>Webové sídlo</t>
  </si>
  <si>
    <t>Kontaktná osoba pre spracovanie žiadosti (meno a telefón)</t>
  </si>
  <si>
    <r>
      <t>A: Žiadam o poskytnutie príspevku uznanému športu v roku 2026</t>
    </r>
    <r>
      <rPr>
        <b/>
        <sz val="10"/>
        <color indexed="8"/>
        <rFont val="Arial"/>
        <family val="2"/>
        <charset val="238"/>
      </rPr>
      <t>.</t>
    </r>
  </si>
  <si>
    <t>B: Vyplnený formulár "2026-PUS-Ziadost.xls" som zaslal na adresu ziadosti.sport@mincrs.sk nasledovne:</t>
  </si>
  <si>
    <t>* z adresy elektronickej pošty: .............................................................................................................</t>
  </si>
  <si>
    <t>* dňa: ................................... o ........................... hodine, ...................minúte, ........................sekunde</t>
  </si>
  <si>
    <t>* s heslom pre otvorenie súboru: .............................................................................................................</t>
  </si>
  <si>
    <t>* prijal som nasledovný potvrdzovací kód: .........................................................................................</t>
  </si>
  <si>
    <t>C: Vyplnený formulár "2026-PUS-Registre.xls" som zaslal na adresu ziadosti.sport@mincrs.sk nasledovne:</t>
  </si>
  <si>
    <t>D: Súhlasím so zhromažďovaním, spracovávaním a zverejňovaním poskytnutých údajov.</t>
  </si>
  <si>
    <t>E: Čestne vyhlasujem, že</t>
  </si>
  <si>
    <t>a) informácie uvedené v tejto žiadosti a v zaslaných formulároch sú úplné a pravdivé,</t>
  </si>
  <si>
    <t>b) som si vedomý právnych následkov poskytnutia nepravdivých informácií,</t>
  </si>
  <si>
    <t>c) dolu podpísaná osoba/osoby je oprávnená/sú oprávnené na podpis tejto žiadosti v súlade so stanovami.</t>
  </si>
  <si>
    <t>Dátum:</t>
  </si>
  <si>
    <t>podpis osôb oprávnených na podpis žiadosti
v súlade so stanovami</t>
  </si>
  <si>
    <t>DOSPELÍ</t>
  </si>
  <si>
    <t>aktualizovať --&gt;</t>
  </si>
  <si>
    <t>Rebríček svetovej federácie</t>
  </si>
  <si>
    <t>od</t>
  </si>
  <si>
    <t>do</t>
  </si>
  <si>
    <t>Rebríček pre celý šport:</t>
  </si>
  <si>
    <t>Napíšte, na ktorom mieste oficiálneho rebríčka svetovej federácie sa nachádza Slovensko</t>
  </si>
  <si>
    <t>Pozícia SR pre šport celkovo</t>
  </si>
  <si>
    <t>Link na rebríček 2025</t>
  </si>
  <si>
    <t>(iba ak taký rebríček svetová federácia vedie PRE CELÝ ŠPORT a uveďte na neho link).</t>
  </si>
  <si>
    <t>Počet krajín v rebríčku</t>
  </si>
  <si>
    <t>Uveďte počet krajín nachádzajúcich sa v rebríčku svetovej federácie pre celý šport.</t>
  </si>
  <si>
    <r>
      <t xml:space="preserve">Váhy športových odvetví použité pre výpočet PUŠ 2026 </t>
    </r>
    <r>
      <rPr>
        <sz val="8"/>
        <color indexed="10"/>
        <rFont val="Arial"/>
        <family val="2"/>
        <charset val="238"/>
      </rPr>
      <t>(nedajú sa upraviť)</t>
    </r>
  </si>
  <si>
    <t>Pri uvedení akéhokoľvek rebríčkového postavenia vždy ako prílohu k žiadosti priložte pdf súbor s rebríčkom</t>
  </si>
  <si>
    <t>Športové odvetvie</t>
  </si>
  <si>
    <t>Zmiešaná</t>
  </si>
  <si>
    <t>Kolektívny / Individuálny</t>
  </si>
  <si>
    <t>Kontr.súčet M+Ž+Z</t>
  </si>
  <si>
    <t>(z dôvodu dodatočnej kontroly postavenia k 30.9.2025, ktoré sa môže priebežne meniť).</t>
  </si>
  <si>
    <t>V riadkoch 9 až 18 sa automaticky predvyplnia športové odvetvia vybraného športu a ich váhy, ktoré budú použité pre výpočet PUŠ2026.</t>
  </si>
  <si>
    <t>Údaje nie je možné meniť.</t>
  </si>
  <si>
    <t xml:space="preserve">V zmysle § 68 ods. 5) Zákona č. 440/2015 Z. z. o športe </t>
  </si>
  <si>
    <t>váhy navrhnuté národným športovým zväzom schvaľuje ministerstvo športu.</t>
  </si>
  <si>
    <t>Kontrolný súčet váhy odvetví</t>
  </si>
  <si>
    <r>
      <t>Váhy športových odvetví, ktoré budú použité pre výpočet na rok 2028</t>
    </r>
    <r>
      <rPr>
        <sz val="8"/>
        <color indexed="10"/>
        <rFont val="Arial"/>
        <family val="2"/>
        <charset val="238"/>
      </rPr>
      <t xml:space="preserve"> (je ich možné upraviť)</t>
    </r>
  </si>
  <si>
    <t>Rebríček celého odvetvia :</t>
  </si>
  <si>
    <t>Rebríček svet.federácie 2028</t>
  </si>
  <si>
    <t>Počet krajín v rebríčku odvetvia</t>
  </si>
  <si>
    <t>Link na rebríček pre odvetvie</t>
  </si>
  <si>
    <t>V riadkoch 24 až 33 sa automaticky predvyplnia športové odvetvia vybraného športu a ich váhy.</t>
  </si>
  <si>
    <t>Tieto hodnoty váh je možné prepísať manuálne, prípadne dopísať ďalšie športové odvetvia a ich váhy.</t>
  </si>
  <si>
    <t>POZOR: Súčet váh všetkých športových odvetví musí byť 100%. (r. 34 - Kontrolný súčet váhy odvetví).</t>
  </si>
  <si>
    <t>POZOR: Súčet váh všetkých kategórií pre každé športové odvetvie musí byť 100%. (stĺ.H- Kontrolný súčet M+Ž+Z)</t>
  </si>
  <si>
    <t>Pre výpočet PUŠ2026 sa použijú váhy odvetví uvedené vo výpočte PUŠ2024.</t>
  </si>
  <si>
    <t>Váhy odvetví zadané v žiadosti o PUŠ2026 sa použijú až vo výpočte PUŠ2028.</t>
  </si>
  <si>
    <t>Do buniek v stĺpcoch I a J napíšte, na ktorom mieste oficiálneho rebríčka svetovej federácie</t>
  </si>
  <si>
    <t>sa nachádza Slovensko (ak taký rebríček krajín svetová federácia vedie PRE CELÉ ODVETVIE).</t>
  </si>
  <si>
    <t>Pre odvetvia, pre ktoré existuje svetový rebríček, v ktorom sa nachádza SR, sa do výpočtu počíta</t>
  </si>
  <si>
    <t>tento rebríček. Nezadávajú sa už jednotlivé výsledky.</t>
  </si>
  <si>
    <t>V stĺpci K uveďte počet krajín v rebríčku odvetvia a v stĺpci L uveďťe link na rebríček na webe medz. federácie.</t>
  </si>
  <si>
    <t>Rebríček odvetvia a kategórie :</t>
  </si>
  <si>
    <t>Kategória</t>
  </si>
  <si>
    <t>Rebríček svet.federácie 2025</t>
  </si>
  <si>
    <t>Link na rebríček pre odvetvie a kategóriu</t>
  </si>
  <si>
    <t>V stĺpcoch C a D vyberte hodnotu z rozbaľovacieho zoznamu. Iná hodnota nie je prípustná.</t>
  </si>
  <si>
    <t>Do buniek v stĺpcoch E a F napíšte, na ktorom mieste oficiálneho rebríčka svetovej federácie</t>
  </si>
  <si>
    <t>sa nachádza Slovensko (ak taký rebríček svetová federácia vedie PRE VYBRANÉ ŠPORTOVÉ</t>
  </si>
  <si>
    <t>ODVETVIE A VYBRANÚ KATEGÓRIU).</t>
  </si>
  <si>
    <t>Ak vyplníte bunky v stĺpcoch E a F, ďalšie stĺpce už nevyplňujete!</t>
  </si>
  <si>
    <t xml:space="preserve">Pokiaľ link nie je verejne dostupný, do bunky </t>
  </si>
  <si>
    <t>uveďte názov športu a názov súboru s rebríčkom, ktorý priložíte k žiadosti.</t>
  </si>
  <si>
    <t>NEPRIDÁVAJTE ANI NEVYMAZÁVAJTE ŽIADNE RIADKY ANI STĹPCE</t>
  </si>
  <si>
    <t>Počet príležitostí</t>
  </si>
  <si>
    <t>Rozhodujúci počet výsledkov</t>
  </si>
  <si>
    <t>Riadky 78 až 87 nevypĺňať, doplnia sa automaticky podľa údajov na hárku PP.</t>
  </si>
  <si>
    <t>R-4
od 1.10.2021 do 30.9.2022</t>
  </si>
  <si>
    <t>R-3
od 1.10.2022 do 30.9.2023</t>
  </si>
  <si>
    <t>R-2
od 1.10.2023 do 30.9.2024</t>
  </si>
  <si>
    <t>R-1
od 1.10.2024 do 30.9.2025</t>
  </si>
  <si>
    <t xml:space="preserve">Skontrolujte si počet zadaných výsledkov pre každé jednotlivé športové odvetvie a každé jednotlivé </t>
  </si>
  <si>
    <t>rozhodujúce obdobie v riadkoch 91 až 1081.</t>
  </si>
  <si>
    <r>
      <t xml:space="preserve">Za každý výsledok nedodaný národným športovým zväzom sa vo výpočte zohľadní </t>
    </r>
    <r>
      <rPr>
        <b/>
        <sz val="8"/>
        <color indexed="8"/>
        <rFont val="Arial"/>
        <family val="2"/>
        <charset val="238"/>
      </rPr>
      <t>výsledok</t>
    </r>
  </si>
  <si>
    <r>
      <rPr>
        <b/>
        <sz val="8"/>
        <color indexed="8"/>
        <rFont val="Arial"/>
        <family val="2"/>
        <charset val="238"/>
      </rPr>
      <t>zodpovedajúci poslednému miestu</t>
    </r>
    <r>
      <rPr>
        <sz val="8"/>
        <color indexed="8"/>
        <rFont val="Arial"/>
        <family val="2"/>
        <charset val="238"/>
      </rPr>
      <t xml:space="preserve"> v počte krajín zastúpených vo svetovej federácii, </t>
    </r>
  </si>
  <si>
    <r>
      <t xml:space="preserve">ak národný športový zväz dodá za športové odvetvie </t>
    </r>
    <r>
      <rPr>
        <b/>
        <sz val="8"/>
        <color indexed="8"/>
        <rFont val="Arial"/>
        <family val="2"/>
        <charset val="238"/>
      </rPr>
      <t>súhrnne</t>
    </r>
    <r>
      <rPr>
        <sz val="8"/>
        <color indexed="8"/>
        <rFont val="Arial"/>
        <family val="2"/>
        <charset val="238"/>
      </rPr>
      <t xml:space="preserve"> pre kategóriu mužov,</t>
    </r>
  </si>
  <si>
    <r>
      <t xml:space="preserve">kategóriu žien a zmiešanú kategóriu </t>
    </r>
    <r>
      <rPr>
        <b/>
        <sz val="8"/>
        <color indexed="8"/>
        <rFont val="Arial"/>
        <family val="2"/>
        <charset val="238"/>
      </rPr>
      <t>menej výsledkov</t>
    </r>
    <r>
      <rPr>
        <sz val="8"/>
        <color indexed="8"/>
        <rFont val="Arial"/>
        <family val="2"/>
        <charset val="238"/>
      </rPr>
      <t xml:space="preserve"> ako rozhodujúci počet výsledkov</t>
    </r>
  </si>
  <si>
    <t>tohto športového odvetvia.</t>
  </si>
  <si>
    <t>Výsledky od r.91 sa vypĺňajú len pre individuálne športové odvetvia</t>
  </si>
  <si>
    <t>Obdobie</t>
  </si>
  <si>
    <t>Typ podujatia</t>
  </si>
  <si>
    <t>Umiestnenie</t>
  </si>
  <si>
    <t>Názov disciplíny</t>
  </si>
  <si>
    <t>olympijská / neolympijská disciplína</t>
  </si>
  <si>
    <t>Počet športovcov</t>
  </si>
  <si>
    <t>Priezvisko a Meno</t>
  </si>
  <si>
    <t>Počet štartujúcich</t>
  </si>
  <si>
    <t>Počet krajín na podujatí</t>
  </si>
  <si>
    <t>Počet zahr. športovcov</t>
  </si>
  <si>
    <t>Link na výsledok</t>
  </si>
  <si>
    <t>Riadky 91 až 1081 sa vypĺňajú len pre INDIVIDUÁLNE športové odvetvia.</t>
  </si>
  <si>
    <t>V stĺpcoch C až E vyberte hodnotu z rozbaľovacieho zoznamu.</t>
  </si>
  <si>
    <t>Iná hodnota nie je prípustná.</t>
  </si>
  <si>
    <t>Výsledky sa zadávajú len za obdobie R-1, hodnoty za obdobie R-2 až R-4 sa použijú z výpočtu PUŠ2025.</t>
  </si>
  <si>
    <t>Do buniek v stĺpcoch F a G napíšte, na ktorom mieste sa umiestnil</t>
  </si>
  <si>
    <t>slovenský športovec/posádka/štafeta/družstvo.</t>
  </si>
  <si>
    <t xml:space="preserve">Jeden výsledok = jeden riadok, aj keď bol dosiahnutý viacerými športovcami ako dvojica/posádka/štafeta/družstvo. </t>
  </si>
  <si>
    <t>Do buniek v stĺpci H napíšte disciplínu, v ktorej sa výsledok dosiahol.</t>
  </si>
  <si>
    <t>Do buniek v stĺpci I vyberte zo zoznamu, či ide o olympijskú alebo neolympijskú disciplínu.</t>
  </si>
  <si>
    <t>Do buniek v stĺpci J napíšte počet športovcov, ktorí sa na výsledku podieľali</t>
  </si>
  <si>
    <t>(počet členov posádky/štafety/družetva, musí to byť jedno celé číslo).</t>
  </si>
  <si>
    <t>Do buniek v stĺpci K napíšte mená a priezviská športovcov, ktorí sa na výsledku</t>
  </si>
  <si>
    <t>podieľali (nepíšte skratky, píšte celé mená a celé priezviská vo formáte Priezvisko Meno).</t>
  </si>
  <si>
    <t>(ich počet musí byť totožný s číslom v stĺpci J). Viac osôb oddeľte čiarkou, používajte správnu diakritiku.</t>
  </si>
  <si>
    <t>Do buniek v stĺpci L napíšte počet štartujúcich jednotlivcov/posádok/štafiet/družstiev,</t>
  </si>
  <si>
    <t>(v prípade súťaže jednotlivcov je to počet športovcov), ktoré sa postavili</t>
  </si>
  <si>
    <t>na štart v príslušnej disciplíne.</t>
  </si>
  <si>
    <t>Do buniek v stĺpci M napíšte počet krajín, ktoré sa zúčastnili na tom</t>
  </si>
  <si>
    <t>podujatí, na ktorom bol príslušný výsledok dosiahnutý.</t>
  </si>
  <si>
    <t>Do bunky v stĺpci N uveďte počet zahraničných športových reprezentantov, ktorí sa</t>
  </si>
  <si>
    <t>podieľali na výsledku. Ak išlo len o reprezentantov SR, bunku nevypĺňajte.</t>
  </si>
  <si>
    <t xml:space="preserve">Do buniek v stĺpci O uveďte (skopírujte) priamy link na konkrétny výsledok na webe medz.federácie, kde je trvalo dostupná </t>
  </si>
  <si>
    <t xml:space="preserve">výsledková listina z podujatia. Pokiaľ link nie je verejne dostupný, do bunky uveďte názov súboru s výsledkovou listinou, </t>
  </si>
  <si>
    <t>ktorý priložíte k žiadosti. Neuvádzajte všeobecný link na web medzinárodnej federácie.</t>
  </si>
  <si>
    <t>Na výsledky, ku ktorým nebude priradený správny link alebo výsledková listina, sa vo výpočte nebude prihliadať.</t>
  </si>
  <si>
    <t>Dôležité upozornenie :</t>
  </si>
  <si>
    <t>Výsledky zo svetového pohára, SMS a SME sa uvádzajú nasledovne:</t>
  </si>
  <si>
    <r>
      <t xml:space="preserve">1. Uvádza sa </t>
    </r>
    <r>
      <rPr>
        <b/>
        <sz val="10.5"/>
        <color indexed="10"/>
        <rFont val="Arial"/>
        <family val="2"/>
        <charset val="238"/>
      </rPr>
      <t>iba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celkové poradie</t>
    </r>
    <r>
      <rPr>
        <sz val="10.5"/>
        <color indexed="10"/>
        <rFont val="Arial"/>
        <family val="2"/>
        <charset val="238"/>
      </rPr>
      <t xml:space="preserve"> v svetovom pohári / SMS/ SME. </t>
    </r>
  </si>
  <si>
    <t>2. NEuvádzajú sa výsledky jednotlivých kôl.</t>
  </si>
  <si>
    <r>
      <t xml:space="preserve">3. Výsledok SP dospelých, SMS a SME sa uvádza </t>
    </r>
    <r>
      <rPr>
        <b/>
        <sz val="10.5"/>
        <color indexed="10"/>
        <rFont val="Arial"/>
        <family val="2"/>
        <charset val="238"/>
      </rPr>
      <t>iba ak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počet kôl</t>
    </r>
    <r>
      <rPr>
        <sz val="10.5"/>
        <color indexed="10"/>
        <rFont val="Arial"/>
        <family val="2"/>
        <charset val="238"/>
      </rPr>
      <t xml:space="preserve">  </t>
    </r>
    <r>
      <rPr>
        <b/>
        <sz val="10.5"/>
        <color indexed="10"/>
        <rFont val="Arial"/>
        <family val="2"/>
        <charset val="238"/>
      </rPr>
      <t>je 5 a viac</t>
    </r>
    <r>
      <rPr>
        <sz val="10.5"/>
        <color indexed="10"/>
        <rFont val="Arial"/>
        <family val="2"/>
        <charset val="238"/>
      </rPr>
      <t>.</t>
    </r>
  </si>
  <si>
    <r>
      <t xml:space="preserve">4. Výsledok SP juniorov sa uvádza </t>
    </r>
    <r>
      <rPr>
        <b/>
        <sz val="10.5"/>
        <color indexed="10"/>
        <rFont val="Arial"/>
        <family val="2"/>
        <charset val="238"/>
      </rPr>
      <t>iba ak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počet kôl</t>
    </r>
    <r>
      <rPr>
        <sz val="10.5"/>
        <color indexed="10"/>
        <rFont val="Arial"/>
        <family val="2"/>
        <charset val="238"/>
      </rPr>
      <t xml:space="preserve">  </t>
    </r>
    <r>
      <rPr>
        <b/>
        <sz val="10.5"/>
        <color indexed="10"/>
        <rFont val="Arial"/>
        <family val="2"/>
        <charset val="238"/>
      </rPr>
      <t>je 3 a viac</t>
    </r>
    <r>
      <rPr>
        <sz val="10.5"/>
        <color indexed="10"/>
        <rFont val="Arial"/>
        <family val="2"/>
        <charset val="238"/>
      </rPr>
      <t>.</t>
    </r>
  </si>
  <si>
    <t>5. Výsledok v bode 3 a 4 sa Neuvádza pri menšom počte kôl.</t>
  </si>
  <si>
    <t xml:space="preserve">Po posune skutočného výsledku na hodnotu vysl sa </t>
  </si>
  <si>
    <t xml:space="preserve">1. dosiahnutý výsledok uvedený intervalom započíta strednou hodnotou intervalu, </t>
  </si>
  <si>
    <t xml:space="preserve">2. k posunutému výsledku pripočíta desať miest, ak ide o dosiahnutý výsledok v športovej disciplíne, na ktorej štartovalo menej ako osem štartujúcich športovcov, posádok, štafiet alebo družstiev; to neplatí, ak ide o olympijské hry alebo svetové hry neolympijských športov, </t>
  </si>
  <si>
    <t xml:space="preserve">3. dosiahnutý výsledok nezapočíta v športovej disciplíne, na ktorej štartovalo menej ako osem štartujúcich športovcov, posádok, štafiet alebo družstiev na seriálových majstrovstvách Európy, </t>
  </si>
  <si>
    <t xml:space="preserve">4. dosiahnutý výsledok na svetovom pohári započíta osobitne v kategórii mužov, osobitne v kategórii žien a osobitne v zmiešanej kategórii ako celkové výsledné poradie v celom športovom odvetví aj v každej športovej disciplíne, </t>
  </si>
  <si>
    <t xml:space="preserve">5. k posunutému výsledku pripočíta desať miest, ak sa na dosiahnutí výsledku podieľal najmenej jeden športový reprezentant inej krajiny, </t>
  </si>
  <si>
    <t>6. započítajú najviac tri výsledky jedného športovca a najviac tri výsledky skupiny športovcov v individuálnom športovom odvetví, ktorí dosiahnu výsledok spoločne, alebo súčet ich individuálnych výkonov v jednom športovom odvetví v každom rozhodujúcom období v olympijskom športovom odvetví a najviac dva výsledky jedného športovca a najviac dva výsledky skupiny športovcov v individuálnom športovom odvetví, ktorí dosiahnu výsledok spoločne, alebo súčet ich individuálnych výkonov v jednom športovom odvetví v každom rozhodujúcom období v neolympijskom športovom odvetví,</t>
  </si>
  <si>
    <t xml:space="preserve">7. za každý výsledok nedodaný národným športovým zväzom vo výpočte zohľadní výsledok zodpovedajúci poslednému miestu v počte krajín zastúpených vo svetovej federácii príslušného uznaného športu na účel výpočtu podielu uznaného športu, ak národný športový zväz dodá za športové odvetvie súhrnne pre kategóriu mužov, kategóriu žien a zmiešanú kategóriu menej výsledkov ako rozhodujúci počet výsledkov tohto športového odvetvia, </t>
  </si>
  <si>
    <t>8. k posunutému výsledku pripočíta päť miest, ak ide o výsledok v neolympijskej disciplíne príslušného uznaného športu.</t>
  </si>
  <si>
    <t xml:space="preserve">Hodnotenie výsledkov podujatí európskeho pohára mládeže a európskeho olympijského festivalu mládeže bude akceptované len v prípade, </t>
  </si>
  <si>
    <r>
      <t xml:space="preserve">že v danom roku nebudú organizované majstrovstvá Európy v danom športovom odvetví </t>
    </r>
    <r>
      <rPr>
        <sz val="8"/>
        <color indexed="10"/>
        <rFont val="Arial"/>
        <family val="2"/>
        <charset val="238"/>
      </rPr>
      <t xml:space="preserve"> a zároveň bude dané podujatie zo strany medzinárodnej </t>
    </r>
  </si>
  <si>
    <t>športovej federácie postavené na úrovni majstrovstiev Európy na podobnom princípe ako v prípade Európskych hier.</t>
  </si>
  <si>
    <t>MládežJ1</t>
  </si>
  <si>
    <t>Označenie vek.kategórie MládežJ1</t>
  </si>
  <si>
    <t>číselné</t>
  </si>
  <si>
    <t>slovné</t>
  </si>
  <si>
    <t>POZOR: Súčet váh všetkých kategórií pre každé športové odvetvie musí byť 100%. (stĺ. H- Kontrolný súčet M+Ž+Z)</t>
  </si>
  <si>
    <t>V stĺpci K uveďte počet krajín v rebríčku odvetvia a v  stĺpci L uveďťe link na rebríček na webe medz.federácie.</t>
  </si>
  <si>
    <t>MládežJ2</t>
  </si>
  <si>
    <t>Doplnenie nezadaných údajov za obdobia R-2 až R-4</t>
  </si>
  <si>
    <r>
      <t>Zadávajú sa len doplnené údaje za</t>
    </r>
    <r>
      <rPr>
        <b/>
        <u/>
        <sz val="10"/>
        <color indexed="10"/>
        <rFont val="Arial"/>
        <family val="2"/>
        <charset val="238"/>
      </rPr>
      <t xml:space="preserve"> staršie obdobia R-2, R-3 a R-4 pri ich oprave.</t>
    </r>
  </si>
  <si>
    <t>Link na rebríček 2023</t>
  </si>
  <si>
    <r>
      <t xml:space="preserve">Váhy športových odvetví použité pre výpočet PUŠ2024 </t>
    </r>
    <r>
      <rPr>
        <sz val="8"/>
        <color indexed="10"/>
        <rFont val="Arial"/>
        <family val="2"/>
        <charset val="238"/>
      </rPr>
      <t>(nedajú sa upraviť)</t>
    </r>
  </si>
  <si>
    <t>Označenie vek.kategórie Dosp / J1 / J2</t>
  </si>
  <si>
    <t>Pozn. ponechať len pri J1 / J2</t>
  </si>
  <si>
    <t>(z dôvodu dodatočnej kontroly postavenia k 30.9.2023, ktoré sa môže priebežne meniť).</t>
  </si>
  <si>
    <t>V riadkoch 9 až 18 sa automaticky predvyplnia športové odvetvia vybraného športu a ich váhy, ktoré budú použité pre výpočet PUŠ2024.</t>
  </si>
  <si>
    <t xml:space="preserve">V zmysle par.68, ods.5) Zákona č.440/2015 Z.z. o športe </t>
  </si>
  <si>
    <t>váhy navrhnuté národným športovým zväzom schvaľuje ministerstvo školstva.</t>
  </si>
  <si>
    <r>
      <t>Váhy športových odvetví, ktoré budú použité pre výpočet na rok 2026</t>
    </r>
    <r>
      <rPr>
        <sz val="8"/>
        <color indexed="10"/>
        <rFont val="Arial"/>
        <family val="2"/>
        <charset val="238"/>
      </rPr>
      <t xml:space="preserve"> (je ich možné upraviť)</t>
    </r>
  </si>
  <si>
    <t>Rebríček svet.federácie 2023</t>
  </si>
  <si>
    <t>POZOR : Súčet váh všetkých športových odvetví musí byť 100%. (r.34 - Kontrolný súčet váhy odvetví).</t>
  </si>
  <si>
    <t>POZOR : Súčet váh všetkých kategórií pre každé športové odvetvie musí byť 100%. (stĺ.H- Kontrolný súčet M+Ž+Z)</t>
  </si>
  <si>
    <t>Pre výpočet PUŠ2024 sa použijú váhy odvetví uvedené vo výpočte PUŠ2023.</t>
  </si>
  <si>
    <t>Váhy odvetví zadané v žiadosti o PUŠ2024 sa použijú až vo výpočte PUŠ2026.</t>
  </si>
  <si>
    <t>Pozn.: v J1 a J2 zmenit vo vzorci v stlpci F hárky na PPJ1, PPJ2</t>
  </si>
  <si>
    <t>R-4
od 1.10.2019 do 30.9.2020</t>
  </si>
  <si>
    <t>R-3
od 1.10.2020 do 30.9.2021</t>
  </si>
  <si>
    <t>R-2
od 1.10.2021 do 30.9.2022</t>
  </si>
  <si>
    <t>R-1
od 1.10.2022 do 30.9.2023</t>
  </si>
  <si>
    <t>Výsledky od r. 91 sa vypĺňajú len pre individuálne športové odvetvia</t>
  </si>
  <si>
    <t>Vek.kategória</t>
  </si>
  <si>
    <t>V stĺpci A vyberte vekovú kategóriu zo zoznamu: Dospelí, MládežJ1, MládežJ2</t>
  </si>
  <si>
    <t>Doplnené výsledky sa zadávajú len za obdobie R-2 až R-4.</t>
  </si>
  <si>
    <t xml:space="preserve">Do buniek v stĺpci O uveďte (skopírujte) priamy link na konkrétny výsledok na webe medz. federácie, kde je trvalo dostupná </t>
  </si>
  <si>
    <t>NEPRIDÁVAJTE ANI NEVYMAZÁVAJTE ŽIADNE RIADKY ANI STĹPCE!</t>
  </si>
  <si>
    <r>
      <t xml:space="preserve">3. Výsledok SP dospelých, SMS a SME sa uvádza </t>
    </r>
    <r>
      <rPr>
        <b/>
        <sz val="10.5"/>
        <color indexed="10"/>
        <rFont val="Arial"/>
        <family val="2"/>
        <charset val="238"/>
      </rPr>
      <t>iba ak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počet kôl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je 5 a viac</t>
    </r>
    <r>
      <rPr>
        <sz val="10.5"/>
        <color indexed="10"/>
        <rFont val="Arial"/>
        <family val="2"/>
        <charset val="238"/>
      </rPr>
      <t>.</t>
    </r>
  </si>
  <si>
    <r>
      <t xml:space="preserve">4. Výsledok SP juniorov sa uvádza </t>
    </r>
    <r>
      <rPr>
        <b/>
        <sz val="10.5"/>
        <color indexed="10"/>
        <rFont val="Arial"/>
        <family val="2"/>
        <charset val="238"/>
      </rPr>
      <t>iba ak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počet kôl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je 3 a viac</t>
    </r>
    <r>
      <rPr>
        <sz val="10.5"/>
        <color indexed="10"/>
        <rFont val="Arial"/>
        <family val="2"/>
        <charset val="238"/>
      </rPr>
      <t>.</t>
    </r>
  </si>
  <si>
    <t>5. Výsledok v bode 3 a 4 sa NEuvádza pri menšom počte kôl.</t>
  </si>
  <si>
    <t>Hodnotenie výsledkov podujatí európskeho pohára mládeže a európskeho olympijského festivalu mládeže bude akceptované len v prípade, že v danom roku nebudú organizované majstrovstvá Európy v danom športovom odvetví  a zároveň bude dané podujatie zo strany medzinárodnej športovej federácie postavené na úrovni majstrovstiev Európy na podobnom princípe ako v prípade Európskych hier.</t>
  </si>
  <si>
    <r>
      <t xml:space="preserve">Počet príležitostí podľa podujatí a odvetví (vrátane odvetví s nulovou váhou) - </t>
    </r>
    <r>
      <rPr>
        <b/>
        <u/>
        <sz val="14"/>
        <color indexed="8"/>
        <rFont val="Arial"/>
        <family val="2"/>
        <charset val="238"/>
      </rPr>
      <t>individuálne športové odvetvia</t>
    </r>
    <r>
      <rPr>
        <b/>
        <sz val="14"/>
        <color indexed="8"/>
        <rFont val="Arial"/>
        <family val="2"/>
        <charset val="238"/>
      </rPr>
      <t xml:space="preserve"> - </t>
    </r>
    <r>
      <rPr>
        <b/>
        <sz val="14"/>
        <color indexed="10"/>
        <rFont val="Arial"/>
        <family val="2"/>
        <charset val="238"/>
      </rPr>
      <t>DOSPELÍ</t>
    </r>
  </si>
  <si>
    <t>VYPLŇTE BIELE BUNKY! NEZASAHUJTE DO INÝCH BUNIEK!</t>
  </si>
  <si>
    <t>Nezabudnite vložiť pre každé jednotlivé športové odvetvie všetky druhy podujatí v rozhodujúcom období ich konania R-1 (typ podujatí je v rozbaľovacom zozname)</t>
  </si>
  <si>
    <t>(viď príklad v Metodickom manuáli k predloženiu žiadosti o poskytnutie príspevku uznanému športu na rok 2026)</t>
  </si>
  <si>
    <r>
      <t xml:space="preserve">Zadávajú sa len údaje za obdobie R-1 (10/2024 - 09/2025), </t>
    </r>
    <r>
      <rPr>
        <b/>
        <u/>
        <sz val="10"/>
        <color indexed="10"/>
        <rFont val="Arial"/>
        <family val="2"/>
        <charset val="238"/>
      </rPr>
      <t>údaje za staršie obdobia R-2, R-3 a R-4 sa použijú z výpočtu PUŠ 2025.</t>
    </r>
  </si>
  <si>
    <t>Ak NŠZ vo všetkých odvetviach zadáva rebríčkové postavenie, počet príležitostí nevypĺňa.</t>
  </si>
  <si>
    <t>Od r. 420 je uvedený kontrolný súčet, za obdobie R-2 až R-4 sú v ňom uvedené údaje z PUŠ 2025.</t>
  </si>
  <si>
    <t>Mesiac</t>
  </si>
  <si>
    <t>Rok</t>
  </si>
  <si>
    <t>Obdobie   R-x</t>
  </si>
  <si>
    <t>Krajina, mesto            konania podujatia</t>
  </si>
  <si>
    <t>POČET medailových sád</t>
  </si>
  <si>
    <t>R-1</t>
  </si>
  <si>
    <t>Internetové prepojenie/Poznámka</t>
  </si>
  <si>
    <t>Kontrolný súčet / nevypĺňať :</t>
  </si>
  <si>
    <t>Údaje z PUŠ2025</t>
  </si>
  <si>
    <t>Sumár počtu príležitostí za jednotlivé odvetvia a rozhodujúce obdobia - DOSPELÍ</t>
  </si>
  <si>
    <t>Spolu</t>
  </si>
  <si>
    <t>nové športy, ktoré nemajú PP R-4 z PUŠ2024, ale z PUŠ2025:</t>
  </si>
  <si>
    <t>kdynamická streľba</t>
  </si>
  <si>
    <r>
      <t xml:space="preserve">Počet príležitostí podľa podujatí a odvetví (vrátane odvetví s nulovou váhou) - </t>
    </r>
    <r>
      <rPr>
        <b/>
        <u/>
        <sz val="14"/>
        <color indexed="8"/>
        <rFont val="Arial"/>
        <family val="2"/>
        <charset val="238"/>
      </rPr>
      <t>individuálne športové odvetvia</t>
    </r>
    <r>
      <rPr>
        <b/>
        <sz val="14"/>
        <color indexed="8"/>
        <rFont val="Arial"/>
        <family val="2"/>
        <charset val="238"/>
      </rPr>
      <t xml:space="preserve"> -</t>
    </r>
    <r>
      <rPr>
        <b/>
        <sz val="14"/>
        <color indexed="10"/>
        <rFont val="Arial"/>
        <family val="2"/>
        <charset val="238"/>
      </rPr>
      <t xml:space="preserve"> Mládež J1</t>
    </r>
  </si>
  <si>
    <t>Sumár počtu príležitostí za jednotlivé odvetvia a rozhodujúce obdobia - mládež J1</t>
  </si>
  <si>
    <r>
      <t xml:space="preserve">Počet príležitostí podľa podujatí a odvetví (vrátane odvetví s nulovou váhou) - </t>
    </r>
    <r>
      <rPr>
        <b/>
        <u/>
        <sz val="14"/>
        <color indexed="8"/>
        <rFont val="Arial"/>
        <family val="2"/>
        <charset val="238"/>
      </rPr>
      <t>individuálne športové odvetvia</t>
    </r>
    <r>
      <rPr>
        <b/>
        <sz val="14"/>
        <color indexed="8"/>
        <rFont val="Arial"/>
        <family val="2"/>
        <charset val="238"/>
      </rPr>
      <t xml:space="preserve"> -</t>
    </r>
    <r>
      <rPr>
        <b/>
        <sz val="14"/>
        <color indexed="10"/>
        <rFont val="Arial"/>
        <family val="2"/>
        <charset val="238"/>
      </rPr>
      <t xml:space="preserve"> Mládež J2</t>
    </r>
  </si>
  <si>
    <t>údaje z PUŠ2023</t>
  </si>
  <si>
    <t>Sumár počtu príležitostí za jednotlivé odvetvia a rozhodujúce obdobia - mládež J2</t>
  </si>
  <si>
    <r>
      <t xml:space="preserve">Počet príležitostí podľa podujatí a odvetví (vrátane odvetví s nulovou váhou) - </t>
    </r>
    <r>
      <rPr>
        <b/>
        <u/>
        <sz val="14"/>
        <color indexed="8"/>
        <rFont val="Arial"/>
        <family val="2"/>
        <charset val="238"/>
      </rPr>
      <t>individuálne športové odvetvia</t>
    </r>
    <r>
      <rPr>
        <b/>
        <sz val="14"/>
        <color indexed="8"/>
        <rFont val="Arial"/>
        <family val="2"/>
        <charset val="238"/>
      </rPr>
      <t xml:space="preserve"> - Oprava starších období</t>
    </r>
  </si>
  <si>
    <t>V stĺpci A vyberte správnu vekovú kategóriu.</t>
  </si>
  <si>
    <t>Vek. kategória</t>
  </si>
  <si>
    <r>
      <t xml:space="preserve">Postavenie Slovenskej republiky v rebríčkoch - </t>
    </r>
    <r>
      <rPr>
        <b/>
        <u/>
        <sz val="14"/>
        <color indexed="10"/>
        <rFont val="Arial"/>
        <family val="2"/>
        <charset val="238"/>
      </rPr>
      <t>iba kolektívne športy</t>
    </r>
    <r>
      <rPr>
        <b/>
        <sz val="14"/>
        <color indexed="8"/>
        <rFont val="Arial"/>
        <family val="2"/>
        <charset val="238"/>
      </rPr>
      <t xml:space="preserve"> - dospelí - 1. odvetvie</t>
    </r>
  </si>
  <si>
    <r>
      <t xml:space="preserve">Kategória: dospelí, </t>
    </r>
    <r>
      <rPr>
        <b/>
        <sz val="12"/>
        <color indexed="10"/>
        <rFont val="Arial"/>
        <family val="2"/>
        <charset val="238"/>
      </rPr>
      <t>muži</t>
    </r>
  </si>
  <si>
    <r>
      <t xml:space="preserve">Kategória: dospelí, </t>
    </r>
    <r>
      <rPr>
        <b/>
        <sz val="12"/>
        <color indexed="10"/>
        <rFont val="Arial"/>
        <family val="2"/>
        <charset val="238"/>
      </rPr>
      <t>ženy</t>
    </r>
  </si>
  <si>
    <r>
      <t xml:space="preserve">Kategória: dospelí, </t>
    </r>
    <r>
      <rPr>
        <b/>
        <sz val="12"/>
        <color indexed="10"/>
        <rFont val="Arial"/>
        <family val="2"/>
        <charset val="238"/>
      </rPr>
      <t>zmiešaná</t>
    </r>
  </si>
  <si>
    <t>1. odvetvie</t>
  </si>
  <si>
    <t>Vz. 8</t>
  </si>
  <si>
    <r>
      <t xml:space="preserve">Postavenie SR </t>
    </r>
    <r>
      <rPr>
        <b/>
        <sz val="10"/>
        <color indexed="8"/>
        <rFont val="Arial"/>
        <family val="2"/>
        <charset val="238"/>
      </rPr>
      <t>v rebríčku krajín</t>
    </r>
    <r>
      <rPr>
        <sz val="10"/>
        <color theme="1"/>
        <rFont val="Arial"/>
        <family val="2"/>
        <charset val="238"/>
      </rPr>
      <t xml:space="preserve"> príslušného športového odvetvia v príslušnej kategórii</t>
    </r>
  </si>
  <si>
    <t>Rebr od</t>
  </si>
  <si>
    <t>Rebr do</t>
  </si>
  <si>
    <t>Počet krajín na rebr.</t>
  </si>
  <si>
    <t>Ak takýto rebríček existuje a Slovensko je v ňom uvedené, ďalšie riadky sa pre toto športové odvetvie a vekovú kategóriu už nevyplňujú. Inak je potrebné vyplniť aj ďalšie riadky.</t>
  </si>
  <si>
    <t>Vz. 9</t>
  </si>
  <si>
    <r>
      <t xml:space="preserve">Postavenie SR na príslušných </t>
    </r>
    <r>
      <rPr>
        <b/>
        <sz val="10"/>
        <color indexed="8"/>
        <rFont val="Arial"/>
        <family val="2"/>
        <charset val="238"/>
      </rPr>
      <t>majstrovstvách sveta</t>
    </r>
    <r>
      <rPr>
        <sz val="10"/>
        <color theme="1"/>
        <rFont val="Arial"/>
        <family val="2"/>
        <charset val="238"/>
      </rPr>
      <t xml:space="preserve"> v príslušnom športovom odvetví v príslušnej kategórii</t>
    </r>
  </si>
  <si>
    <t>MS od</t>
  </si>
  <si>
    <t>MS do</t>
  </si>
  <si>
    <t>MS počet</t>
  </si>
  <si>
    <r>
      <t xml:space="preserve">Poradie krajín na príslušných </t>
    </r>
    <r>
      <rPr>
        <b/>
        <sz val="10"/>
        <color indexed="8"/>
        <rFont val="Arial"/>
        <family val="2"/>
        <charset val="238"/>
      </rPr>
      <t>majstrovstvách sveta</t>
    </r>
    <r>
      <rPr>
        <sz val="10"/>
        <color theme="1"/>
        <rFont val="Arial"/>
        <family val="2"/>
        <charset val="238"/>
      </rPr>
      <t xml:space="preserve"> v príslušnom športovom odvetví v príslušnej kategórii, bez ohľadu na to, či tam SR štartovala.</t>
    </r>
  </si>
  <si>
    <t>Pozícia od</t>
  </si>
  <si>
    <t>Pozícia do</t>
  </si>
  <si>
    <t>Krajina</t>
  </si>
  <si>
    <t>Ak sa na posledných MS Slovenská republika zúčastnila, ďalšie riadky pre toto športové odvetvie sa už nevyplňujú. Ak sa SR nezúčastnila, je potrebné vyplniť aj ďalšie riadky.</t>
  </si>
  <si>
    <t>Vz. 11</t>
  </si>
  <si>
    <r>
      <t>Postavenie SR</t>
    </r>
    <r>
      <rPr>
        <b/>
        <sz val="10"/>
        <color indexed="8"/>
        <rFont val="Arial"/>
        <family val="2"/>
        <charset val="238"/>
      </rPr>
      <t xml:space="preserve"> v kvalifikácii na majstrovstvá sveta</t>
    </r>
    <r>
      <rPr>
        <sz val="10"/>
        <color theme="1"/>
        <rFont val="Arial"/>
        <family val="2"/>
        <charset val="238"/>
      </rPr>
      <t xml:space="preserve"> v príslušnom športovom odvetví a príslušnej kategórii ukončené pred podaním žiadosti</t>
    </r>
  </si>
  <si>
    <t>Kval MS od</t>
  </si>
  <si>
    <t>Kval MS do</t>
  </si>
  <si>
    <t>Ak sa na kvalifikácii na posledné MS Slovenská republika zúčastnila, ďalšie riadky pre toto športové odvetvie sa už nevyplňujú. Ak sa SR nezúčastnila, je potrebné vyplniť aj ďalšie riadky.</t>
  </si>
  <si>
    <t>Vz. 12</t>
  </si>
  <si>
    <r>
      <t xml:space="preserve">postavenie SR </t>
    </r>
    <r>
      <rPr>
        <b/>
        <sz val="10"/>
        <color indexed="8"/>
        <rFont val="Arial"/>
        <family val="2"/>
        <charset val="238"/>
      </rPr>
      <t>v rebríčku medzinárodnej športovej organizácie uznaného športu organizujúcej majstrovstvá Európy</t>
    </r>
    <r>
      <rPr>
        <sz val="10"/>
        <color theme="1"/>
        <rFont val="Arial"/>
        <family val="2"/>
        <charset val="238"/>
      </rPr>
      <t xml:space="preserve"> pre príslušné športové odvetvie a príslušnú kategóriu.</t>
    </r>
  </si>
  <si>
    <t>Rebr Eu od</t>
  </si>
  <si>
    <t>Rebr Eu do</t>
  </si>
  <si>
    <t>Ak takýto európsky rebríček existuje a Slovensko je v ňom uvedené, ďalšie riadky sa pre toto športové odvetvie a vekovú kategóriu už nevyplňujú. Inak je potrebné vyplniť aj ďalšie riadky.</t>
  </si>
  <si>
    <t>Vz. 13</t>
  </si>
  <si>
    <r>
      <t xml:space="preserve">postavenie SR </t>
    </r>
    <r>
      <rPr>
        <b/>
        <sz val="10"/>
        <color indexed="8"/>
        <rFont val="Arial"/>
        <family val="2"/>
        <charset val="238"/>
      </rPr>
      <t xml:space="preserve">na posledných majstrovstvách Európy </t>
    </r>
    <r>
      <rPr>
        <sz val="10"/>
        <color theme="1"/>
        <rFont val="Arial"/>
        <family val="2"/>
        <charset val="238"/>
      </rPr>
      <t>v príslušnom športovom odvetví a príslušnej kategórii ukončených pred podaním žiadosti.</t>
    </r>
  </si>
  <si>
    <t>ME od</t>
  </si>
  <si>
    <t>ME do</t>
  </si>
  <si>
    <t>ME počet</t>
  </si>
  <si>
    <t>Ak sa na posledných ME Slovenská republika zúčastnila, ďalšie riadky pre toto športové odvetvie sa už nevyplňujú. Ak sa SR nezúčastnila, je potrebné vyplniť aj ďalšie riadky.</t>
  </si>
  <si>
    <t>Vz. 14</t>
  </si>
  <si>
    <r>
      <t>postavenie SR</t>
    </r>
    <r>
      <rPr>
        <b/>
        <sz val="10"/>
        <color indexed="8"/>
        <rFont val="Arial"/>
        <family val="2"/>
        <charset val="238"/>
      </rPr>
      <t xml:space="preserve"> v kvalifikácii na majstrovstvá Európy</t>
    </r>
    <r>
      <rPr>
        <sz val="10"/>
        <color theme="1"/>
        <rFont val="Arial"/>
        <family val="2"/>
        <charset val="238"/>
      </rPr>
      <t xml:space="preserve"> v príslušnom športovom odvetví a príslušnej kategórii ukončené pred podaním žiadosti, po odpočítaní európskych krajín, ktoré postúpili na majstrovstvá sveta v príslušnom športovom odvetví a príslušnej kategórii ukončené pred podaním žiadosti.</t>
    </r>
  </si>
  <si>
    <t>Kval ME od</t>
  </si>
  <si>
    <t>Kval ME do</t>
  </si>
  <si>
    <r>
      <t xml:space="preserve">Postavenie Slovenskej republiky v rebríčkoch - </t>
    </r>
    <r>
      <rPr>
        <b/>
        <u/>
        <sz val="14"/>
        <color indexed="10"/>
        <rFont val="Arial"/>
        <family val="2"/>
        <charset val="238"/>
      </rPr>
      <t>iba kolektívne športy</t>
    </r>
    <r>
      <rPr>
        <b/>
        <sz val="14"/>
        <color indexed="8"/>
        <rFont val="Arial"/>
        <family val="2"/>
        <charset val="238"/>
      </rPr>
      <t xml:space="preserve"> - dospelí - 2. odvetvie</t>
    </r>
  </si>
  <si>
    <t>2. odvetvie</t>
  </si>
  <si>
    <r>
      <t xml:space="preserve">Postavenie Slovenskej republiky v rebríčkoch - </t>
    </r>
    <r>
      <rPr>
        <b/>
        <u/>
        <sz val="14"/>
        <color indexed="10"/>
        <rFont val="Arial"/>
        <family val="2"/>
        <charset val="238"/>
      </rPr>
      <t>iba kolektívne športy</t>
    </r>
    <r>
      <rPr>
        <b/>
        <sz val="14"/>
        <color indexed="8"/>
        <rFont val="Arial"/>
        <family val="2"/>
        <charset val="238"/>
      </rPr>
      <t xml:space="preserve"> - dospelí - 3. odvetvie</t>
    </r>
  </si>
  <si>
    <t>3. odvetvie</t>
  </si>
  <si>
    <r>
      <t xml:space="preserve">Postavenie Slovenskej republiky v rebríčkoch - </t>
    </r>
    <r>
      <rPr>
        <b/>
        <u/>
        <sz val="14"/>
        <color indexed="10"/>
        <rFont val="Arial"/>
        <family val="2"/>
        <charset val="238"/>
      </rPr>
      <t>iba kolektívne športy</t>
    </r>
    <r>
      <rPr>
        <b/>
        <sz val="14"/>
        <color indexed="8"/>
        <rFont val="Arial"/>
        <family val="2"/>
        <charset val="238"/>
      </rPr>
      <t xml:space="preserve"> - mládež J1 - 1. odvetvie</t>
    </r>
  </si>
  <si>
    <r>
      <t xml:space="preserve">Kategória: mládež J1, </t>
    </r>
    <r>
      <rPr>
        <b/>
        <sz val="12"/>
        <color indexed="10"/>
        <rFont val="Arial"/>
        <family val="2"/>
        <charset val="238"/>
      </rPr>
      <t>muži</t>
    </r>
  </si>
  <si>
    <r>
      <t xml:space="preserve">Kategória: mládež J1, </t>
    </r>
    <r>
      <rPr>
        <b/>
        <sz val="12"/>
        <color indexed="10"/>
        <rFont val="Arial"/>
        <family val="2"/>
        <charset val="238"/>
      </rPr>
      <t>ženy</t>
    </r>
  </si>
  <si>
    <r>
      <t xml:space="preserve">Kategória: mládež J1, </t>
    </r>
    <r>
      <rPr>
        <b/>
        <sz val="12"/>
        <color indexed="10"/>
        <rFont val="Arial"/>
        <family val="2"/>
        <charset val="238"/>
      </rPr>
      <t>zmiešaná</t>
    </r>
  </si>
  <si>
    <t>Postavenie Slovenskej republiky v rebríčkoch - iba kolektívne športy - mládež J1 - 2. odvetvie</t>
  </si>
  <si>
    <t>Kategória: mládež J1, muži</t>
  </si>
  <si>
    <t>Kategória: mládež J1, ženy</t>
  </si>
  <si>
    <t>Kategória: mládež J1, zmiešaná</t>
  </si>
  <si>
    <t>Postavenie Slovenskej republiky v rebríčkoch - iba kolektívne športy - mládež J1 - 3. odvetvie</t>
  </si>
  <si>
    <r>
      <t xml:space="preserve">Postavenie Slovenskej republiky v rebríčkoch - </t>
    </r>
    <r>
      <rPr>
        <b/>
        <u/>
        <sz val="14"/>
        <color indexed="10"/>
        <rFont val="Arial"/>
        <family val="2"/>
        <charset val="238"/>
      </rPr>
      <t>iba kolektívne športy</t>
    </r>
    <r>
      <rPr>
        <b/>
        <sz val="14"/>
        <color indexed="8"/>
        <rFont val="Arial"/>
        <family val="2"/>
        <charset val="238"/>
      </rPr>
      <t xml:space="preserve"> - mládež J2 - 1. odvetvie</t>
    </r>
  </si>
  <si>
    <r>
      <t xml:space="preserve">Kategória: mládež J2, </t>
    </r>
    <r>
      <rPr>
        <b/>
        <sz val="12"/>
        <color indexed="10"/>
        <rFont val="Arial"/>
        <family val="2"/>
        <charset val="238"/>
      </rPr>
      <t>muži</t>
    </r>
  </si>
  <si>
    <r>
      <t xml:space="preserve">Kategória: mládež J2, </t>
    </r>
    <r>
      <rPr>
        <b/>
        <sz val="12"/>
        <color indexed="10"/>
        <rFont val="Arial"/>
        <family val="2"/>
        <charset val="238"/>
      </rPr>
      <t>ženy</t>
    </r>
  </si>
  <si>
    <r>
      <t xml:space="preserve">Kategória: mládež J2, </t>
    </r>
    <r>
      <rPr>
        <b/>
        <sz val="12"/>
        <color indexed="10"/>
        <rFont val="Arial"/>
        <family val="2"/>
        <charset val="238"/>
      </rPr>
      <t>zmiešaná</t>
    </r>
  </si>
  <si>
    <t>Postavenie Slovenskej republiky v rebríčkoch - iba kolektívne športy - mládež J2 - 2. odvetvie</t>
  </si>
  <si>
    <t>Kategória: mládež J2, muži</t>
  </si>
  <si>
    <t>Kategória: mládež J2, ženy</t>
  </si>
  <si>
    <t>Kategória: mládež J2, zmiešaná</t>
  </si>
  <si>
    <t>Postavenie Slovenskej republiky v rebríčkoch - iba kolektívne športy - mládež J2 - 3. odvetvie</t>
  </si>
  <si>
    <t>O</t>
  </si>
  <si>
    <t>KI</t>
  </si>
  <si>
    <t>šport</t>
  </si>
  <si>
    <t>Individuálne rebríčky športovcov</t>
  </si>
  <si>
    <r>
      <t xml:space="preserve">Ak žiadateľ žiada o príspevok takému uznanému športu, ktorý má </t>
    </r>
    <r>
      <rPr>
        <b/>
        <sz val="11"/>
        <color indexed="10"/>
        <rFont val="Arial"/>
        <family val="2"/>
        <charset val="238"/>
      </rPr>
      <t>v každej kategórii najviac jedno športové odvetvie a všetky športové disciplíny zahrnuté v rebríčku športových reprezentantov (Vzorec č. 5)</t>
    </r>
    <r>
      <rPr>
        <sz val="11"/>
        <color indexed="10"/>
        <rFont val="Arial"/>
        <family val="2"/>
        <charset val="238"/>
      </rPr>
      <t>, vyplní aj údaje v hárku „Rebricek“. V tejto tabuľke uvádza link na kompletný svetový rebríček individuálnych športovcov/posádok/štafiet/družstiev vrátane krajiny, ktorú reprezentujú.</t>
    </r>
  </si>
  <si>
    <t>Zároveň VŽDY doplní :</t>
  </si>
  <si>
    <t>1) názov .xls súboru, v ktorom je uvedená el. verzia takéhoto rebríčka, ktorý priložil k elektronickej žiadosti</t>
  </si>
  <si>
    <t>Kategória - vek</t>
  </si>
  <si>
    <t>Kategória - pohlavie</t>
  </si>
  <si>
    <t>link na rebríček:</t>
  </si>
  <si>
    <t>označenie názvu súboru s elektronickou verziou rebríčka</t>
  </si>
  <si>
    <t>Dosiahnuté výsledky v roku 2025 pre zaradenie do zoznamu športovcov Top tímu (iba individuálne športy)</t>
  </si>
  <si>
    <r>
      <t xml:space="preserve">Výsledky dosiahnuté za rok 2025 po termíne podania žiadosti je nutné nahlásiť dodatočne najneskôr do 31.12.2025 na: </t>
    </r>
    <r>
      <rPr>
        <u/>
        <sz val="12"/>
        <color indexed="30"/>
        <rFont val="Arial"/>
        <family val="2"/>
        <charset val="238"/>
      </rPr>
      <t>ziadosti.sport@mincrs.sk</t>
    </r>
    <r>
      <rPr>
        <sz val="12"/>
        <color indexed="30"/>
        <rFont val="Arial"/>
        <family val="2"/>
        <charset val="238"/>
      </rPr>
      <t xml:space="preserve"> </t>
    </r>
    <r>
      <rPr>
        <sz val="12"/>
        <color indexed="10"/>
        <rFont val="Arial"/>
        <family val="2"/>
        <charset val="238"/>
      </rPr>
      <t>a v kópií na</t>
    </r>
    <r>
      <rPr>
        <sz val="12"/>
        <color indexed="30"/>
        <rFont val="Arial"/>
        <family val="2"/>
        <charset val="238"/>
      </rPr>
      <t xml:space="preserve"> </t>
    </r>
    <r>
      <rPr>
        <u/>
        <sz val="12"/>
        <color indexed="30"/>
        <rFont val="Arial"/>
        <family val="2"/>
        <charset val="238"/>
      </rPr>
      <t>david.cihak@mincrs.sk</t>
    </r>
  </si>
  <si>
    <r>
      <rPr>
        <b/>
        <sz val="12"/>
        <color indexed="10"/>
        <rFont val="Arial"/>
        <family val="2"/>
        <charset val="238"/>
      </rPr>
      <t>Dôležité upozornenie: Výsledky zo svetového pohára sa uvádzajú nasledovne:</t>
    </r>
    <r>
      <rPr>
        <sz val="10"/>
        <color indexed="10"/>
        <rFont val="Arial"/>
        <family val="2"/>
        <charset val="238"/>
      </rPr>
      <t xml:space="preserve">
1. Uvádza sa iba celkové poradie v svetovom pohári alebo celkové poradie disciplíny.
2. Výsledok sa uvádza iba ak počet kôl svetového pohára je 5 kôl a viac.
3. NEuvádzajú sa výsledky jednotlivých kôl.
4. Výsledok sa NEuvádza, ak počet kôl svetového pohára je menší ako 5.</t>
    </r>
  </si>
  <si>
    <t>Názov podujatia označeného ako "iné vrcholné podujatie" v kategórii dospelých</t>
  </si>
  <si>
    <t>Názov podujatia označeného ako "iné vrcholné podujatie" v kategórii juniorov</t>
  </si>
  <si>
    <t>tieto riadky skryt</t>
  </si>
  <si>
    <t>ZOHM</t>
  </si>
  <si>
    <t>O/N šp ort</t>
  </si>
  <si>
    <t>O/N športové odvetvie</t>
  </si>
  <si>
    <t>Disciplína</t>
  </si>
  <si>
    <t>O/N disciplína</t>
  </si>
  <si>
    <t>Celkový počet štartujúcich v disciplíne, vrátane kvalifikácie</t>
  </si>
  <si>
    <t>Celkový počet zastúpe ných krajín na podujatí</t>
  </si>
  <si>
    <t>Celkový počet zastúpe ných kontinentov na podujatí</t>
  </si>
  <si>
    <t>Počet športovcov, ktorí dosiahli výsledok</t>
  </si>
  <si>
    <r>
      <t xml:space="preserve">Priezvisko a meno športovca
</t>
    </r>
    <r>
      <rPr>
        <sz val="8"/>
        <color indexed="10"/>
        <rFont val="Arial"/>
        <family val="2"/>
        <charset val="238"/>
      </rPr>
      <t>(prosím uviesť v takomto formáte, v prípade výsledku zoskupenia abecedne zoradiť zľava doprava)
Príklad výsledku jednotlivca: Nový Ján
Príklad výsledku zoskupenia: Malá Eva, Nový Ján</t>
    </r>
  </si>
  <si>
    <t>Link na výsledkovú listinu hlavnej súťaže (alebo rebríček)</t>
  </si>
  <si>
    <t>Link na výsledkovú listinu kvalifikácie (ak sa konala)</t>
  </si>
  <si>
    <t>Dátum dosiahnutia výsledku</t>
  </si>
  <si>
    <t>Dátum ukončenia súťažnej sezóny v r.2025 (len pri rebríčku)</t>
  </si>
  <si>
    <t>z toho sloven ských</t>
  </si>
  <si>
    <t>z toho zahranič ných</t>
  </si>
  <si>
    <t>Vybrané významné podujatia konané v roku 2026 a 2027 na území SR</t>
  </si>
  <si>
    <t>názov podujatia</t>
  </si>
  <si>
    <t>miesto konania</t>
  </si>
  <si>
    <t>dátum začiatku podujatia</t>
  </si>
  <si>
    <t>dátum ukončenia podujatia</t>
  </si>
  <si>
    <t>poznámka</t>
  </si>
  <si>
    <t>Na riadkoch 20 až 412 uveďte významné podujatia, ktoré sa budú konať na území SR v období 01/2026-12/2027.</t>
  </si>
  <si>
    <t>Ide o informatívny prehľad vybraných významných domácich a zahraničných podujatí na území SR pre roky 2026 a 2027.</t>
  </si>
  <si>
    <t>V stĺpcoch C a D vyberte hodnotu z rozbaľovacieho zoznamu, iná hodnota nie je prípustná.</t>
  </si>
  <si>
    <t>Ak sú na jednom podujatí 2 vekové kategórie, uveďte každú vekovú kategóriu v samostatnom riadku.</t>
  </si>
  <si>
    <t>Do bunky v stĺpci E napíšte názov podujatia</t>
  </si>
  <si>
    <t>Do bunky v stĺpci F napíšte miesto konania podujatia v SR.</t>
  </si>
  <si>
    <t>Do buniek v stĺpci G a H napíšte dátumy začiatku a ukončenia podujatia v r. 2026 a 2027</t>
  </si>
  <si>
    <t>Do buniek v stĺpci I poznámka uveďte, napr. do kedy bude známe rozhodnutie o konaní/nekonaní podujatia.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</si>
</sst>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[Red]\-#,##0\ "/>
  </numFmts>
  <fonts count="89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sz val="10.5"/>
      <color indexed="10"/>
      <name val="Arial"/>
      <family val="2"/>
      <charset val="238"/>
    </font>
    <font>
      <u/>
      <sz val="12"/>
      <color indexed="30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u/>
      <sz val="14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0"/>
      <name val="Arial"/>
      <family val="2"/>
      <charset val="238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10"/>
      <name val="Arial"/>
      <family val="2"/>
      <charset val="238"/>
    </font>
    <font>
      <sz val="12"/>
      <color indexed="3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4" tint="0.79998168889431442"/>
      <name val="Arial"/>
      <family val="2"/>
      <charset val="238"/>
    </font>
    <font>
      <strike/>
      <sz val="8"/>
      <color theme="1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8"/>
      <color theme="10"/>
      <name val="Calibri"/>
      <family val="2"/>
      <charset val="238"/>
    </font>
    <font>
      <u/>
      <sz val="8"/>
      <color theme="10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sz val="8"/>
      <color theme="7" tint="0.79998168889431442"/>
      <name val="Arial"/>
      <family val="2"/>
      <charset val="238"/>
    </font>
    <font>
      <u/>
      <sz val="11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C9211E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0" fontId="29" fillId="0" borderId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2" fillId="0" borderId="0"/>
    <xf numFmtId="0" fontId="32" fillId="0" borderId="0"/>
    <xf numFmtId="0" fontId="37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5" fillId="0" borderId="0"/>
    <xf numFmtId="0" fontId="37" fillId="0" borderId="0"/>
    <xf numFmtId="0" fontId="32" fillId="0" borderId="0"/>
    <xf numFmtId="0" fontId="26" fillId="0" borderId="0"/>
    <xf numFmtId="0" fontId="32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38" fillId="2" borderId="0" xfId="0" applyFont="1" applyFill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0" fillId="2" borderId="3" xfId="0" applyFill="1" applyBorder="1" applyAlignment="1">
      <alignment vertical="top" wrapText="1"/>
    </xf>
    <xf numFmtId="0" fontId="40" fillId="2" borderId="3" xfId="0" applyFont="1" applyFill="1" applyBorder="1" applyAlignment="1">
      <alignment vertical="top" wrapText="1"/>
    </xf>
    <xf numFmtId="0" fontId="41" fillId="2" borderId="3" xfId="0" applyFont="1" applyFill="1" applyBorder="1" applyAlignment="1">
      <alignment vertical="top" wrapText="1"/>
    </xf>
    <xf numFmtId="0" fontId="42" fillId="2" borderId="4" xfId="0" applyFont="1" applyFill="1" applyBorder="1" applyProtection="1"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3" xfId="0" applyFont="1" applyFill="1" applyBorder="1" applyProtection="1">
      <protection locked="0"/>
    </xf>
    <xf numFmtId="0" fontId="42" fillId="2" borderId="3" xfId="0" applyFont="1" applyFill="1" applyBorder="1" applyAlignment="1" applyProtection="1">
      <alignment horizontal="center"/>
      <protection locked="0"/>
    </xf>
    <xf numFmtId="0" fontId="42" fillId="3" borderId="6" xfId="0" applyFont="1" applyFill="1" applyBorder="1" applyAlignment="1" applyProtection="1">
      <alignment vertical="center"/>
      <protection locked="0"/>
    </xf>
    <xf numFmtId="0" fontId="42" fillId="2" borderId="7" xfId="0" applyFont="1" applyFill="1" applyBorder="1" applyAlignment="1" applyProtection="1">
      <alignment vertical="center"/>
      <protection locked="0"/>
    </xf>
    <xf numFmtId="0" fontId="39" fillId="0" borderId="0" xfId="0" applyFont="1"/>
    <xf numFmtId="0" fontId="2" fillId="4" borderId="0" xfId="0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top"/>
    </xf>
    <xf numFmtId="0" fontId="42" fillId="2" borderId="8" xfId="0" applyFont="1" applyFill="1" applyBorder="1" applyAlignment="1" applyProtection="1">
      <alignment horizontal="center" vertical="center"/>
      <protection locked="0"/>
    </xf>
    <xf numFmtId="14" fontId="42" fillId="2" borderId="5" xfId="0" applyNumberFormat="1" applyFont="1" applyFill="1" applyBorder="1" applyAlignment="1" applyProtection="1">
      <alignment vertical="center"/>
      <protection locked="0"/>
    </xf>
    <xf numFmtId="14" fontId="42" fillId="2" borderId="3" xfId="0" applyNumberFormat="1" applyFont="1" applyFill="1" applyBorder="1" applyAlignment="1" applyProtection="1">
      <alignment vertical="center"/>
      <protection locked="0"/>
    </xf>
    <xf numFmtId="14" fontId="42" fillId="2" borderId="7" xfId="0" applyNumberFormat="1" applyFont="1" applyFill="1" applyBorder="1" applyAlignment="1" applyProtection="1">
      <alignment vertical="center"/>
      <protection locked="0"/>
    </xf>
    <xf numFmtId="0" fontId="43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1" fillId="4" borderId="0" xfId="0" applyFont="1" applyFill="1" applyAlignment="1">
      <alignment vertical="center" wrapText="1"/>
    </xf>
    <xf numFmtId="0" fontId="44" fillId="5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top" wrapText="1"/>
    </xf>
    <xf numFmtId="0" fontId="42" fillId="3" borderId="10" xfId="0" applyFont="1" applyFill="1" applyBorder="1" applyAlignment="1" applyProtection="1">
      <alignment vertical="center"/>
      <protection locked="0"/>
    </xf>
    <xf numFmtId="0" fontId="42" fillId="3" borderId="11" xfId="0" applyFont="1" applyFill="1" applyBorder="1" applyAlignment="1" applyProtection="1">
      <alignment vertical="center"/>
      <protection locked="0"/>
    </xf>
    <xf numFmtId="0" fontId="42" fillId="3" borderId="12" xfId="0" applyFont="1" applyFill="1" applyBorder="1" applyAlignment="1" applyProtection="1">
      <alignment vertical="center"/>
      <protection locked="0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0" fontId="42" fillId="2" borderId="13" xfId="0" applyFont="1" applyFill="1" applyBorder="1" applyAlignment="1" applyProtection="1">
      <alignment horizontal="center" vertical="center"/>
      <protection locked="0"/>
    </xf>
    <xf numFmtId="0" fontId="42" fillId="2" borderId="3" xfId="0" applyFont="1" applyFill="1" applyBorder="1" applyAlignment="1" applyProtection="1">
      <alignment horizontal="center" vertical="center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7" xfId="0" applyFont="1" applyFill="1" applyBorder="1" applyAlignment="1" applyProtection="1">
      <alignment horizontal="center" vertical="center"/>
      <protection locked="0"/>
    </xf>
    <xf numFmtId="0" fontId="42" fillId="2" borderId="15" xfId="0" applyFont="1" applyFill="1" applyBorder="1" applyAlignment="1" applyProtection="1">
      <alignment horizontal="center" vertical="center"/>
      <protection locked="0"/>
    </xf>
    <xf numFmtId="0" fontId="42" fillId="3" borderId="5" xfId="0" applyFont="1" applyFill="1" applyBorder="1" applyAlignment="1" applyProtection="1">
      <alignment vertical="center"/>
      <protection locked="0"/>
    </xf>
    <xf numFmtId="0" fontId="42" fillId="2" borderId="5" xfId="0" applyFont="1" applyFill="1" applyBorder="1" applyAlignment="1" applyProtection="1">
      <alignment vertical="center"/>
      <protection locked="0"/>
    </xf>
    <xf numFmtId="0" fontId="42" fillId="3" borderId="3" xfId="0" applyFont="1" applyFill="1" applyBorder="1" applyAlignment="1" applyProtection="1">
      <alignment vertical="center"/>
      <protection locked="0"/>
    </xf>
    <xf numFmtId="0" fontId="42" fillId="2" borderId="3" xfId="0" applyFont="1" applyFill="1" applyBorder="1" applyAlignment="1" applyProtection="1">
      <alignment vertical="center"/>
      <protection locked="0"/>
    </xf>
    <xf numFmtId="0" fontId="42" fillId="3" borderId="7" xfId="0" applyFont="1" applyFill="1" applyBorder="1" applyAlignment="1" applyProtection="1">
      <alignment vertical="center"/>
      <protection locked="0"/>
    </xf>
    <xf numFmtId="0" fontId="42" fillId="2" borderId="16" xfId="0" applyFont="1" applyFill="1" applyBorder="1" applyAlignment="1" applyProtection="1">
      <alignment horizontal="center" vertical="center"/>
      <protection locked="0"/>
    </xf>
    <xf numFmtId="0" fontId="42" fillId="2" borderId="17" xfId="0" applyFont="1" applyFill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vertical="top" wrapText="1"/>
      <protection locked="0"/>
    </xf>
    <xf numFmtId="0" fontId="0" fillId="0" borderId="19" xfId="0" applyBorder="1" applyProtection="1">
      <protection locked="0"/>
    </xf>
    <xf numFmtId="0" fontId="45" fillId="0" borderId="20" xfId="0" applyFont="1" applyBorder="1" applyAlignment="1" applyProtection="1">
      <alignment horizontal="center" vertical="top" wrapText="1"/>
      <protection locked="0"/>
    </xf>
    <xf numFmtId="0" fontId="45" fillId="0" borderId="8" xfId="0" applyFont="1" applyBorder="1" applyAlignment="1" applyProtection="1">
      <alignment horizontal="center" vertical="top" wrapText="1"/>
      <protection locked="0"/>
    </xf>
    <xf numFmtId="0" fontId="0" fillId="0" borderId="3" xfId="0" applyBorder="1" applyProtection="1">
      <protection locked="0"/>
    </xf>
    <xf numFmtId="0" fontId="45" fillId="0" borderId="3" xfId="0" applyFont="1" applyBorder="1" applyAlignment="1" applyProtection="1">
      <alignment horizontal="center" vertical="top" wrapText="1"/>
      <protection locked="0"/>
    </xf>
    <xf numFmtId="0" fontId="45" fillId="0" borderId="8" xfId="0" applyFont="1" applyBorder="1" applyAlignment="1" applyProtection="1">
      <alignment vertical="top" wrapText="1"/>
      <protection locked="0"/>
    </xf>
    <xf numFmtId="0" fontId="45" fillId="0" borderId="3" xfId="0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vertical="center"/>
    </xf>
    <xf numFmtId="0" fontId="42" fillId="2" borderId="21" xfId="0" applyFont="1" applyFill="1" applyBorder="1" applyAlignment="1" applyProtection="1">
      <alignment horizontal="center" vertical="center"/>
      <protection locked="0"/>
    </xf>
    <xf numFmtId="0" fontId="42" fillId="5" borderId="3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 wrapText="1"/>
    </xf>
    <xf numFmtId="9" fontId="42" fillId="2" borderId="5" xfId="0" applyNumberFormat="1" applyFont="1" applyFill="1" applyBorder="1" applyAlignment="1" applyProtection="1">
      <alignment horizontal="center" vertical="center"/>
      <protection locked="0"/>
    </xf>
    <xf numFmtId="9" fontId="42" fillId="2" borderId="3" xfId="0" applyNumberFormat="1" applyFont="1" applyFill="1" applyBorder="1" applyAlignment="1" applyProtection="1">
      <alignment horizontal="center" vertical="center"/>
      <protection locked="0"/>
    </xf>
    <xf numFmtId="9" fontId="42" fillId="2" borderId="7" xfId="0" applyNumberFormat="1" applyFont="1" applyFill="1" applyBorder="1" applyAlignment="1" applyProtection="1">
      <alignment horizontal="center" vertical="center"/>
      <protection locked="0"/>
    </xf>
    <xf numFmtId="0" fontId="42" fillId="3" borderId="3" xfId="0" applyFont="1" applyFill="1" applyBorder="1" applyAlignment="1" applyProtection="1">
      <alignment horizontal="center" vertical="center"/>
      <protection locked="0"/>
    </xf>
    <xf numFmtId="0" fontId="42" fillId="2" borderId="22" xfId="0" applyFont="1" applyFill="1" applyBorder="1" applyAlignment="1" applyProtection="1">
      <alignment vertical="center" wrapText="1"/>
      <protection locked="0"/>
    </xf>
    <xf numFmtId="0" fontId="42" fillId="2" borderId="23" xfId="0" applyFont="1" applyFill="1" applyBorder="1" applyAlignment="1" applyProtection="1">
      <alignment vertical="center" wrapText="1"/>
      <protection locked="0"/>
    </xf>
    <xf numFmtId="0" fontId="42" fillId="2" borderId="24" xfId="0" applyFont="1" applyFill="1" applyBorder="1" applyAlignment="1" applyProtection="1">
      <alignment vertical="center" wrapText="1"/>
      <protection locked="0"/>
    </xf>
    <xf numFmtId="9" fontId="42" fillId="2" borderId="10" xfId="0" applyNumberFormat="1" applyFont="1" applyFill="1" applyBorder="1" applyAlignment="1" applyProtection="1">
      <alignment horizontal="center" vertical="center"/>
      <protection locked="0"/>
    </xf>
    <xf numFmtId="9" fontId="42" fillId="2" borderId="11" xfId="0" applyNumberFormat="1" applyFont="1" applyFill="1" applyBorder="1" applyAlignment="1" applyProtection="1">
      <alignment horizontal="center" vertical="center"/>
      <protection locked="0"/>
    </xf>
    <xf numFmtId="9" fontId="42" fillId="2" borderId="12" xfId="0" applyNumberFormat="1" applyFont="1" applyFill="1" applyBorder="1" applyAlignment="1" applyProtection="1">
      <alignment horizontal="center" vertical="center"/>
      <protection locked="0"/>
    </xf>
    <xf numFmtId="9" fontId="42" fillId="2" borderId="25" xfId="0" applyNumberFormat="1" applyFont="1" applyFill="1" applyBorder="1" applyAlignment="1" applyProtection="1">
      <alignment horizontal="center" vertical="center"/>
      <protection locked="0"/>
    </xf>
    <xf numFmtId="9" fontId="42" fillId="2" borderId="21" xfId="0" applyNumberFormat="1" applyFont="1" applyFill="1" applyBorder="1" applyAlignment="1" applyProtection="1">
      <alignment horizontal="center" vertical="center"/>
      <protection locked="0"/>
    </xf>
    <xf numFmtId="9" fontId="42" fillId="2" borderId="26" xfId="0" applyNumberFormat="1" applyFont="1" applyFill="1" applyBorder="1" applyAlignment="1" applyProtection="1">
      <alignment horizontal="center" vertical="center"/>
      <protection locked="0"/>
    </xf>
    <xf numFmtId="49" fontId="46" fillId="5" borderId="9" xfId="0" applyNumberFormat="1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top"/>
    </xf>
    <xf numFmtId="0" fontId="46" fillId="5" borderId="3" xfId="0" applyFont="1" applyFill="1" applyBorder="1" applyAlignment="1">
      <alignment horizontal="center" vertical="top"/>
    </xf>
    <xf numFmtId="0" fontId="47" fillId="5" borderId="9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vertical="top"/>
    </xf>
    <xf numFmtId="0" fontId="46" fillId="5" borderId="8" xfId="0" applyFont="1" applyFill="1" applyBorder="1" applyAlignment="1">
      <alignment vertical="center" wrapText="1"/>
    </xf>
    <xf numFmtId="0" fontId="46" fillId="5" borderId="3" xfId="0" applyFont="1" applyFill="1" applyBorder="1" applyAlignment="1">
      <alignment vertical="top"/>
    </xf>
    <xf numFmtId="0" fontId="46" fillId="5" borderId="3" xfId="0" applyFont="1" applyFill="1" applyBorder="1" applyAlignment="1">
      <alignment vertical="center" wrapText="1"/>
    </xf>
    <xf numFmtId="0" fontId="46" fillId="5" borderId="9" xfId="0" applyFont="1" applyFill="1" applyBorder="1" applyAlignment="1">
      <alignment vertical="top"/>
    </xf>
    <xf numFmtId="0" fontId="46" fillId="5" borderId="9" xfId="0" applyFont="1" applyFill="1" applyBorder="1" applyAlignment="1">
      <alignment vertical="center" wrapText="1"/>
    </xf>
    <xf numFmtId="0" fontId="46" fillId="5" borderId="9" xfId="0" applyFont="1" applyFill="1" applyBorder="1" applyAlignment="1">
      <alignment horizontal="center" vertical="top"/>
    </xf>
    <xf numFmtId="0" fontId="48" fillId="5" borderId="8" xfId="0" applyFont="1" applyFill="1" applyBorder="1" applyAlignment="1">
      <alignment vertical="top"/>
    </xf>
    <xf numFmtId="0" fontId="48" fillId="5" borderId="8" xfId="0" applyFont="1" applyFill="1" applyBorder="1" applyAlignment="1">
      <alignment horizontal="center" vertical="top"/>
    </xf>
    <xf numFmtId="0" fontId="48" fillId="5" borderId="9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9" fillId="5" borderId="0" xfId="0" applyFont="1" applyFill="1"/>
    <xf numFmtId="0" fontId="49" fillId="5" borderId="0" xfId="0" applyFont="1" applyFill="1" applyAlignment="1">
      <alignment horizontal="center"/>
    </xf>
    <xf numFmtId="0" fontId="49" fillId="5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50" fillId="4" borderId="0" xfId="0" applyFont="1" applyFill="1" applyAlignment="1">
      <alignment vertical="center" wrapText="1"/>
    </xf>
    <xf numFmtId="9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42" fillId="7" borderId="0" xfId="0" applyFont="1" applyFill="1" applyAlignment="1">
      <alignment vertical="center" wrapText="1"/>
    </xf>
    <xf numFmtId="0" fontId="42" fillId="5" borderId="21" xfId="0" applyFont="1" applyFill="1" applyBorder="1" applyAlignment="1">
      <alignment vertical="center" wrapText="1"/>
    </xf>
    <xf numFmtId="0" fontId="42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42" fillId="5" borderId="27" xfId="0" applyFont="1" applyFill="1" applyBorder="1" applyAlignment="1">
      <alignment horizontal="center" vertical="center"/>
    </xf>
    <xf numFmtId="2" fontId="51" fillId="4" borderId="0" xfId="0" applyNumberFormat="1" applyFont="1" applyFill="1" applyAlignment="1">
      <alignment vertical="center"/>
    </xf>
    <xf numFmtId="0" fontId="42" fillId="5" borderId="10" xfId="0" applyFont="1" applyFill="1" applyBorder="1" applyAlignment="1">
      <alignment vertical="center" wrapText="1"/>
    </xf>
    <xf numFmtId="9" fontId="42" fillId="5" borderId="5" xfId="0" applyNumberFormat="1" applyFont="1" applyFill="1" applyBorder="1" applyAlignment="1">
      <alignment horizontal="center" vertical="center"/>
    </xf>
    <xf numFmtId="0" fontId="52" fillId="4" borderId="0" xfId="0" applyFont="1" applyFill="1" applyAlignment="1">
      <alignment vertical="center"/>
    </xf>
    <xf numFmtId="0" fontId="42" fillId="5" borderId="11" xfId="0" applyFont="1" applyFill="1" applyBorder="1" applyAlignment="1">
      <alignment vertical="center" wrapText="1"/>
    </xf>
    <xf numFmtId="9" fontId="42" fillId="5" borderId="3" xfId="0" applyNumberFormat="1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vertical="center" wrapText="1"/>
    </xf>
    <xf numFmtId="9" fontId="42" fillId="5" borderId="7" xfId="0" applyNumberFormat="1" applyFont="1" applyFill="1" applyBorder="1" applyAlignment="1">
      <alignment horizontal="center" vertical="center"/>
    </xf>
    <xf numFmtId="0" fontId="42" fillId="5" borderId="18" xfId="0" applyFont="1" applyFill="1" applyBorder="1" applyAlignment="1">
      <alignment vertical="center" wrapText="1"/>
    </xf>
    <xf numFmtId="0" fontId="51" fillId="4" borderId="0" xfId="0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53" fillId="4" borderId="0" xfId="0" applyFont="1" applyFill="1" applyAlignment="1">
      <alignment vertical="center" wrapText="1"/>
    </xf>
    <xf numFmtId="0" fontId="54" fillId="4" borderId="0" xfId="0" applyFont="1" applyFill="1" applyAlignment="1">
      <alignment vertical="center"/>
    </xf>
    <xf numFmtId="0" fontId="44" fillId="6" borderId="28" xfId="0" applyFont="1" applyFill="1" applyBorder="1" applyAlignment="1">
      <alignment vertical="center"/>
    </xf>
    <xf numFmtId="0" fontId="42" fillId="6" borderId="29" xfId="0" applyFont="1" applyFill="1" applyBorder="1" applyAlignment="1">
      <alignment vertical="center" wrapText="1"/>
    </xf>
    <xf numFmtId="0" fontId="42" fillId="6" borderId="30" xfId="0" applyFont="1" applyFill="1" applyBorder="1" applyAlignment="1">
      <alignment vertical="center" wrapText="1"/>
    </xf>
    <xf numFmtId="0" fontId="42" fillId="5" borderId="27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9" fontId="42" fillId="4" borderId="0" xfId="0" applyNumberFormat="1" applyFont="1" applyFill="1" applyAlignment="1">
      <alignment vertical="center"/>
    </xf>
    <xf numFmtId="0" fontId="42" fillId="2" borderId="31" xfId="0" applyFont="1" applyFill="1" applyBorder="1" applyAlignment="1" applyProtection="1">
      <alignment horizontal="left" vertical="center"/>
      <protection locked="0"/>
    </xf>
    <xf numFmtId="0" fontId="42" fillId="2" borderId="32" xfId="0" applyFont="1" applyFill="1" applyBorder="1" applyAlignment="1" applyProtection="1">
      <alignment horizontal="left" vertical="center"/>
      <protection locked="0"/>
    </xf>
    <xf numFmtId="0" fontId="42" fillId="2" borderId="33" xfId="0" applyFont="1" applyFill="1" applyBorder="1" applyAlignment="1" applyProtection="1">
      <alignment horizontal="left" vertical="center"/>
      <protection locked="0"/>
    </xf>
    <xf numFmtId="0" fontId="33" fillId="0" borderId="34" xfId="2" applyBorder="1" applyProtection="1">
      <protection locked="0"/>
    </xf>
    <xf numFmtId="0" fontId="33" fillId="0" borderId="35" xfId="2" applyBorder="1" applyProtection="1">
      <protection locked="0"/>
    </xf>
    <xf numFmtId="0" fontId="42" fillId="2" borderId="3" xfId="0" applyFont="1" applyFill="1" applyBorder="1" applyAlignment="1" applyProtection="1">
      <alignment vertical="center" shrinkToFit="1"/>
      <protection locked="0"/>
    </xf>
    <xf numFmtId="0" fontId="42" fillId="2" borderId="31" xfId="0" applyFont="1" applyFill="1" applyBorder="1" applyAlignment="1" applyProtection="1">
      <alignment horizontal="left" vertical="center" shrinkToFit="1"/>
      <protection locked="0"/>
    </xf>
    <xf numFmtId="0" fontId="42" fillId="2" borderId="32" xfId="0" applyFont="1" applyFill="1" applyBorder="1" applyAlignment="1" applyProtection="1">
      <alignment horizontal="left" vertical="center" shrinkToFit="1"/>
      <protection locked="0"/>
    </xf>
    <xf numFmtId="0" fontId="33" fillId="0" borderId="35" xfId="2" applyNumberFormat="1" applyBorder="1" applyAlignment="1" applyProtection="1">
      <alignment shrinkToFit="1"/>
      <protection locked="0"/>
    </xf>
    <xf numFmtId="0" fontId="42" fillId="2" borderId="33" xfId="0" applyFont="1" applyFill="1" applyBorder="1" applyAlignment="1" applyProtection="1">
      <alignment horizontal="left" vertical="center" shrinkToFit="1"/>
      <protection locked="0"/>
    </xf>
    <xf numFmtId="0" fontId="33" fillId="2" borderId="32" xfId="2" applyNumberFormat="1" applyFill="1" applyBorder="1" applyAlignment="1" applyProtection="1">
      <alignment horizontal="left" vertical="center" shrinkToFit="1"/>
      <protection locked="0"/>
    </xf>
    <xf numFmtId="0" fontId="42" fillId="5" borderId="5" xfId="0" applyFont="1" applyFill="1" applyBorder="1" applyAlignment="1">
      <alignment horizontal="center" vertical="center"/>
    </xf>
    <xf numFmtId="0" fontId="42" fillId="5" borderId="36" xfId="0" applyFont="1" applyFill="1" applyBorder="1" applyAlignment="1">
      <alignment vertical="center" wrapText="1"/>
    </xf>
    <xf numFmtId="9" fontId="42" fillId="5" borderId="37" xfId="0" applyNumberFormat="1" applyFont="1" applyFill="1" applyBorder="1" applyAlignment="1">
      <alignment horizontal="center" vertical="center"/>
    </xf>
    <xf numFmtId="9" fontId="42" fillId="5" borderId="13" xfId="0" applyNumberFormat="1" applyFont="1" applyFill="1" applyBorder="1" applyAlignment="1">
      <alignment horizontal="center" vertical="center"/>
    </xf>
    <xf numFmtId="9" fontId="42" fillId="5" borderId="14" xfId="0" applyNumberFormat="1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9" fontId="42" fillId="5" borderId="15" xfId="0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42" fillId="2" borderId="0" xfId="0" applyFont="1" applyFill="1" applyAlignment="1">
      <alignment vertical="top"/>
    </xf>
    <xf numFmtId="0" fontId="55" fillId="2" borderId="0" xfId="0" applyFont="1" applyFill="1" applyAlignment="1">
      <alignment vertical="top"/>
    </xf>
    <xf numFmtId="0" fontId="39" fillId="2" borderId="0" xfId="0" applyFont="1" applyFill="1" applyAlignment="1">
      <alignment vertical="top"/>
    </xf>
    <xf numFmtId="0" fontId="8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top" wrapText="1"/>
    </xf>
    <xf numFmtId="0" fontId="56" fillId="2" borderId="0" xfId="0" applyFont="1" applyFill="1" applyAlignment="1">
      <alignment vertical="top"/>
    </xf>
    <xf numFmtId="0" fontId="46" fillId="2" borderId="0" xfId="0" applyFont="1" applyFill="1" applyAlignment="1">
      <alignment vertical="top"/>
    </xf>
    <xf numFmtId="0" fontId="57" fillId="2" borderId="0" xfId="0" applyFont="1" applyFill="1" applyAlignment="1">
      <alignment vertical="top"/>
    </xf>
    <xf numFmtId="0" fontId="46" fillId="2" borderId="0" xfId="0" applyFont="1" applyFill="1" applyAlignment="1">
      <alignment horizontal="center" vertical="top"/>
    </xf>
    <xf numFmtId="0" fontId="58" fillId="2" borderId="0" xfId="0" applyFont="1" applyFill="1" applyAlignment="1">
      <alignment vertical="top"/>
    </xf>
    <xf numFmtId="0" fontId="48" fillId="2" borderId="0" xfId="0" applyFont="1" applyFill="1" applyAlignment="1">
      <alignment horizontal="center" vertical="top"/>
    </xf>
    <xf numFmtId="0" fontId="44" fillId="2" borderId="0" xfId="0" applyFont="1" applyFill="1" applyAlignment="1">
      <alignment vertical="top"/>
    </xf>
    <xf numFmtId="0" fontId="48" fillId="2" borderId="0" xfId="0" applyFont="1" applyFill="1" applyAlignment="1">
      <alignment vertical="top"/>
    </xf>
    <xf numFmtId="0" fontId="39" fillId="0" borderId="0" xfId="0" applyFont="1" applyAlignment="1">
      <alignment vertical="top"/>
    </xf>
    <xf numFmtId="0" fontId="59" fillId="0" borderId="19" xfId="2" applyFont="1" applyBorder="1" applyAlignment="1" applyProtection="1">
      <alignment vertical="top"/>
      <protection locked="0"/>
    </xf>
    <xf numFmtId="0" fontId="59" fillId="0" borderId="3" xfId="2" applyFont="1" applyBorder="1" applyAlignment="1" applyProtection="1">
      <alignment vertical="top"/>
      <protection locked="0"/>
    </xf>
    <xf numFmtId="0" fontId="60" fillId="0" borderId="3" xfId="2" applyFont="1" applyBorder="1" applyAlignment="1" applyProtection="1">
      <alignment vertical="top"/>
      <protection locked="0"/>
    </xf>
    <xf numFmtId="49" fontId="61" fillId="0" borderId="3" xfId="0" applyNumberFormat="1" applyFont="1" applyBorder="1" applyAlignment="1" applyProtection="1">
      <alignment vertical="top"/>
      <protection locked="0"/>
    </xf>
    <xf numFmtId="0" fontId="62" fillId="2" borderId="0" xfId="0" applyFont="1" applyFill="1" applyAlignment="1">
      <alignment horizontal="center" vertical="top"/>
    </xf>
    <xf numFmtId="0" fontId="46" fillId="5" borderId="0" xfId="0" applyFont="1" applyFill="1"/>
    <xf numFmtId="0" fontId="0" fillId="5" borderId="0" xfId="0" applyFill="1"/>
    <xf numFmtId="0" fontId="41" fillId="8" borderId="3" xfId="0" applyFont="1" applyFill="1" applyBorder="1"/>
    <xf numFmtId="0" fontId="41" fillId="5" borderId="0" xfId="0" applyFont="1" applyFill="1"/>
    <xf numFmtId="0" fontId="38" fillId="5" borderId="3" xfId="0" applyFont="1" applyFill="1" applyBorder="1"/>
    <xf numFmtId="0" fontId="63" fillId="5" borderId="0" xfId="0" applyFont="1" applyFill="1"/>
    <xf numFmtId="0" fontId="48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horizontal="left" vertical="top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vertical="center"/>
    </xf>
    <xf numFmtId="0" fontId="0" fillId="5" borderId="3" xfId="0" applyFill="1" applyBorder="1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38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top" wrapText="1"/>
    </xf>
    <xf numFmtId="0" fontId="0" fillId="5" borderId="3" xfId="0" applyFill="1" applyBorder="1" applyAlignment="1">
      <alignment horizontal="justify"/>
    </xf>
    <xf numFmtId="0" fontId="0" fillId="0" borderId="3" xfId="0" applyBorder="1" applyAlignment="1" applyProtection="1">
      <alignment horizontal="center" vertical="center" wrapText="1"/>
      <protection locked="0"/>
    </xf>
    <xf numFmtId="0" fontId="33" fillId="0" borderId="3" xfId="2" applyBorder="1" applyProtection="1">
      <protection locked="0"/>
    </xf>
    <xf numFmtId="0" fontId="0" fillId="4" borderId="0" xfId="0" applyFill="1"/>
    <xf numFmtId="0" fontId="64" fillId="4" borderId="0" xfId="0" applyFont="1" applyFill="1"/>
    <xf numFmtId="0" fontId="40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/>
    </xf>
    <xf numFmtId="0" fontId="42" fillId="4" borderId="0" xfId="0" applyFont="1" applyFill="1"/>
    <xf numFmtId="0" fontId="42" fillId="8" borderId="34" xfId="0" applyFont="1" applyFill="1" applyBorder="1" applyAlignment="1">
      <alignment vertical="center"/>
    </xf>
    <xf numFmtId="0" fontId="42" fillId="2" borderId="10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42" fillId="2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top" wrapText="1"/>
    </xf>
    <xf numFmtId="0" fontId="0" fillId="9" borderId="3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38" fillId="9" borderId="3" xfId="0" applyFont="1" applyFill="1" applyBorder="1"/>
    <xf numFmtId="3" fontId="38" fillId="9" borderId="3" xfId="0" applyNumberFormat="1" applyFont="1" applyFill="1" applyBorder="1" applyAlignment="1">
      <alignment horizontal="left"/>
    </xf>
    <xf numFmtId="0" fontId="40" fillId="2" borderId="3" xfId="0" applyFont="1" applyFill="1" applyBorder="1" applyAlignment="1">
      <alignment horizontal="left" vertical="top" wrapText="1"/>
    </xf>
    <xf numFmtId="0" fontId="50" fillId="6" borderId="0" xfId="0" applyFont="1" applyFill="1" applyAlignment="1">
      <alignment vertical="center" wrapText="1"/>
    </xf>
    <xf numFmtId="0" fontId="43" fillId="6" borderId="0" xfId="0" applyFont="1" applyFill="1" applyAlignment="1">
      <alignment vertical="center" wrapText="1"/>
    </xf>
    <xf numFmtId="1" fontId="4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44" fillId="10" borderId="3" xfId="0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 shrinkToFit="1"/>
    </xf>
    <xf numFmtId="9" fontId="65" fillId="0" borderId="0" xfId="0" applyNumberFormat="1" applyFont="1" applyAlignment="1">
      <alignment horizontal="center" vertical="center" shrinkToFit="1"/>
    </xf>
    <xf numFmtId="0" fontId="65" fillId="0" borderId="0" xfId="0" applyFont="1" applyAlignment="1">
      <alignment horizontal="left" shrinkToFit="1"/>
    </xf>
    <xf numFmtId="0" fontId="66" fillId="0" borderId="0" xfId="0" applyFont="1" applyAlignment="1">
      <alignment horizontal="left" shrinkToFit="1"/>
    </xf>
    <xf numFmtId="0" fontId="67" fillId="4" borderId="0" xfId="0" applyFont="1" applyFill="1" applyAlignment="1">
      <alignment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68" fillId="2" borderId="0" xfId="0" applyFont="1" applyFill="1" applyAlignment="1">
      <alignment horizontal="center" vertical="top"/>
    </xf>
    <xf numFmtId="0" fontId="46" fillId="11" borderId="8" xfId="0" applyFont="1" applyFill="1" applyBorder="1" applyAlignment="1">
      <alignment horizontal="center" vertical="top"/>
    </xf>
    <xf numFmtId="0" fontId="46" fillId="11" borderId="9" xfId="0" applyFont="1" applyFill="1" applyBorder="1" applyAlignment="1">
      <alignment horizontal="center" vertical="top"/>
    </xf>
    <xf numFmtId="0" fontId="48" fillId="11" borderId="8" xfId="0" applyFont="1" applyFill="1" applyBorder="1" applyAlignment="1">
      <alignment horizontal="center" vertical="top"/>
    </xf>
    <xf numFmtId="0" fontId="50" fillId="0" borderId="0" xfId="0" applyFont="1" applyAlignment="1">
      <alignment vertical="center" wrapText="1"/>
    </xf>
    <xf numFmtId="0" fontId="69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center" vertical="center" wrapText="1"/>
    </xf>
    <xf numFmtId="0" fontId="0" fillId="5" borderId="3" xfId="0" applyFill="1" applyBorder="1"/>
    <xf numFmtId="0" fontId="39" fillId="0" borderId="3" xfId="0" applyFont="1" applyBorder="1" applyProtection="1">
      <protection locked="0"/>
    </xf>
    <xf numFmtId="0" fontId="70" fillId="4" borderId="0" xfId="0" applyFont="1" applyFill="1" applyAlignment="1">
      <alignment vertical="center"/>
    </xf>
    <xf numFmtId="0" fontId="52" fillId="2" borderId="13" xfId="0" applyFont="1" applyFill="1" applyBorder="1" applyAlignment="1" applyProtection="1">
      <alignment vertical="center"/>
      <protection locked="0"/>
    </xf>
    <xf numFmtId="0" fontId="52" fillId="2" borderId="14" xfId="0" applyFont="1" applyFill="1" applyBorder="1" applyAlignment="1" applyProtection="1">
      <alignment vertical="center"/>
      <protection locked="0"/>
    </xf>
    <xf numFmtId="0" fontId="52" fillId="2" borderId="15" xfId="0" applyFont="1" applyFill="1" applyBorder="1" applyAlignment="1" applyProtection="1">
      <alignment vertical="center"/>
      <protection locked="0"/>
    </xf>
    <xf numFmtId="0" fontId="42" fillId="2" borderId="38" xfId="0" applyFont="1" applyFill="1" applyBorder="1" applyAlignment="1" applyProtection="1">
      <alignment vertical="center"/>
      <protection locked="0"/>
    </xf>
    <xf numFmtId="0" fontId="42" fillId="2" borderId="39" xfId="0" applyFont="1" applyFill="1" applyBorder="1" applyAlignment="1" applyProtection="1">
      <alignment vertical="center"/>
      <protection locked="0"/>
    </xf>
    <xf numFmtId="0" fontId="42" fillId="2" borderId="40" xfId="0" applyFont="1" applyFill="1" applyBorder="1" applyAlignment="1" applyProtection="1">
      <alignment vertical="center"/>
      <protection locked="0"/>
    </xf>
    <xf numFmtId="0" fontId="0" fillId="0" borderId="3" xfId="0" quotePrefix="1" applyBorder="1" applyProtection="1">
      <protection locked="0"/>
    </xf>
    <xf numFmtId="0" fontId="33" fillId="0" borderId="3" xfId="2" applyBorder="1" applyAlignment="1" applyProtection="1">
      <alignment vertical="top" shrinkToFit="1"/>
      <protection locked="0"/>
    </xf>
    <xf numFmtId="0" fontId="42" fillId="6" borderId="0" xfId="0" applyFont="1" applyFill="1"/>
    <xf numFmtId="0" fontId="50" fillId="6" borderId="0" xfId="0" applyFont="1" applyFill="1"/>
    <xf numFmtId="165" fontId="42" fillId="5" borderId="5" xfId="0" applyNumberFormat="1" applyFont="1" applyFill="1" applyBorder="1" applyAlignment="1">
      <alignment horizontal="center" vertical="center"/>
    </xf>
    <xf numFmtId="165" fontId="42" fillId="5" borderId="8" xfId="0" applyNumberFormat="1" applyFont="1" applyFill="1" applyBorder="1" applyAlignment="1">
      <alignment horizontal="center" vertical="center"/>
    </xf>
    <xf numFmtId="165" fontId="42" fillId="5" borderId="3" xfId="0" applyNumberFormat="1" applyFont="1" applyFill="1" applyBorder="1" applyAlignment="1">
      <alignment horizontal="center" vertical="center"/>
    </xf>
    <xf numFmtId="0" fontId="42" fillId="2" borderId="41" xfId="0" applyFont="1" applyFill="1" applyBorder="1" applyAlignment="1" applyProtection="1">
      <alignment horizontal="center" vertical="center"/>
      <protection locked="0"/>
    </xf>
    <xf numFmtId="14" fontId="42" fillId="2" borderId="41" xfId="0" applyNumberFormat="1" applyFont="1" applyFill="1" applyBorder="1" applyAlignment="1" applyProtection="1">
      <alignment horizontal="center" vertical="center"/>
      <protection locked="0"/>
    </xf>
    <xf numFmtId="0" fontId="42" fillId="2" borderId="8" xfId="0" applyFont="1" applyFill="1" applyBorder="1" applyAlignment="1" applyProtection="1">
      <alignment vertical="center" shrinkToFit="1"/>
      <protection locked="0"/>
    </xf>
    <xf numFmtId="0" fontId="42" fillId="2" borderId="3" xfId="0" applyFont="1" applyFill="1" applyBorder="1" applyAlignment="1" applyProtection="1">
      <alignment shrinkToFit="1"/>
      <protection locked="0"/>
    </xf>
    <xf numFmtId="0" fontId="42" fillId="2" borderId="5" xfId="0" applyFont="1" applyFill="1" applyBorder="1" applyAlignment="1" applyProtection="1">
      <alignment horizontal="center" vertical="center" shrinkToFit="1"/>
      <protection locked="0"/>
    </xf>
    <xf numFmtId="0" fontId="42" fillId="2" borderId="3" xfId="0" applyFont="1" applyFill="1" applyBorder="1" applyAlignment="1" applyProtection="1">
      <alignment horizontal="center" vertical="center" shrinkToFit="1"/>
      <protection locked="0"/>
    </xf>
    <xf numFmtId="14" fontId="42" fillId="2" borderId="3" xfId="0" applyNumberFormat="1" applyFont="1" applyFill="1" applyBorder="1" applyAlignment="1" applyProtection="1">
      <alignment horizontal="center" vertical="center"/>
      <protection locked="0"/>
    </xf>
    <xf numFmtId="14" fontId="42" fillId="2" borderId="5" xfId="0" applyNumberFormat="1" applyFont="1" applyFill="1" applyBorder="1" applyAlignment="1" applyProtection="1">
      <alignment horizontal="center" vertical="center"/>
      <protection locked="0"/>
    </xf>
    <xf numFmtId="0" fontId="41" fillId="4" borderId="0" xfId="0" applyFont="1" applyFill="1" applyAlignment="1">
      <alignment horizontal="center" shrinkToFit="1"/>
    </xf>
    <xf numFmtId="0" fontId="0" fillId="4" borderId="0" xfId="0" applyFill="1" applyAlignment="1">
      <alignment shrinkToFit="1"/>
    </xf>
    <xf numFmtId="0" fontId="42" fillId="4" borderId="0" xfId="0" applyFont="1" applyFill="1" applyAlignment="1">
      <alignment shrinkToFit="1"/>
    </xf>
    <xf numFmtId="0" fontId="42" fillId="2" borderId="3" xfId="0" applyFont="1" applyFill="1" applyBorder="1" applyAlignment="1">
      <alignment vertical="center" shrinkToFit="1"/>
    </xf>
    <xf numFmtId="0" fontId="71" fillId="4" borderId="0" xfId="0" applyFont="1" applyFill="1" applyAlignment="1">
      <alignment shrinkToFit="1"/>
    </xf>
    <xf numFmtId="0" fontId="42" fillId="5" borderId="18" xfId="0" applyFont="1" applyFill="1" applyBorder="1" applyAlignment="1">
      <alignment vertical="center" shrinkToFit="1"/>
    </xf>
    <xf numFmtId="0" fontId="42" fillId="2" borderId="5" xfId="0" applyFont="1" applyFill="1" applyBorder="1" applyAlignment="1" applyProtection="1">
      <alignment shrinkToFit="1"/>
      <protection locked="0"/>
    </xf>
    <xf numFmtId="0" fontId="33" fillId="2" borderId="5" xfId="2" applyFill="1" applyBorder="1" applyAlignment="1" applyProtection="1">
      <alignment horizontal="center" vertical="center" shrinkToFit="1"/>
      <protection locked="0"/>
    </xf>
    <xf numFmtId="0" fontId="42" fillId="5" borderId="0" xfId="0" applyFont="1" applyFill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42" fillId="3" borderId="38" xfId="0" applyFont="1" applyFill="1" applyBorder="1" applyAlignment="1" applyProtection="1">
      <alignment vertical="center" shrinkToFit="1"/>
      <protection locked="0"/>
    </xf>
    <xf numFmtId="0" fontId="42" fillId="3" borderId="39" xfId="0" applyFont="1" applyFill="1" applyBorder="1" applyAlignment="1" applyProtection="1">
      <alignment vertical="center" shrinkToFit="1"/>
      <protection locked="0"/>
    </xf>
    <xf numFmtId="0" fontId="40" fillId="3" borderId="34" xfId="0" applyFont="1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/>
    </xf>
    <xf numFmtId="0" fontId="0" fillId="4" borderId="42" xfId="0" applyFill="1" applyBorder="1"/>
    <xf numFmtId="0" fontId="2" fillId="4" borderId="42" xfId="0" applyFont="1" applyFill="1" applyBorder="1" applyAlignment="1" applyProtection="1">
      <alignment horizontal="left" vertical="center" wrapText="1"/>
      <protection locked="0"/>
    </xf>
    <xf numFmtId="0" fontId="0" fillId="9" borderId="3" xfId="0" applyFill="1" applyBorder="1" applyAlignment="1">
      <alignment horizontal="center" vertical="center"/>
    </xf>
    <xf numFmtId="0" fontId="0" fillId="0" borderId="3" xfId="0" applyBorder="1"/>
    <xf numFmtId="3" fontId="0" fillId="0" borderId="3" xfId="0" applyNumberFormat="1" applyBorder="1" applyAlignment="1">
      <alignment horizontal="left"/>
    </xf>
    <xf numFmtId="0" fontId="38" fillId="4" borderId="0" xfId="0" applyFont="1" applyFill="1"/>
    <xf numFmtId="0" fontId="43" fillId="4" borderId="0" xfId="0" applyFont="1" applyFill="1" applyAlignment="1">
      <alignment vertical="top"/>
    </xf>
    <xf numFmtId="0" fontId="43" fillId="4" borderId="0" xfId="0" applyFont="1" applyFill="1"/>
    <xf numFmtId="0" fontId="0" fillId="4" borderId="0" xfId="0" applyFill="1" applyAlignment="1">
      <alignment horizontal="left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vertical="top"/>
    </xf>
    <xf numFmtId="3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3" fontId="0" fillId="2" borderId="3" xfId="0" applyNumberFormat="1" applyFill="1" applyBorder="1" applyAlignment="1" applyProtection="1">
      <alignment horizontal="left"/>
      <protection locked="0"/>
    </xf>
    <xf numFmtId="0" fontId="42" fillId="2" borderId="3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42" fillId="2" borderId="25" xfId="0" applyFont="1" applyFill="1" applyBorder="1" applyAlignment="1" applyProtection="1">
      <alignment horizontal="center" vertical="center"/>
      <protection locked="0"/>
    </xf>
    <xf numFmtId="0" fontId="42" fillId="3" borderId="5" xfId="0" applyFont="1" applyFill="1" applyBorder="1" applyAlignment="1" applyProtection="1">
      <alignment horizontal="center" vertical="center"/>
      <protection locked="0"/>
    </xf>
    <xf numFmtId="0" fontId="42" fillId="2" borderId="5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3" fillId="2" borderId="3" xfId="2" applyFill="1" applyBorder="1" applyAlignment="1" applyProtection="1">
      <alignment horizontal="left" vertical="center"/>
      <protection locked="0"/>
    </xf>
    <xf numFmtId="3" fontId="2" fillId="2" borderId="3" xfId="0" applyNumberFormat="1" applyFont="1" applyFill="1" applyBorder="1" applyAlignment="1" applyProtection="1">
      <alignment horizontal="left" vertical="center"/>
      <protection locked="0"/>
    </xf>
    <xf numFmtId="0" fontId="33" fillId="0" borderId="3" xfId="2" applyFill="1" applyBorder="1" applyAlignment="1" applyProtection="1">
      <alignment horizontal="left" vertical="center" wrapText="1"/>
      <protection locked="0"/>
    </xf>
    <xf numFmtId="0" fontId="72" fillId="4" borderId="0" xfId="0" applyFont="1" applyFill="1" applyAlignment="1">
      <alignment horizontal="left" vertical="center" wrapText="1"/>
    </xf>
    <xf numFmtId="0" fontId="73" fillId="4" borderId="0" xfId="0" applyFont="1" applyFill="1"/>
    <xf numFmtId="0" fontId="74" fillId="4" borderId="0" xfId="0" applyFont="1" applyFill="1" applyAlignment="1">
      <alignment vertical="center" wrapText="1"/>
    </xf>
    <xf numFmtId="0" fontId="75" fillId="2" borderId="0" xfId="0" applyFont="1" applyFill="1" applyAlignment="1">
      <alignment vertical="top"/>
    </xf>
    <xf numFmtId="0" fontId="43" fillId="6" borderId="0" xfId="0" applyFont="1" applyFill="1"/>
    <xf numFmtId="0" fontId="50" fillId="0" borderId="3" xfId="0" applyFont="1" applyBorder="1" applyAlignment="1">
      <alignment horizontal="center" shrinkToFit="1"/>
    </xf>
    <xf numFmtId="0" fontId="50" fillId="0" borderId="3" xfId="0" applyFont="1" applyBorder="1" applyAlignment="1">
      <alignment horizontal="left" shrinkToFit="1"/>
    </xf>
    <xf numFmtId="0" fontId="76" fillId="0" borderId="3" xfId="0" applyFont="1" applyBorder="1" applyAlignment="1">
      <alignment horizontal="left" shrinkToFit="1"/>
    </xf>
    <xf numFmtId="0" fontId="76" fillId="0" borderId="3" xfId="0" applyFont="1" applyBorder="1" applyAlignment="1">
      <alignment horizontal="center" shrinkToFit="1"/>
    </xf>
    <xf numFmtId="0" fontId="68" fillId="0" borderId="0" xfId="0" applyFont="1"/>
    <xf numFmtId="0" fontId="76" fillId="0" borderId="3" xfId="0" applyFont="1" applyBorder="1" applyAlignment="1">
      <alignment horizontal="left" vertical="center" shrinkToFit="1"/>
    </xf>
    <xf numFmtId="0" fontId="76" fillId="0" borderId="3" xfId="0" applyFont="1" applyBorder="1" applyAlignment="1">
      <alignment horizontal="center" vertical="center" shrinkToFit="1"/>
    </xf>
    <xf numFmtId="0" fontId="38" fillId="12" borderId="3" xfId="0" applyFont="1" applyFill="1" applyBorder="1" applyAlignment="1">
      <alignment vertical="center"/>
    </xf>
    <xf numFmtId="0" fontId="42" fillId="12" borderId="0" xfId="0" applyFont="1" applyFill="1" applyAlignment="1">
      <alignment vertical="center" wrapText="1"/>
    </xf>
    <xf numFmtId="0" fontId="2" fillId="12" borderId="3" xfId="0" applyFont="1" applyFill="1" applyBorder="1" applyAlignment="1">
      <alignment vertical="center"/>
    </xf>
    <xf numFmtId="9" fontId="2" fillId="12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39" fillId="12" borderId="3" xfId="0" applyFont="1" applyFill="1" applyBorder="1" applyAlignment="1">
      <alignment vertical="center"/>
    </xf>
    <xf numFmtId="0" fontId="39" fillId="0" borderId="3" xfId="0" applyFont="1" applyBorder="1"/>
    <xf numFmtId="9" fontId="0" fillId="12" borderId="3" xfId="0" applyNumberFormat="1" applyFill="1" applyBorder="1" applyAlignment="1">
      <alignment horizontal="right" vertical="center"/>
    </xf>
    <xf numFmtId="164" fontId="76" fillId="0" borderId="3" xfId="0" applyNumberFormat="1" applyFont="1" applyBorder="1" applyAlignment="1">
      <alignment horizontal="right" vertical="center" shrinkToFit="1"/>
    </xf>
    <xf numFmtId="164" fontId="76" fillId="0" borderId="3" xfId="0" applyNumberFormat="1" applyFont="1" applyBorder="1" applyAlignment="1">
      <alignment horizontal="right" shrinkToFit="1"/>
    </xf>
    <xf numFmtId="164" fontId="7" fillId="0" borderId="3" xfId="0" applyNumberFormat="1" applyFont="1" applyBorder="1" applyAlignment="1">
      <alignment horizontal="right" shrinkToFit="1"/>
    </xf>
    <xf numFmtId="164" fontId="50" fillId="0" borderId="3" xfId="0" applyNumberFormat="1" applyFont="1" applyBorder="1" applyAlignment="1">
      <alignment horizontal="right" shrinkToFit="1"/>
    </xf>
    <xf numFmtId="0" fontId="39" fillId="0" borderId="3" xfId="0" applyFont="1" applyBorder="1" applyAlignment="1">
      <alignment horizontal="right"/>
    </xf>
    <xf numFmtId="0" fontId="0" fillId="12" borderId="3" xfId="0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68" fillId="0" borderId="0" xfId="0" applyFont="1" applyAlignment="1">
      <alignment horizontal="left"/>
    </xf>
    <xf numFmtId="0" fontId="77" fillId="12" borderId="3" xfId="0" applyFont="1" applyFill="1" applyBorder="1" applyAlignment="1">
      <alignment vertical="center"/>
    </xf>
    <xf numFmtId="9" fontId="68" fillId="12" borderId="3" xfId="0" applyNumberFormat="1" applyFont="1" applyFill="1" applyBorder="1" applyAlignment="1">
      <alignment horizontal="right" vertical="center"/>
    </xf>
    <xf numFmtId="0" fontId="68" fillId="12" borderId="3" xfId="0" applyFont="1" applyFill="1" applyBorder="1" applyAlignment="1">
      <alignment horizontal="center" vertical="center" wrapText="1"/>
    </xf>
    <xf numFmtId="0" fontId="78" fillId="12" borderId="0" xfId="0" applyFont="1" applyFill="1" applyAlignment="1">
      <alignment vertical="center" wrapText="1"/>
    </xf>
    <xf numFmtId="0" fontId="77" fillId="5" borderId="3" xfId="0" applyFont="1" applyFill="1" applyBorder="1"/>
    <xf numFmtId="0" fontId="77" fillId="5" borderId="3" xfId="0" applyFont="1" applyFill="1" applyBorder="1" applyAlignment="1">
      <alignment horizontal="center"/>
    </xf>
    <xf numFmtId="0" fontId="77" fillId="5" borderId="3" xfId="0" applyFont="1" applyFill="1" applyBorder="1" applyAlignment="1">
      <alignment horizontal="right"/>
    </xf>
    <xf numFmtId="0" fontId="77" fillId="0" borderId="0" xfId="0" applyFont="1"/>
    <xf numFmtId="0" fontId="78" fillId="5" borderId="3" xfId="0" applyFont="1" applyFill="1" applyBorder="1" applyAlignment="1">
      <alignment vertical="center"/>
    </xf>
    <xf numFmtId="0" fontId="68" fillId="5" borderId="3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vertical="top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9" fillId="0" borderId="3" xfId="0" applyFont="1" applyBorder="1" applyAlignment="1">
      <alignment vertical="center"/>
    </xf>
    <xf numFmtId="0" fontId="80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9" fontId="7" fillId="4" borderId="0" xfId="0" applyNumberFormat="1" applyFont="1" applyFill="1" applyAlignment="1">
      <alignment horizontal="center" vertical="center"/>
    </xf>
    <xf numFmtId="9" fontId="42" fillId="4" borderId="0" xfId="0" applyNumberFormat="1" applyFont="1" applyFill="1" applyAlignment="1">
      <alignment horizontal="center" vertical="center"/>
    </xf>
    <xf numFmtId="0" fontId="42" fillId="3" borderId="4" xfId="0" applyFont="1" applyFill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1" fillId="7" borderId="0" xfId="0" applyFont="1" applyFill="1" applyAlignment="1">
      <alignment vertical="center" wrapText="1"/>
    </xf>
    <xf numFmtId="0" fontId="44" fillId="10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9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42" fillId="13" borderId="0" xfId="0" applyFont="1" applyFill="1" applyAlignment="1">
      <alignment vertical="top"/>
    </xf>
    <xf numFmtId="0" fontId="42" fillId="2" borderId="4" xfId="0" applyFont="1" applyFill="1" applyBorder="1" applyAlignment="1" applyProtection="1">
      <alignment horizontal="center" vertical="center"/>
      <protection locked="0"/>
    </xf>
    <xf numFmtId="0" fontId="51" fillId="4" borderId="0" xfId="0" applyFont="1" applyFill="1" applyAlignment="1">
      <alignment vertical="center" wrapText="1"/>
    </xf>
    <xf numFmtId="0" fontId="82" fillId="4" borderId="0" xfId="0" applyFont="1" applyFill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9" fontId="44" fillId="5" borderId="3" xfId="0" applyNumberFormat="1" applyFont="1" applyFill="1" applyBorder="1" applyAlignment="1">
      <alignment horizontal="center" vertical="center"/>
    </xf>
    <xf numFmtId="0" fontId="76" fillId="0" borderId="8" xfId="0" applyFont="1" applyBorder="1" applyAlignment="1">
      <alignment horizontal="left" vertical="center" shrinkToFit="1"/>
    </xf>
    <xf numFmtId="164" fontId="76" fillId="0" borderId="8" xfId="0" applyNumberFormat="1" applyFont="1" applyBorder="1" applyAlignment="1">
      <alignment horizontal="center" vertical="center" shrinkToFit="1"/>
    </xf>
    <xf numFmtId="0" fontId="76" fillId="0" borderId="8" xfId="0" applyFont="1" applyBorder="1" applyAlignment="1">
      <alignment horizontal="center" vertical="center" shrinkToFit="1"/>
    </xf>
    <xf numFmtId="164" fontId="76" fillId="0" borderId="3" xfId="0" applyNumberFormat="1" applyFont="1" applyBorder="1" applyAlignment="1">
      <alignment shrinkToFit="1"/>
    </xf>
    <xf numFmtId="164" fontId="83" fillId="0" borderId="3" xfId="0" applyNumberFormat="1" applyFont="1" applyBorder="1" applyAlignment="1">
      <alignment shrinkToFit="1"/>
    </xf>
    <xf numFmtId="164" fontId="7" fillId="0" borderId="3" xfId="0" applyNumberFormat="1" applyFont="1" applyBorder="1" applyAlignment="1">
      <alignment shrinkToFit="1"/>
    </xf>
    <xf numFmtId="0" fontId="42" fillId="13" borderId="43" xfId="0" applyFont="1" applyFill="1" applyBorder="1" applyAlignment="1">
      <alignment vertical="top"/>
    </xf>
    <xf numFmtId="0" fontId="42" fillId="13" borderId="3" xfId="0" applyFont="1" applyFill="1" applyBorder="1" applyAlignment="1">
      <alignment vertical="top"/>
    </xf>
    <xf numFmtId="0" fontId="84" fillId="4" borderId="0" xfId="0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42" fillId="3" borderId="4" xfId="0" applyFont="1" applyFill="1" applyBorder="1" applyAlignment="1" applyProtection="1">
      <alignment horizontal="center" vertical="center"/>
      <protection locked="0"/>
    </xf>
    <xf numFmtId="0" fontId="63" fillId="4" borderId="0" xfId="0" applyFont="1" applyFill="1" applyAlignment="1">
      <alignment vertical="center"/>
    </xf>
    <xf numFmtId="0" fontId="85" fillId="4" borderId="0" xfId="0" applyFont="1" applyFill="1" applyAlignment="1">
      <alignment vertical="center"/>
    </xf>
    <xf numFmtId="0" fontId="42" fillId="0" borderId="3" xfId="0" applyFont="1" applyBorder="1" applyAlignment="1" applyProtection="1">
      <alignment horizontal="center" vertical="center"/>
      <protection locked="0"/>
    </xf>
    <xf numFmtId="0" fontId="42" fillId="0" borderId="43" xfId="0" applyFont="1" applyBorder="1" applyAlignment="1" applyProtection="1">
      <alignment horizontal="center" vertical="center"/>
      <protection locked="0"/>
    </xf>
    <xf numFmtId="0" fontId="86" fillId="0" borderId="0" xfId="0" applyFont="1"/>
    <xf numFmtId="0" fontId="85" fillId="0" borderId="0" xfId="0" applyFont="1" applyAlignment="1">
      <alignment vertical="center"/>
    </xf>
    <xf numFmtId="0" fontId="50" fillId="0" borderId="3" xfId="0" applyFont="1" applyBorder="1" applyAlignment="1">
      <alignment horizontal="center" vertical="center" shrinkToFit="1"/>
    </xf>
    <xf numFmtId="9" fontId="65" fillId="0" borderId="0" xfId="0" applyNumberFormat="1" applyFont="1" applyAlignment="1">
      <alignment horizontal="left" vertical="center" shrinkToFit="1"/>
    </xf>
    <xf numFmtId="14" fontId="42" fillId="2" borderId="44" xfId="0" applyNumberFormat="1" applyFont="1" applyFill="1" applyBorder="1" applyAlignment="1" applyProtection="1">
      <alignment horizontal="center" vertical="center"/>
      <protection locked="0"/>
    </xf>
    <xf numFmtId="0" fontId="50" fillId="4" borderId="0" xfId="0" applyFont="1" applyFill="1"/>
    <xf numFmtId="0" fontId="39" fillId="4" borderId="0" xfId="0" applyFont="1" applyFill="1" applyAlignment="1">
      <alignment vertical="top"/>
    </xf>
    <xf numFmtId="0" fontId="51" fillId="4" borderId="0" xfId="0" applyFont="1" applyFill="1"/>
    <xf numFmtId="0" fontId="42" fillId="3" borderId="8" xfId="0" applyFont="1" applyFill="1" applyBorder="1" applyAlignment="1" applyProtection="1">
      <alignment vertical="center"/>
      <protection locked="0"/>
    </xf>
    <xf numFmtId="0" fontId="50" fillId="0" borderId="3" xfId="0" applyFont="1" applyBorder="1"/>
    <xf numFmtId="0" fontId="33" fillId="0" borderId="3" xfId="2" applyFill="1" applyBorder="1"/>
    <xf numFmtId="0" fontId="33" fillId="0" borderId="3" xfId="2" applyFill="1" applyBorder="1" applyAlignment="1">
      <alignment vertical="top"/>
    </xf>
    <xf numFmtId="0" fontId="39" fillId="6" borderId="0" xfId="0" applyFont="1" applyFill="1"/>
    <xf numFmtId="0" fontId="39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2" fillId="5" borderId="3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 wrapText="1"/>
    </xf>
    <xf numFmtId="0" fontId="51" fillId="4" borderId="1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8" borderId="28" xfId="0" applyFont="1" applyFill="1" applyBorder="1" applyAlignment="1">
      <alignment vertical="center"/>
    </xf>
    <xf numFmtId="0" fontId="42" fillId="8" borderId="30" xfId="0" applyFont="1" applyFill="1" applyBorder="1" applyAlignment="1">
      <alignment vertical="center"/>
    </xf>
    <xf numFmtId="0" fontId="42" fillId="5" borderId="21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44" fillId="5" borderId="3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center" vertical="center"/>
    </xf>
    <xf numFmtId="0" fontId="42" fillId="5" borderId="39" xfId="0" applyFont="1" applyFill="1" applyBorder="1" applyAlignment="1">
      <alignment horizontal="center" vertical="center"/>
    </xf>
    <xf numFmtId="0" fontId="42" fillId="5" borderId="39" xfId="0" applyFont="1" applyFill="1" applyBorder="1" applyAlignment="1">
      <alignment horizontal="center" vertical="center" wrapText="1"/>
    </xf>
    <xf numFmtId="0" fontId="87" fillId="5" borderId="27" xfId="0" applyFont="1" applyFill="1" applyBorder="1" applyAlignment="1">
      <alignment horizontal="center" vertical="center" wrapText="1"/>
    </xf>
    <xf numFmtId="0" fontId="87" fillId="5" borderId="43" xfId="0" applyFont="1" applyFill="1" applyBorder="1" applyAlignment="1">
      <alignment horizontal="center" vertical="center" wrapText="1"/>
    </xf>
    <xf numFmtId="0" fontId="81" fillId="5" borderId="3" xfId="0" applyFont="1" applyFill="1" applyBorder="1" applyAlignment="1">
      <alignment horizontal="center" vertical="center" wrapText="1"/>
    </xf>
    <xf numFmtId="0" fontId="81" fillId="5" borderId="27" xfId="0" applyFont="1" applyFill="1" applyBorder="1" applyAlignment="1">
      <alignment horizontal="center" vertical="center" wrapText="1"/>
    </xf>
    <xf numFmtId="0" fontId="81" fillId="5" borderId="43" xfId="0" applyFont="1" applyFill="1" applyBorder="1" applyAlignment="1">
      <alignment horizontal="center" vertical="center" wrapText="1"/>
    </xf>
    <xf numFmtId="0" fontId="87" fillId="5" borderId="3" xfId="0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left" vertical="center"/>
    </xf>
    <xf numFmtId="0" fontId="63" fillId="4" borderId="0" xfId="0" applyFont="1" applyFill="1" applyAlignment="1">
      <alignment vertical="center" wrapText="1"/>
    </xf>
    <xf numFmtId="0" fontId="49" fillId="2" borderId="0" xfId="0" applyFont="1" applyFill="1" applyAlignment="1">
      <alignment horizontal="center" vertical="top" wrapText="1"/>
    </xf>
    <xf numFmtId="0" fontId="48" fillId="5" borderId="45" xfId="0" applyFont="1" applyFill="1" applyBorder="1" applyAlignment="1">
      <alignment horizontal="left" vertical="center" wrapText="1"/>
    </xf>
    <xf numFmtId="0" fontId="48" fillId="5" borderId="46" xfId="0" applyFont="1" applyFill="1" applyBorder="1" applyAlignment="1">
      <alignment horizontal="left" vertical="center" wrapText="1"/>
    </xf>
    <xf numFmtId="0" fontId="51" fillId="5" borderId="18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5" borderId="21" xfId="0" applyFont="1" applyFill="1" applyBorder="1" applyAlignment="1">
      <alignment horizontal="center"/>
    </xf>
    <xf numFmtId="0" fontId="41" fillId="5" borderId="42" xfId="0" applyFont="1" applyFill="1" applyBorder="1" applyAlignment="1">
      <alignment horizontal="center"/>
    </xf>
    <xf numFmtId="0" fontId="41" fillId="5" borderId="39" xfId="0" applyFont="1" applyFill="1" applyBorder="1" applyAlignment="1">
      <alignment horizontal="center"/>
    </xf>
    <xf numFmtId="0" fontId="63" fillId="5" borderId="21" xfId="0" applyFont="1" applyFill="1" applyBorder="1" applyAlignment="1">
      <alignment horizontal="center"/>
    </xf>
    <xf numFmtId="0" fontId="63" fillId="5" borderId="42" xfId="0" applyFont="1" applyFill="1" applyBorder="1" applyAlignment="1">
      <alignment horizontal="center"/>
    </xf>
    <xf numFmtId="0" fontId="63" fillId="5" borderId="39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69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center" vertical="center" wrapText="1"/>
    </xf>
    <xf numFmtId="0" fontId="42" fillId="5" borderId="3" xfId="0" applyFont="1" applyFill="1" applyBorder="1" applyAlignment="1">
      <alignment vertical="center"/>
    </xf>
    <xf numFmtId="0" fontId="42" fillId="5" borderId="21" xfId="0" applyFont="1" applyFill="1" applyBorder="1" applyAlignment="1">
      <alignment horizontal="left" vertical="center" wrapText="1"/>
    </xf>
    <xf numFmtId="0" fontId="42" fillId="5" borderId="39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center" vertical="center" shrinkToFit="1"/>
    </xf>
    <xf numFmtId="0" fontId="42" fillId="5" borderId="27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 applyProtection="1">
      <alignment vertical="center" wrapText="1"/>
      <protection locked="0"/>
    </xf>
    <xf numFmtId="0" fontId="42" fillId="5" borderId="42" xfId="0" applyFont="1" applyFill="1" applyBorder="1" applyAlignment="1">
      <alignment horizontal="center" vertical="center" wrapText="1"/>
    </xf>
    <xf numFmtId="0" fontId="88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/>
    </xf>
    <xf numFmtId="0" fontId="39" fillId="4" borderId="0" xfId="0" applyFont="1" applyFill="1" applyAlignment="1">
      <alignment horizontal="left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21" xfId="0" applyFont="1" applyFill="1" applyBorder="1" applyAlignment="1">
      <alignment horizontal="left" vertical="center" shrinkToFit="1"/>
    </xf>
    <xf numFmtId="0" fontId="42" fillId="5" borderId="39" xfId="0" applyFont="1" applyFill="1" applyBorder="1" applyAlignment="1">
      <alignment horizontal="left" vertical="center" shrinkToFit="1"/>
    </xf>
    <xf numFmtId="0" fontId="42" fillId="5" borderId="47" xfId="0" applyFont="1" applyFill="1" applyBorder="1" applyAlignment="1">
      <alignment horizontal="center" vertical="center" wrapText="1"/>
    </xf>
    <xf numFmtId="0" fontId="42" fillId="5" borderId="48" xfId="0" applyFont="1" applyFill="1" applyBorder="1" applyAlignment="1">
      <alignment horizontal="center" vertical="center" wrapText="1"/>
    </xf>
  </cellXfs>
  <cellStyles count="40">
    <cellStyle name="Excel Built-in Normal" xfId="1" xr:uid="{D293DC43-3835-451F-A6A7-9ED62648F565}"/>
    <cellStyle name="Hypertextové prepojenie" xfId="2" builtinId="8"/>
    <cellStyle name="Hypertextové prepojenie 2" xfId="3" xr:uid="{7A2FA07B-805E-4D52-B905-3A72018367A3}"/>
    <cellStyle name="Hypertextové prepojenie 3" xfId="4" xr:uid="{78E08276-172F-4C7C-9011-A304B2627B42}"/>
    <cellStyle name="Hypertextové prepojenie 4" xfId="5" xr:uid="{12AD4542-7BDA-4061-9C33-CC2AE0FD7481}"/>
    <cellStyle name="Hypertextové prepojenie 5" xfId="6" xr:uid="{724DDDE8-F04F-4E1D-98C3-773F1A859136}"/>
    <cellStyle name="Normal 2" xfId="7" xr:uid="{EC5C3601-2E6C-46C8-A611-3AECB2CBC683}"/>
    <cellStyle name="Normal 3" xfId="8" xr:uid="{A48DA245-24ED-4DFF-850D-190ED9A5398A}"/>
    <cellStyle name="Normal 3 2" xfId="9" xr:uid="{C9C0A167-7123-473E-B149-78E5509F16A2}"/>
    <cellStyle name="Normal 3_2013-01-000-SportoveOdvetvia" xfId="10" xr:uid="{07DD77DD-674F-4F25-9A19-A6BD382B30B4}"/>
    <cellStyle name="Normal 4" xfId="11" xr:uid="{8747AA65-94EB-434B-BD48-73AF17BBBE70}"/>
    <cellStyle name="Normal 5" xfId="12" xr:uid="{3BCA40FA-6844-49F3-9EB6-CEFA1E8786A4}"/>
    <cellStyle name="Normálna" xfId="0" builtinId="0"/>
    <cellStyle name="Normálna 2" xfId="13" xr:uid="{1FBEECE7-5C34-4045-919A-FF78C49304B1}"/>
    <cellStyle name="Normálna 2 2" xfId="14" xr:uid="{49C13A22-E3E9-465D-8BED-B67F29687EC1}"/>
    <cellStyle name="Normálna 2 3" xfId="15" xr:uid="{D89CCB48-704A-42B2-AEB8-20A6B6D0AAA6}"/>
    <cellStyle name="Normálna 2 4" xfId="16" xr:uid="{EB6FCC39-652A-41F6-972A-ADE1164EB49F}"/>
    <cellStyle name="Normálna 2 5" xfId="17" xr:uid="{365265E3-E61F-4BB8-AA49-1118AEFAEEC0}"/>
    <cellStyle name="Normálna 3" xfId="18" xr:uid="{576ECCAC-D3BD-4A34-9D9B-91100A2745C2}"/>
    <cellStyle name="Normálna 3 2" xfId="19" xr:uid="{7098AE9D-C473-4759-B67E-74FD3357A0A5}"/>
    <cellStyle name="Normálna 3 3" xfId="20" xr:uid="{711667F4-E865-46F1-95D3-28D7D36AAAAC}"/>
    <cellStyle name="Normálna 4" xfId="21" xr:uid="{A1BF82A0-1EC4-4AE9-A36D-C041AC99BDDF}"/>
    <cellStyle name="Normálna 5" xfId="22" xr:uid="{5451DA75-8454-4720-87D4-5B552B344DD4}"/>
    <cellStyle name="Normálna 5 2" xfId="23" xr:uid="{730EA456-1782-4833-A8BC-5D4FE7D64D13}"/>
    <cellStyle name="Normálna 6" xfId="24" xr:uid="{A3306EB6-8047-4688-B668-18D8BE4C572E}"/>
    <cellStyle name="Normálna 7" xfId="25" xr:uid="{5172EEA6-9449-4332-B5CD-4A92B88DE78C}"/>
    <cellStyle name="Normálna 8" xfId="26" xr:uid="{A09F8421-D6FB-4ED2-A85C-08A6D6ADB293}"/>
    <cellStyle name="normálne 2" xfId="27" xr:uid="{A5263E78-4D0F-4FAB-A1D9-40F0EE4338BA}"/>
    <cellStyle name="normálne 2 2" xfId="28" xr:uid="{E17DEE31-0F65-4EF9-A4F9-9E94611844DD}"/>
    <cellStyle name="normálne 2 3" xfId="29" xr:uid="{98DB7464-B05C-4D19-8718-99736236EBCA}"/>
    <cellStyle name="normálne 3" xfId="30" xr:uid="{49D53867-816D-4E52-BCA9-A0E5E3F15589}"/>
    <cellStyle name="Normálne 3 10" xfId="31" xr:uid="{B6F901B6-27B9-49B6-8EC3-16A2C44E0203}"/>
    <cellStyle name="normálne 3 2" xfId="32" xr:uid="{3B0F8D82-D024-43F2-A3C1-1D438DB447D4}"/>
    <cellStyle name="normálne 3 3" xfId="33" xr:uid="{98ABE967-0BB5-4F49-A5DD-9F2220AB2C46}"/>
    <cellStyle name="Normálne 3 4" xfId="34" xr:uid="{A761667D-036B-41C2-BFFF-B58B25E19278}"/>
    <cellStyle name="Normálne 3 5" xfId="35" xr:uid="{3DAF8B4F-7AC3-4F1A-868D-34EE54730A36}"/>
    <cellStyle name="Normálne 3 6" xfId="36" xr:uid="{DFED5D39-78ED-4CA8-AA8B-7923D0F7BFE9}"/>
    <cellStyle name="Normálne 3 7" xfId="37" xr:uid="{E5C8BB82-D6D9-4F81-9493-377FF1433601}"/>
    <cellStyle name="Normálne 3 8" xfId="38" xr:uid="{CF76586A-F2ED-41F6-AD30-C6E3DD6EC891}"/>
    <cellStyle name="Normálne 3 9" xfId="39" xr:uid="{3806A26A-3F9D-4C27-ADB2-2D1F19B6D63E}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FF0000"/>
      </font>
      <numFmt numFmtId="13" formatCode="0%"/>
      <fill>
        <patternFill>
          <bgColor theme="9" tint="0.79998168889431442"/>
        </patternFill>
      </fill>
    </dxf>
    <dxf>
      <font>
        <strike val="0"/>
      </font>
      <numFmt numFmtId="14" formatCode="0.00%"/>
      <fill>
        <patternFill>
          <bgColor theme="9" tint="0.59996337778862885"/>
        </patternFill>
      </fill>
    </dxf>
    <dxf>
      <font>
        <b/>
        <i val="0"/>
        <strike val="0"/>
      </font>
      <numFmt numFmtId="14" formatCode="0.00%"/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FF0000"/>
      </font>
      <numFmt numFmtId="13" formatCode="0%"/>
      <fill>
        <patternFill>
          <bgColor theme="9" tint="0.79998168889431442"/>
        </patternFill>
      </fill>
    </dxf>
    <dxf>
      <font>
        <strike val="0"/>
      </font>
      <numFmt numFmtId="14" formatCode="0.00%"/>
      <fill>
        <patternFill>
          <bgColor theme="9" tint="0.59996337778862885"/>
        </patternFill>
      </fill>
    </dxf>
    <dxf>
      <font>
        <b/>
        <i val="0"/>
        <strike val="0"/>
      </font>
      <numFmt numFmtId="14" formatCode="0.00%"/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FF0000"/>
      </font>
      <numFmt numFmtId="13" formatCode="0%"/>
      <fill>
        <patternFill>
          <bgColor theme="9" tint="0.79998168889431442"/>
        </patternFill>
      </fill>
    </dxf>
    <dxf>
      <font>
        <strike val="0"/>
      </font>
      <numFmt numFmtId="14" formatCode="0.00%"/>
      <fill>
        <patternFill>
          <bgColor theme="9" tint="0.59996337778862885"/>
        </patternFill>
      </fill>
    </dxf>
    <dxf>
      <font>
        <b/>
        <i val="0"/>
        <strike val="0"/>
      </font>
      <numFmt numFmtId="14" formatCode="0.00%"/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FF0000"/>
      </font>
      <numFmt numFmtId="13" formatCode="0%"/>
      <fill>
        <patternFill>
          <bgColor theme="9" tint="0.79998168889431442"/>
        </patternFill>
      </fill>
    </dxf>
    <dxf>
      <font>
        <strike val="0"/>
      </font>
      <numFmt numFmtId="14" formatCode="0.00%"/>
      <fill>
        <patternFill>
          <bgColor theme="9" tint="0.59996337778862885"/>
        </patternFill>
      </fill>
    </dxf>
    <dxf>
      <font>
        <b/>
        <i val="0"/>
        <strike val="0"/>
      </font>
      <numFmt numFmtId="14" formatCode="0.00%"/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crs.sharepoint.com/Users/J&#225;nTaraba/Downloads/0000_2024-pus-ziadost-V1-neuzamknu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ciselniky"/>
      <sheetName val="PPold"/>
      <sheetName val="Ziadost"/>
      <sheetName val="Vysledky"/>
      <sheetName val="VysledkyJ1"/>
      <sheetName val="VysledkyJ2"/>
      <sheetName val="VysledkyStare"/>
      <sheetName val="PP"/>
      <sheetName val="PPJ1"/>
      <sheetName val="PPJ2"/>
      <sheetName val="PPStare"/>
      <sheetName val="Kol"/>
      <sheetName val="KolJ1"/>
      <sheetName val="KolJ2"/>
      <sheetName val="Rebricek"/>
      <sheetName val="TOP+2023"/>
      <sheetName val="Podujatia2024,25"/>
    </sheetNames>
    <sheetDataSet>
      <sheetData sheetId="0"/>
      <sheetData sheetId="1">
        <row r="12">
          <cell r="K12" t="str">
            <v>automobilový šport</v>
          </cell>
          <cell r="L12" t="str">
            <v>historické</v>
          </cell>
          <cell r="M12" t="str">
            <v>I</v>
          </cell>
        </row>
        <row r="13">
          <cell r="K13" t="str">
            <v>automobilový šport</v>
          </cell>
          <cell r="L13" t="str">
            <v>drifting</v>
          </cell>
          <cell r="M13" t="str">
            <v>I</v>
          </cell>
        </row>
        <row r="14">
          <cell r="K14" t="str">
            <v>automobilový šport</v>
          </cell>
          <cell r="L14" t="str">
            <v>šprint</v>
          </cell>
          <cell r="M14" t="str">
            <v>I</v>
          </cell>
        </row>
        <row r="15">
          <cell r="K15" t="str">
            <v>bedminton</v>
          </cell>
          <cell r="L15" t="str">
            <v>bedminton</v>
          </cell>
          <cell r="M15" t="str">
            <v>I</v>
          </cell>
        </row>
        <row r="16">
          <cell r="K16" t="str">
            <v>biatlon</v>
          </cell>
          <cell r="L16" t="str">
            <v>biatlon</v>
          </cell>
          <cell r="M16" t="str">
            <v>I</v>
          </cell>
        </row>
        <row r="17">
          <cell r="K17" t="str">
            <v>biatlon</v>
          </cell>
          <cell r="L17" t="str">
            <v>letný biatlon</v>
          </cell>
          <cell r="M17" t="str">
            <v>I</v>
          </cell>
        </row>
        <row r="230">
          <cell r="K230" t="str">
            <v>MS</v>
          </cell>
          <cell r="L230">
            <v>10</v>
          </cell>
          <cell r="M230" t="str">
            <v>majstrovstvá sveta</v>
          </cell>
        </row>
        <row r="231">
          <cell r="L231">
            <v>10</v>
          </cell>
          <cell r="M231" t="str">
            <v>Svetový rebríček (dospelí)</v>
          </cell>
        </row>
        <row r="232">
          <cell r="L232">
            <v>10</v>
          </cell>
          <cell r="M232" t="str">
            <v>Svetový rebríček (juniori)</v>
          </cell>
        </row>
        <row r="233">
          <cell r="L233">
            <v>10</v>
          </cell>
          <cell r="M233" t="str">
            <v>Svetový rebríček (Umax.)</v>
          </cell>
        </row>
        <row r="234">
          <cell r="K234" t="str">
            <v>SMS</v>
          </cell>
          <cell r="L234">
            <v>10</v>
          </cell>
          <cell r="M234" t="str">
            <v>Seriálové majstrovstvá sveta</v>
          </cell>
        </row>
        <row r="235">
          <cell r="K235" t="str">
            <v>ME</v>
          </cell>
          <cell r="L235">
            <v>10</v>
          </cell>
          <cell r="M235" t="str">
            <v>majstrovstvá Európy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bcdxy.sk" TargetMode="External"/><Relationship Id="rId2" Type="http://schemas.openxmlformats.org/officeDocument/2006/relationships/hyperlink" Target="http://www.abcdxy.sk/" TargetMode="External"/><Relationship Id="rId1" Type="http://schemas.openxmlformats.org/officeDocument/2006/relationships/hyperlink" Target="http://www.abcdxyz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290E-FB2A-420B-98B7-D9676ED68693}">
  <sheetPr codeName="Hárok1">
    <pageSetUpPr fitToPage="1"/>
  </sheetPr>
  <dimension ref="B1:H87"/>
  <sheetViews>
    <sheetView tabSelected="1" zoomScale="80" zoomScaleNormal="80" workbookViewId="0">
      <selection activeCell="B1" sqref="B1:C1"/>
    </sheetView>
  </sheetViews>
  <sheetFormatPr defaultRowHeight="15" customHeight="1"/>
  <cols>
    <col min="1" max="1" width="2.5703125" style="20" customWidth="1"/>
    <col min="2" max="2" width="60.7109375" style="20" customWidth="1"/>
    <col min="3" max="3" width="40.7109375" style="22" customWidth="1"/>
    <col min="4" max="4" width="9.140625" style="20"/>
    <col min="5" max="5" width="60.7109375" style="20" customWidth="1"/>
    <col min="6" max="6" width="40.7109375" style="20" customWidth="1"/>
    <col min="7" max="7" width="4.42578125" style="20" customWidth="1"/>
    <col min="8" max="8" width="23.5703125" style="20" hidden="1" customWidth="1"/>
    <col min="9" max="16384" width="9.140625" style="20"/>
  </cols>
  <sheetData>
    <row r="1" spans="2:8" ht="15" customHeight="1">
      <c r="B1" s="374" t="s">
        <v>0</v>
      </c>
      <c r="C1" s="374"/>
    </row>
    <row r="2" spans="2:8" ht="15" customHeight="1">
      <c r="B2" s="375" t="s">
        <v>1</v>
      </c>
      <c r="C2" s="375"/>
    </row>
    <row r="3" spans="2:8" ht="15" customHeight="1">
      <c r="B3" s="21"/>
      <c r="E3" s="260" t="s">
        <v>2</v>
      </c>
      <c r="F3" s="181"/>
      <c r="G3" s="181"/>
      <c r="H3" s="307" t="s">
        <v>3</v>
      </c>
    </row>
    <row r="4" spans="2:8" ht="15" customHeight="1">
      <c r="B4" s="191" t="s">
        <v>4</v>
      </c>
      <c r="C4" s="275"/>
      <c r="E4" s="264" t="s">
        <v>5</v>
      </c>
      <c r="F4" s="181"/>
      <c r="G4" s="181"/>
      <c r="H4" t="str">
        <f>+ciselniky!I6</f>
        <v>americký futbal</v>
      </c>
    </row>
    <row r="5" spans="2:8" ht="15" customHeight="1">
      <c r="B5" s="191" t="s">
        <v>6</v>
      </c>
      <c r="C5" s="275"/>
      <c r="E5" s="265">
        <v>11223344</v>
      </c>
      <c r="F5" s="181"/>
      <c r="G5" s="181"/>
      <c r="H5" t="str">
        <f>+ciselniky!I7</f>
        <v>atletika</v>
      </c>
    </row>
    <row r="6" spans="2:8" ht="15" customHeight="1">
      <c r="B6" s="191" t="s">
        <v>7</v>
      </c>
      <c r="C6" s="275"/>
      <c r="E6" s="264" t="s">
        <v>8</v>
      </c>
      <c r="F6" s="181"/>
      <c r="G6" s="181"/>
      <c r="H6" t="str">
        <f>+ciselniky!I8</f>
        <v>automobilový šport</v>
      </c>
    </row>
    <row r="7" spans="2:8" ht="15" customHeight="1">
      <c r="B7" s="191" t="s">
        <v>9</v>
      </c>
      <c r="C7" s="275"/>
      <c r="E7" s="264" t="s">
        <v>10</v>
      </c>
      <c r="F7" s="181"/>
      <c r="G7" s="181"/>
      <c r="H7" t="str">
        <f>+ciselniky!I9</f>
        <v>baseball</v>
      </c>
    </row>
    <row r="8" spans="2:8" ht="15" customHeight="1">
      <c r="B8" s="191" t="s">
        <v>11</v>
      </c>
      <c r="C8" s="275"/>
      <c r="E8" s="264" t="s">
        <v>12</v>
      </c>
      <c r="F8" s="262" t="s">
        <v>13</v>
      </c>
      <c r="G8" s="262"/>
      <c r="H8" t="str">
        <f>+ciselniky!I10</f>
        <v>basketbal</v>
      </c>
    </row>
    <row r="9" spans="2:8" ht="15" customHeight="1">
      <c r="B9" s="191" t="s">
        <v>14</v>
      </c>
      <c r="C9" s="275"/>
      <c r="E9" s="264" t="s">
        <v>15</v>
      </c>
      <c r="F9" s="261" t="s">
        <v>13</v>
      </c>
      <c r="G9" s="261"/>
      <c r="H9" t="str">
        <f>+ciselniky!I11</f>
        <v>bedminton</v>
      </c>
    </row>
    <row r="10" spans="2:8" ht="15" customHeight="1">
      <c r="B10" s="191" t="s">
        <v>16</v>
      </c>
      <c r="C10" s="276"/>
      <c r="E10" s="369" t="s">
        <v>17</v>
      </c>
      <c r="F10" s="181"/>
      <c r="G10" s="181"/>
      <c r="H10" t="str">
        <f>+ciselniky!I12</f>
        <v>biatlon</v>
      </c>
    </row>
    <row r="11" spans="2:8" ht="15" customHeight="1">
      <c r="B11" s="191" t="s">
        <v>18</v>
      </c>
      <c r="C11" s="276"/>
      <c r="E11" s="369" t="s">
        <v>19</v>
      </c>
      <c r="F11" s="181"/>
      <c r="G11" s="181"/>
      <c r="H11" t="str">
        <f>+ciselniky!I13</f>
        <v>biliard</v>
      </c>
    </row>
    <row r="12" spans="2:8" ht="30" customHeight="1">
      <c r="B12" s="191" t="s">
        <v>20</v>
      </c>
      <c r="C12" s="275"/>
      <c r="E12" s="264" t="s">
        <v>21</v>
      </c>
      <c r="F12" s="181"/>
      <c r="G12" s="181"/>
      <c r="H12" t="str">
        <f>+ciselniky!I14</f>
        <v>boby a skeleton</v>
      </c>
    </row>
    <row r="13" spans="2:8" ht="30" customHeight="1">
      <c r="B13" s="191" t="s">
        <v>22</v>
      </c>
      <c r="C13" s="275"/>
      <c r="E13" s="264" t="s">
        <v>23</v>
      </c>
      <c r="F13" s="181"/>
      <c r="G13" s="181"/>
      <c r="H13" t="str">
        <f>+ciselniky!I15</f>
        <v>boccia</v>
      </c>
    </row>
    <row r="14" spans="2:8" ht="15" customHeight="1">
      <c r="B14" s="191" t="s">
        <v>24</v>
      </c>
      <c r="C14" s="275"/>
      <c r="E14" s="264" t="s">
        <v>25</v>
      </c>
      <c r="F14" s="181"/>
      <c r="G14" s="181"/>
      <c r="H14" t="str">
        <f>+ciselniky!I16</f>
        <v>boule lyonnaise</v>
      </c>
    </row>
    <row r="15" spans="2:8" ht="15" customHeight="1">
      <c r="B15" s="191" t="s">
        <v>26</v>
      </c>
      <c r="C15" s="277"/>
      <c r="E15" s="266">
        <v>421123456789</v>
      </c>
      <c r="F15" s="262" t="s">
        <v>13</v>
      </c>
      <c r="G15" s="262"/>
      <c r="H15" t="str">
        <f>+ciselniky!I17</f>
        <v>bowling</v>
      </c>
    </row>
    <row r="16" spans="2:8" ht="15" customHeight="1">
      <c r="B16" s="191" t="s">
        <v>27</v>
      </c>
      <c r="C16" s="271"/>
      <c r="E16" s="264" t="s">
        <v>28</v>
      </c>
      <c r="F16" s="283" t="s">
        <v>29</v>
      </c>
      <c r="G16" s="181"/>
      <c r="H16" t="str">
        <f>+ciselniky!I18</f>
        <v>box</v>
      </c>
    </row>
    <row r="17" spans="2:8" ht="15" customHeight="1">
      <c r="B17" s="192" t="s">
        <v>30</v>
      </c>
      <c r="C17" s="270"/>
      <c r="E17" s="267">
        <v>210</v>
      </c>
      <c r="F17" s="263"/>
      <c r="G17" s="263"/>
      <c r="H17" t="str">
        <f>+ciselniky!I19</f>
        <v>bridž</v>
      </c>
    </row>
    <row r="18" spans="2:8" ht="15" customHeight="1">
      <c r="B18" s="192" t="s">
        <v>31</v>
      </c>
      <c r="C18" s="278"/>
      <c r="E18" s="368" t="s">
        <v>32</v>
      </c>
      <c r="F18" s="181"/>
      <c r="G18" s="181"/>
      <c r="H18" t="str">
        <f>+ciselniky!I20</f>
        <v>curling</v>
      </c>
    </row>
    <row r="19" spans="2:8" ht="15" customHeight="1">
      <c r="B19" s="255"/>
      <c r="C19" s="256"/>
      <c r="E19" s="181"/>
      <c r="F19" s="181"/>
      <c r="G19" s="181"/>
      <c r="H19" t="str">
        <f>+ciselniky!I21</f>
        <v>cyklistika</v>
      </c>
    </row>
    <row r="20" spans="2:8" ht="15" customHeight="1">
      <c r="B20" s="192" t="s">
        <v>33</v>
      </c>
      <c r="C20" s="254" t="s">
        <v>34</v>
      </c>
      <c r="E20" s="192" t="s">
        <v>35</v>
      </c>
      <c r="F20" s="257" t="s">
        <v>34</v>
      </c>
      <c r="G20" s="181"/>
      <c r="H20" t="str">
        <f>+ciselniky!I22</f>
        <v>dráhový golf</v>
      </c>
    </row>
    <row r="21" spans="2:8" ht="15" customHeight="1">
      <c r="B21" s="193"/>
      <c r="C21" s="268"/>
      <c r="E21" s="258" t="s">
        <v>36</v>
      </c>
      <c r="F21" s="259">
        <v>3000</v>
      </c>
      <c r="G21" s="181"/>
      <c r="H21" t="str">
        <f>+ciselniky!I23</f>
        <v>dynamická streľba</v>
      </c>
    </row>
    <row r="22" spans="2:8" ht="15" customHeight="1">
      <c r="B22" s="193"/>
      <c r="C22" s="268"/>
      <c r="E22" s="258" t="s">
        <v>37</v>
      </c>
      <c r="F22" s="259">
        <v>23000</v>
      </c>
      <c r="G22" s="181"/>
      <c r="H22" t="str">
        <f>+ciselniky!I24</f>
        <v>florbal</v>
      </c>
    </row>
    <row r="23" spans="2:8" ht="15" customHeight="1">
      <c r="B23" s="193"/>
      <c r="C23" s="268"/>
      <c r="E23" s="258" t="s">
        <v>38</v>
      </c>
      <c r="F23" s="259">
        <v>50000</v>
      </c>
      <c r="G23" s="181"/>
      <c r="H23" t="str">
        <f>+ciselniky!I25</f>
        <v>futbal</v>
      </c>
    </row>
    <row r="24" spans="2:8" ht="15" customHeight="1">
      <c r="B24" s="193"/>
      <c r="C24" s="268"/>
      <c r="E24" s="258" t="s">
        <v>39</v>
      </c>
      <c r="F24" s="259">
        <v>8000</v>
      </c>
      <c r="G24" s="181"/>
      <c r="H24" t="str">
        <f>+ciselniky!I26</f>
        <v>go</v>
      </c>
    </row>
    <row r="25" spans="2:8" ht="42.75" customHeight="1">
      <c r="B25" s="193"/>
      <c r="C25" s="268"/>
      <c r="E25" s="258" t="s">
        <v>40</v>
      </c>
      <c r="F25" s="259">
        <v>4000</v>
      </c>
      <c r="G25" s="181"/>
      <c r="H25" t="str">
        <f>+ciselniky!I27</f>
        <v>golf</v>
      </c>
    </row>
    <row r="26" spans="2:8" ht="15" customHeight="1">
      <c r="B26" s="193"/>
      <c r="C26" s="268"/>
      <c r="E26" s="258" t="s">
        <v>41</v>
      </c>
      <c r="F26" s="259">
        <v>17000</v>
      </c>
      <c r="G26" s="181"/>
      <c r="H26" t="str">
        <f>+ciselniky!I28</f>
        <v>gymnastika</v>
      </c>
    </row>
    <row r="27" spans="2:8" ht="15" customHeight="1">
      <c r="B27" s="193"/>
      <c r="C27" s="268"/>
      <c r="E27" s="258" t="s">
        <v>42</v>
      </c>
      <c r="F27" s="259">
        <v>5000</v>
      </c>
      <c r="G27" s="181"/>
      <c r="H27" t="str">
        <f>+ciselniky!I29</f>
        <v>hádzaná</v>
      </c>
    </row>
    <row r="28" spans="2:8" ht="15" customHeight="1">
      <c r="B28" s="193"/>
      <c r="C28" s="268"/>
      <c r="E28" s="258" t="s">
        <v>43</v>
      </c>
      <c r="F28" s="259">
        <v>11000</v>
      </c>
      <c r="G28" s="181"/>
      <c r="H28" t="str">
        <f>+ciselniky!I30</f>
        <v>horolezectvo</v>
      </c>
    </row>
    <row r="29" spans="2:8" ht="15" customHeight="1">
      <c r="B29" s="194"/>
      <c r="C29" s="268"/>
      <c r="E29" s="258" t="s">
        <v>44</v>
      </c>
      <c r="F29" s="259">
        <v>13000</v>
      </c>
      <c r="G29" s="181"/>
      <c r="H29" t="str">
        <f>+ciselniky!I31</f>
        <v>jachting</v>
      </c>
    </row>
    <row r="30" spans="2:8" ht="15" customHeight="1">
      <c r="B30" s="195" t="s">
        <v>45</v>
      </c>
      <c r="C30" s="196">
        <f>SUM(C21:C29)</f>
        <v>0</v>
      </c>
      <c r="E30" s="195" t="s">
        <v>45</v>
      </c>
      <c r="F30" s="196">
        <f>SUM(F21:F29)</f>
        <v>134000</v>
      </c>
      <c r="G30" s="181"/>
      <c r="H30" t="str">
        <f>+ciselniky!I32</f>
        <v>jazdectvo</v>
      </c>
    </row>
    <row r="31" spans="2:8" ht="15" customHeight="1">
      <c r="G31" s="181"/>
      <c r="H31" t="str">
        <f>+ciselniky!I33</f>
        <v>judo</v>
      </c>
    </row>
    <row r="32" spans="2:8" ht="15" customHeight="1">
      <c r="G32" s="181"/>
      <c r="H32" t="str">
        <f>+ciselniky!I34</f>
        <v>ju-jitsu</v>
      </c>
    </row>
    <row r="33" spans="7:8" ht="15" customHeight="1">
      <c r="G33" s="181"/>
      <c r="H33" t="str">
        <f>+ciselniky!I35</f>
        <v>kanoistika</v>
      </c>
    </row>
    <row r="34" spans="7:8" ht="15" customHeight="1">
      <c r="G34" s="181"/>
      <c r="H34" t="str">
        <f>+ciselniky!I36</f>
        <v>karate</v>
      </c>
    </row>
    <row r="35" spans="7:8" ht="15" customHeight="1">
      <c r="G35" s="181"/>
      <c r="H35" t="str">
        <f>+ciselniky!I37</f>
        <v>kickbox</v>
      </c>
    </row>
    <row r="36" spans="7:8" ht="15" customHeight="1">
      <c r="H36" t="str">
        <f>+ciselniky!I38</f>
        <v>kolieskové korčuľovanie</v>
      </c>
    </row>
    <row r="37" spans="7:8" ht="15" customHeight="1">
      <c r="H37" t="str">
        <f>+ciselniky!I39</f>
        <v>korfbal</v>
      </c>
    </row>
    <row r="38" spans="7:8" ht="15" customHeight="1">
      <c r="H38" t="str">
        <f>+ciselniky!I40</f>
        <v>krasokorčuľovanie</v>
      </c>
    </row>
    <row r="39" spans="7:8" ht="15" customHeight="1">
      <c r="H39" t="str">
        <f>+ciselniky!I41</f>
        <v>kulturistika a fitnes</v>
      </c>
    </row>
    <row r="40" spans="7:8" ht="15" customHeight="1">
      <c r="H40" t="str">
        <f>+ciselniky!I42</f>
        <v>ľadový hokej</v>
      </c>
    </row>
    <row r="41" spans="7:8" ht="15" customHeight="1">
      <c r="H41" t="str">
        <f>+ciselniky!I43</f>
        <v>lakros</v>
      </c>
    </row>
    <row r="42" spans="7:8" ht="15" customHeight="1">
      <c r="H42" t="str">
        <f>+ciselniky!I44</f>
        <v>letecké športy</v>
      </c>
    </row>
    <row r="43" spans="7:8" ht="15" customHeight="1">
      <c r="H43" t="str">
        <f>+ciselniky!I45</f>
        <v>lukostreľba</v>
      </c>
    </row>
    <row r="44" spans="7:8" ht="15" customHeight="1">
      <c r="H44" t="str">
        <f>+ciselniky!I46</f>
        <v>lyžovanie</v>
      </c>
    </row>
    <row r="45" spans="7:8" ht="15" customHeight="1">
      <c r="H45" t="str">
        <f>+ciselniky!I47</f>
        <v>moderný päťboj</v>
      </c>
    </row>
    <row r="46" spans="7:8" ht="15" customHeight="1">
      <c r="H46" t="str">
        <f>+ciselniky!I48</f>
        <v>motocyklový šport</v>
      </c>
    </row>
    <row r="47" spans="7:8" ht="15" customHeight="1">
      <c r="H47" t="str">
        <f>+ciselniky!I49</f>
        <v>orientačné športy</v>
      </c>
    </row>
    <row r="48" spans="7:8" ht="15" customHeight="1">
      <c r="H48" t="str">
        <f>+ciselniky!I50</f>
        <v>petanque</v>
      </c>
    </row>
    <row r="49" spans="8:8" ht="15" customHeight="1">
      <c r="H49" t="str">
        <f>+ciselniky!I51</f>
        <v>plavecké športy</v>
      </c>
    </row>
    <row r="50" spans="8:8" ht="15" customHeight="1">
      <c r="H50" t="str">
        <f>+ciselniky!I52</f>
        <v>potápačské športy</v>
      </c>
    </row>
    <row r="51" spans="8:8" ht="15" customHeight="1">
      <c r="H51" t="str">
        <f>+ciselniky!I53</f>
        <v>pozemný hokej</v>
      </c>
    </row>
    <row r="52" spans="8:8" ht="15" customHeight="1">
      <c r="H52" t="str">
        <f>+ciselniky!I54</f>
        <v>pretláčanie rukou</v>
      </c>
    </row>
    <row r="53" spans="8:8" ht="15" customHeight="1">
      <c r="H53" t="str">
        <f>+ciselniky!I55</f>
        <v>psie záprahy</v>
      </c>
    </row>
    <row r="54" spans="8:8" ht="15" customHeight="1">
      <c r="H54" t="str">
        <f>+ciselniky!I56</f>
        <v>rugby</v>
      </c>
    </row>
    <row r="55" spans="8:8" ht="15" customHeight="1">
      <c r="H55" t="str">
        <f>+ciselniky!I57</f>
        <v>rybolovná technika</v>
      </c>
    </row>
    <row r="56" spans="8:8" ht="15" customHeight="1">
      <c r="H56" t="str">
        <f>+ciselniky!I58</f>
        <v>rýchlokorčuľovanie</v>
      </c>
    </row>
    <row r="57" spans="8:8" ht="15" customHeight="1">
      <c r="H57" t="str">
        <f>+ciselniky!I59</f>
        <v>sánkovanie</v>
      </c>
    </row>
    <row r="58" spans="8:8" ht="15" customHeight="1">
      <c r="H58" t="str">
        <f>+ciselniky!I60</f>
        <v>silový trojboj</v>
      </c>
    </row>
    <row r="59" spans="8:8" ht="15" customHeight="1">
      <c r="H59" t="str">
        <f>+ciselniky!I61</f>
        <v>skialpinizmus</v>
      </c>
    </row>
    <row r="60" spans="8:8" ht="15" customHeight="1">
      <c r="H60" t="str">
        <f>+ciselniky!I62</f>
        <v>softbal</v>
      </c>
    </row>
    <row r="61" spans="8:8" ht="15" customHeight="1">
      <c r="H61" t="str">
        <f>+ciselniky!I63</f>
        <v>squash</v>
      </c>
    </row>
    <row r="62" spans="8:8" ht="15" customHeight="1">
      <c r="H62" t="str">
        <f>+ciselniky!I64</f>
        <v>stolný tenis</v>
      </c>
    </row>
    <row r="63" spans="8:8" ht="15" customHeight="1">
      <c r="H63" t="str">
        <f>+ciselniky!I65</f>
        <v>streľba</v>
      </c>
    </row>
    <row r="64" spans="8:8" ht="15" customHeight="1">
      <c r="H64" t="str">
        <f>+ciselniky!I66</f>
        <v>šach</v>
      </c>
    </row>
    <row r="65" spans="8:8" ht="15" customHeight="1">
      <c r="H65" t="str">
        <f>+ciselniky!I67</f>
        <v>šerm</v>
      </c>
    </row>
    <row r="66" spans="8:8" ht="15" customHeight="1">
      <c r="H66" t="str">
        <f>+ciselniky!I68</f>
        <v>šípky</v>
      </c>
    </row>
    <row r="67" spans="8:8" ht="15" customHeight="1">
      <c r="H67" t="str">
        <f>+ciselniky!I69</f>
        <v>športové lezenie</v>
      </c>
    </row>
    <row r="68" spans="8:8" ht="15" customHeight="1">
      <c r="H68" t="str">
        <f>+ciselniky!I70</f>
        <v>športové rybárstvo</v>
      </c>
    </row>
    <row r="69" spans="8:8" ht="15" customHeight="1">
      <c r="H69" t="str">
        <f>+ciselniky!I71</f>
        <v>športy s lietajúcim diskom</v>
      </c>
    </row>
    <row r="70" spans="8:8" ht="15" customHeight="1">
      <c r="H70" t="str">
        <f>+ciselniky!I72</f>
        <v>taekwondo</v>
      </c>
    </row>
    <row r="71" spans="8:8" ht="15" customHeight="1">
      <c r="H71" t="str">
        <f>+ciselniky!I73</f>
        <v>tanečný šport</v>
      </c>
    </row>
    <row r="72" spans="8:8" ht="15" customHeight="1">
      <c r="H72" t="str">
        <f>+ciselniky!I74</f>
        <v>tenis</v>
      </c>
    </row>
    <row r="73" spans="8:8" ht="15" customHeight="1">
      <c r="H73" t="str">
        <f>+ciselniky!I75</f>
        <v>teqball</v>
      </c>
    </row>
    <row r="74" spans="8:8" ht="15" customHeight="1">
      <c r="H74" t="str">
        <f>+ciselniky!I76</f>
        <v>thajský box</v>
      </c>
    </row>
    <row r="75" spans="8:8" ht="15" customHeight="1">
      <c r="H75" t="str">
        <f>+ciselniky!I77</f>
        <v>triatlon</v>
      </c>
    </row>
    <row r="76" spans="8:8" ht="15" customHeight="1">
      <c r="H76" t="str">
        <f>+ciselniky!I78</f>
        <v>veslovanie</v>
      </c>
    </row>
    <row r="77" spans="8:8" ht="15" customHeight="1">
      <c r="H77" t="str">
        <f>+ciselniky!I79</f>
        <v>vodné lyžovanie</v>
      </c>
    </row>
    <row r="78" spans="8:8" ht="15" customHeight="1">
      <c r="H78" t="str">
        <f>+ciselniky!I80</f>
        <v>vodný motorizmus</v>
      </c>
    </row>
    <row r="79" spans="8:8" ht="15" customHeight="1">
      <c r="H79" t="str">
        <f>+ciselniky!I81</f>
        <v>volejbal</v>
      </c>
    </row>
    <row r="80" spans="8:8" ht="15" customHeight="1">
      <c r="H80" t="str">
        <f>+ciselniky!I82</f>
        <v>vzpieranie</v>
      </c>
    </row>
    <row r="81" spans="8:8" ht="15" customHeight="1">
      <c r="H81" t="str">
        <f>+ciselniky!I83</f>
        <v>wushu</v>
      </c>
    </row>
    <row r="82" spans="8:8" ht="15" customHeight="1">
      <c r="H82" t="str">
        <f>+ciselniky!I84</f>
        <v>zápasenie</v>
      </c>
    </row>
    <row r="83" spans="8:8" ht="15" customHeight="1">
      <c r="H83">
        <f>+ciselniky!I85</f>
        <v>0</v>
      </c>
    </row>
    <row r="84" spans="8:8" ht="15" customHeight="1">
      <c r="H84">
        <f>+ciselniky!I86</f>
        <v>0</v>
      </c>
    </row>
    <row r="85" spans="8:8" ht="15" customHeight="1">
      <c r="H85">
        <f>+ciselniky!I87</f>
        <v>0</v>
      </c>
    </row>
    <row r="86" spans="8:8" ht="15" customHeight="1">
      <c r="H86">
        <f>+ciselniky!I88</f>
        <v>0</v>
      </c>
    </row>
    <row r="87" spans="8:8" ht="15" customHeight="1">
      <c r="H87">
        <f>+ciselniky!I89</f>
        <v>0</v>
      </c>
    </row>
  </sheetData>
  <sheetProtection password="8A86" sheet="1"/>
  <mergeCells count="2">
    <mergeCell ref="B1:C1"/>
    <mergeCell ref="B2:C2"/>
  </mergeCells>
  <conditionalFormatting sqref="C29">
    <cfRule type="cellIs" dxfId="47" priority="2" operator="equal">
      <formula>0</formula>
    </cfRule>
  </conditionalFormatting>
  <conditionalFormatting sqref="C30">
    <cfRule type="cellIs" dxfId="46" priority="1" operator="equal">
      <formula>0</formula>
    </cfRule>
  </conditionalFormatting>
  <dataValidations count="3">
    <dataValidation type="whole" allowBlank="1" showInputMessage="1" showErrorMessage="1" errorTitle="Počet krajín svetovej federácie" error="uveďte celé číslo v rozsahu 1 - 300" promptTitle="Počet krajín svetovej federácie" sqref="F17:G17 C17" xr:uid="{4F3D8D3E-5FE3-4CC4-BCB0-F038794CA30E}">
      <formula1>1</formula1>
      <formula2>300</formula2>
    </dataValidation>
    <dataValidation allowBlank="1" showInputMessage="1" showErrorMessage="1" error="Zadajte kladné celé číslo" sqref="C4:C15" xr:uid="{A009B199-90F1-4A2A-873C-1E9A9D599B67}"/>
    <dataValidation type="list" allowBlank="1" showInputMessage="1" showErrorMessage="1" promptTitle="šport" prompt="vyberte šport z číselníka športov, tento výber sa automaticky nastaví vo všetkých hárkoch" sqref="C16" xr:uid="{3407EB2B-28B0-49A0-8A5B-00975B7B48EA}">
      <formula1>$H$4:$H$82</formula1>
    </dataValidation>
  </dataValidations>
  <hyperlinks>
    <hyperlink ref="E18" r:id="rId1" xr:uid="{BFAAC0BD-3683-46F1-8771-511A55F30FE3}"/>
    <hyperlink ref="E10" r:id="rId2" xr:uid="{6C31390B-7F75-4121-AD01-D1019361A7A7}"/>
    <hyperlink ref="E11" r:id="rId3" xr:uid="{AB27CE4C-DBA1-470A-9F91-D05BE9DFFD64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F4D8-FE46-4B34-B8D6-D0FCE64751D1}">
  <dimension ref="A1:S250"/>
  <sheetViews>
    <sheetView topLeftCell="F211" workbookViewId="0">
      <selection activeCell="K241" sqref="K241"/>
    </sheetView>
  </sheetViews>
  <sheetFormatPr defaultColWidth="8.85546875" defaultRowHeight="12.75"/>
  <cols>
    <col min="1" max="1" width="25.7109375" customWidth="1"/>
    <col min="2" max="2" width="21.42578125" customWidth="1"/>
    <col min="3" max="6" width="5.85546875" style="317" customWidth="1"/>
    <col min="7" max="7" width="5.7109375" style="318" customWidth="1"/>
    <col min="8" max="8" width="3.7109375" customWidth="1"/>
    <col min="9" max="9" width="20.7109375" customWidth="1"/>
    <col min="10" max="10" width="3.7109375" customWidth="1"/>
    <col min="11" max="11" width="33.42578125" bestFit="1" customWidth="1"/>
    <col min="12" max="12" width="20.7109375" customWidth="1"/>
    <col min="13" max="13" width="5.7109375" customWidth="1"/>
    <col min="14" max="14" width="3.7109375" customWidth="1"/>
    <col min="15" max="16" width="20.7109375" customWidth="1"/>
    <col min="17" max="17" width="5.7109375" customWidth="1"/>
    <col min="19" max="19" width="14.7109375" customWidth="1"/>
  </cols>
  <sheetData>
    <row r="1" spans="1:19">
      <c r="A1" s="283" t="s">
        <v>46</v>
      </c>
      <c r="B1" s="370"/>
      <c r="C1" s="371"/>
      <c r="D1" s="371"/>
      <c r="E1" s="372"/>
      <c r="F1" s="372"/>
      <c r="G1" s="373"/>
      <c r="I1" s="358" t="s">
        <v>47</v>
      </c>
    </row>
    <row r="2" spans="1:19" s="306" customFormat="1">
      <c r="A2" s="306">
        <v>1</v>
      </c>
      <c r="I2" s="306">
        <v>2</v>
      </c>
      <c r="K2" s="306">
        <v>3</v>
      </c>
      <c r="O2" s="306">
        <v>4</v>
      </c>
    </row>
    <row r="3" spans="1:19" s="288" customFormat="1">
      <c r="A3" s="307" t="s">
        <v>48</v>
      </c>
      <c r="B3" s="307" t="s">
        <v>49</v>
      </c>
      <c r="C3" s="308"/>
      <c r="D3" s="308"/>
      <c r="E3" s="308"/>
      <c r="F3" s="308"/>
      <c r="G3" s="309"/>
      <c r="H3" s="310"/>
      <c r="I3" s="307" t="s">
        <v>3</v>
      </c>
      <c r="K3" s="307" t="s">
        <v>50</v>
      </c>
      <c r="O3" s="307" t="s">
        <v>51</v>
      </c>
      <c r="S3" s="288" t="s">
        <v>52</v>
      </c>
    </row>
    <row r="4" spans="1:19">
      <c r="A4" s="296" t="s">
        <v>53</v>
      </c>
      <c r="B4" s="291"/>
      <c r="C4" s="298"/>
      <c r="D4" s="298"/>
      <c r="E4" s="298"/>
      <c r="F4" s="298"/>
      <c r="G4" s="304"/>
      <c r="H4" s="292"/>
      <c r="I4" s="296" t="s">
        <v>54</v>
      </c>
    </row>
    <row r="5" spans="1:19">
      <c r="A5" s="293" t="s">
        <v>27</v>
      </c>
      <c r="B5" s="293" t="s">
        <v>55</v>
      </c>
      <c r="C5" s="294" t="s">
        <v>56</v>
      </c>
      <c r="D5" s="294" t="s">
        <v>57</v>
      </c>
      <c r="E5" s="294" t="s">
        <v>58</v>
      </c>
      <c r="F5" s="294" t="s">
        <v>59</v>
      </c>
      <c r="G5" s="295" t="s">
        <v>60</v>
      </c>
      <c r="H5" s="292"/>
      <c r="I5" s="293" t="s">
        <v>27</v>
      </c>
      <c r="K5" s="293" t="s">
        <v>27</v>
      </c>
      <c r="L5" s="293" t="s">
        <v>55</v>
      </c>
      <c r="M5" s="295" t="s">
        <v>60</v>
      </c>
      <c r="O5" s="293" t="s">
        <v>27</v>
      </c>
      <c r="P5" s="293" t="s">
        <v>55</v>
      </c>
      <c r="Q5" s="295" t="s">
        <v>60</v>
      </c>
    </row>
    <row r="6" spans="1:19">
      <c r="A6" s="289" t="s">
        <v>61</v>
      </c>
      <c r="B6" s="289" t="s">
        <v>62</v>
      </c>
      <c r="C6" s="299">
        <v>0.9</v>
      </c>
      <c r="D6" s="299">
        <v>1</v>
      </c>
      <c r="E6" s="299">
        <v>0</v>
      </c>
      <c r="F6" s="299">
        <v>0</v>
      </c>
      <c r="G6" s="290" t="s">
        <v>63</v>
      </c>
      <c r="I6" s="289" t="s">
        <v>61</v>
      </c>
      <c r="K6" s="286" t="s">
        <v>64</v>
      </c>
      <c r="L6" s="286" t="s">
        <v>64</v>
      </c>
      <c r="M6" s="287" t="s">
        <v>65</v>
      </c>
      <c r="O6" s="289" t="s">
        <v>61</v>
      </c>
      <c r="P6" s="289" t="s">
        <v>62</v>
      </c>
      <c r="Q6" s="290" t="s">
        <v>63</v>
      </c>
      <c r="S6" s="289" t="s">
        <v>61</v>
      </c>
    </row>
    <row r="7" spans="1:19">
      <c r="A7" s="286" t="s">
        <v>61</v>
      </c>
      <c r="B7" s="286" t="s">
        <v>66</v>
      </c>
      <c r="C7" s="300">
        <v>0.1</v>
      </c>
      <c r="D7" s="300">
        <v>0.5</v>
      </c>
      <c r="E7" s="300">
        <v>0.5</v>
      </c>
      <c r="F7" s="300">
        <v>0</v>
      </c>
      <c r="G7" s="287" t="s">
        <v>63</v>
      </c>
      <c r="I7" s="286" t="s">
        <v>64</v>
      </c>
      <c r="K7" s="286" t="s">
        <v>67</v>
      </c>
      <c r="L7" s="286" t="s">
        <v>68</v>
      </c>
      <c r="M7" s="287" t="s">
        <v>65</v>
      </c>
      <c r="O7" s="286" t="s">
        <v>61</v>
      </c>
      <c r="P7" s="286" t="s">
        <v>66</v>
      </c>
      <c r="Q7" s="287" t="s">
        <v>63</v>
      </c>
      <c r="S7" s="286" t="s">
        <v>69</v>
      </c>
    </row>
    <row r="8" spans="1:19">
      <c r="A8" s="286" t="s">
        <v>61</v>
      </c>
      <c r="B8" s="286" t="s">
        <v>70</v>
      </c>
      <c r="C8" s="300">
        <v>0</v>
      </c>
      <c r="D8" s="300">
        <v>0</v>
      </c>
      <c r="E8" s="300">
        <v>0</v>
      </c>
      <c r="F8" s="300">
        <v>0</v>
      </c>
      <c r="G8" s="287" t="s">
        <v>63</v>
      </c>
      <c r="I8" s="286" t="s">
        <v>67</v>
      </c>
      <c r="K8" s="286" t="s">
        <v>67</v>
      </c>
      <c r="L8" s="286" t="s">
        <v>71</v>
      </c>
      <c r="M8" s="287" t="s">
        <v>65</v>
      </c>
      <c r="O8" s="286" t="s">
        <v>61</v>
      </c>
      <c r="P8" s="286" t="s">
        <v>70</v>
      </c>
      <c r="Q8" s="287" t="s">
        <v>63</v>
      </c>
      <c r="S8" s="286" t="s">
        <v>72</v>
      </c>
    </row>
    <row r="9" spans="1:19">
      <c r="A9" s="286" t="s">
        <v>64</v>
      </c>
      <c r="B9" s="286" t="s">
        <v>64</v>
      </c>
      <c r="C9" s="300">
        <v>1</v>
      </c>
      <c r="D9" s="300">
        <v>0.5</v>
      </c>
      <c r="E9" s="300">
        <v>0.5</v>
      </c>
      <c r="F9" s="300">
        <v>0</v>
      </c>
      <c r="G9" s="287" t="s">
        <v>65</v>
      </c>
      <c r="I9" s="286" t="s">
        <v>69</v>
      </c>
      <c r="K9" s="286" t="s">
        <v>67</v>
      </c>
      <c r="L9" s="286" t="s">
        <v>73</v>
      </c>
      <c r="M9" s="287" t="s">
        <v>65</v>
      </c>
      <c r="O9" s="286" t="s">
        <v>69</v>
      </c>
      <c r="P9" s="286" t="s">
        <v>69</v>
      </c>
      <c r="Q9" s="287" t="s">
        <v>63</v>
      </c>
      <c r="S9" s="286" t="s">
        <v>74</v>
      </c>
    </row>
    <row r="10" spans="1:19">
      <c r="A10" s="286" t="s">
        <v>67</v>
      </c>
      <c r="B10" s="286" t="s">
        <v>68</v>
      </c>
      <c r="C10" s="300">
        <v>0.3</v>
      </c>
      <c r="D10" s="300">
        <v>0.5</v>
      </c>
      <c r="E10" s="300">
        <v>0.5</v>
      </c>
      <c r="F10" s="300">
        <v>0</v>
      </c>
      <c r="G10" s="287" t="s">
        <v>65</v>
      </c>
      <c r="I10" s="286" t="s">
        <v>72</v>
      </c>
      <c r="K10" s="286" t="s">
        <v>67</v>
      </c>
      <c r="L10" s="286" t="s">
        <v>75</v>
      </c>
      <c r="M10" s="287" t="s">
        <v>65</v>
      </c>
      <c r="O10" s="286" t="s">
        <v>69</v>
      </c>
      <c r="P10" s="286" t="s">
        <v>76</v>
      </c>
      <c r="Q10" s="287" t="s">
        <v>63</v>
      </c>
      <c r="S10" s="286" t="s">
        <v>77</v>
      </c>
    </row>
    <row r="11" spans="1:19">
      <c r="A11" s="286" t="s">
        <v>67</v>
      </c>
      <c r="B11" s="286" t="s">
        <v>71</v>
      </c>
      <c r="C11" s="300">
        <v>0.24</v>
      </c>
      <c r="D11" s="300">
        <v>0.5</v>
      </c>
      <c r="E11" s="300">
        <v>0.5</v>
      </c>
      <c r="F11" s="300">
        <v>0</v>
      </c>
      <c r="G11" s="287" t="s">
        <v>65</v>
      </c>
      <c r="I11" s="286" t="s">
        <v>78</v>
      </c>
      <c r="K11" s="286" t="s">
        <v>67</v>
      </c>
      <c r="L11" s="286" t="s">
        <v>79</v>
      </c>
      <c r="M11" s="287" t="s">
        <v>65</v>
      </c>
      <c r="O11" s="286" t="s">
        <v>72</v>
      </c>
      <c r="P11" s="286" t="s">
        <v>72</v>
      </c>
      <c r="Q11" s="287" t="s">
        <v>63</v>
      </c>
      <c r="S11" s="286" t="s">
        <v>80</v>
      </c>
    </row>
    <row r="12" spans="1:19">
      <c r="A12" s="286" t="s">
        <v>67</v>
      </c>
      <c r="B12" s="286" t="s">
        <v>73</v>
      </c>
      <c r="C12" s="300">
        <v>0.22</v>
      </c>
      <c r="D12" s="300">
        <v>0.5</v>
      </c>
      <c r="E12" s="300">
        <v>0.5</v>
      </c>
      <c r="F12" s="300">
        <v>0</v>
      </c>
      <c r="G12" s="287" t="s">
        <v>65</v>
      </c>
      <c r="I12" s="286" t="s">
        <v>81</v>
      </c>
      <c r="K12" s="286" t="s">
        <v>67</v>
      </c>
      <c r="L12" s="286" t="s">
        <v>82</v>
      </c>
      <c r="M12" s="287" t="s">
        <v>65</v>
      </c>
      <c r="O12" s="286" t="s">
        <v>72</v>
      </c>
      <c r="P12" s="286" t="s">
        <v>83</v>
      </c>
      <c r="Q12" s="287" t="s">
        <v>63</v>
      </c>
      <c r="S12" s="286" t="s">
        <v>84</v>
      </c>
    </row>
    <row r="13" spans="1:19">
      <c r="A13" s="286" t="s">
        <v>67</v>
      </c>
      <c r="B13" s="286" t="s">
        <v>75</v>
      </c>
      <c r="C13" s="300">
        <v>0.13</v>
      </c>
      <c r="D13" s="300">
        <v>0.5</v>
      </c>
      <c r="E13" s="300">
        <v>0.5</v>
      </c>
      <c r="F13" s="300">
        <v>0</v>
      </c>
      <c r="G13" s="287" t="s">
        <v>65</v>
      </c>
      <c r="I13" s="286" t="s">
        <v>85</v>
      </c>
      <c r="K13" s="286" t="s">
        <v>67</v>
      </c>
      <c r="L13" s="286" t="s">
        <v>86</v>
      </c>
      <c r="M13" s="287" t="s">
        <v>65</v>
      </c>
      <c r="O13" s="286" t="s">
        <v>74</v>
      </c>
      <c r="P13" s="286" t="s">
        <v>74</v>
      </c>
      <c r="Q13" s="287" t="s">
        <v>63</v>
      </c>
      <c r="S13" s="286" t="s">
        <v>87</v>
      </c>
    </row>
    <row r="14" spans="1:19">
      <c r="A14" s="286" t="s">
        <v>67</v>
      </c>
      <c r="B14" s="286" t="s">
        <v>79</v>
      </c>
      <c r="C14" s="300">
        <v>0.06</v>
      </c>
      <c r="D14" s="300">
        <v>0.5</v>
      </c>
      <c r="E14" s="300">
        <v>0.5</v>
      </c>
      <c r="F14" s="300">
        <v>0</v>
      </c>
      <c r="G14" s="287" t="s">
        <v>65</v>
      </c>
      <c r="I14" s="286" t="s">
        <v>88</v>
      </c>
      <c r="K14" s="286" t="s">
        <v>67</v>
      </c>
      <c r="L14" s="286" t="s">
        <v>89</v>
      </c>
      <c r="M14" s="287" t="s">
        <v>65</v>
      </c>
      <c r="O14" s="286" t="s">
        <v>77</v>
      </c>
      <c r="P14" s="286" t="s">
        <v>77</v>
      </c>
      <c r="Q14" s="287" t="s">
        <v>63</v>
      </c>
      <c r="S14" s="286" t="s">
        <v>90</v>
      </c>
    </row>
    <row r="15" spans="1:19">
      <c r="A15" s="286" t="s">
        <v>67</v>
      </c>
      <c r="B15" s="286" t="s">
        <v>82</v>
      </c>
      <c r="C15" s="300">
        <v>0.03</v>
      </c>
      <c r="D15" s="300">
        <v>0.5</v>
      </c>
      <c r="E15" s="300">
        <v>0.5</v>
      </c>
      <c r="F15" s="300">
        <v>0</v>
      </c>
      <c r="G15" s="287" t="s">
        <v>65</v>
      </c>
      <c r="I15" s="286" t="s">
        <v>91</v>
      </c>
      <c r="K15" s="286" t="s">
        <v>78</v>
      </c>
      <c r="L15" s="286" t="s">
        <v>78</v>
      </c>
      <c r="M15" s="287" t="s">
        <v>65</v>
      </c>
      <c r="O15" s="286" t="s">
        <v>80</v>
      </c>
      <c r="P15" s="286" t="s">
        <v>80</v>
      </c>
      <c r="Q15" s="287" t="s">
        <v>63</v>
      </c>
      <c r="S15" s="286" t="s">
        <v>92</v>
      </c>
    </row>
    <row r="16" spans="1:19">
      <c r="A16" s="286" t="s">
        <v>67</v>
      </c>
      <c r="B16" s="286" t="s">
        <v>86</v>
      </c>
      <c r="C16" s="300">
        <v>0.01</v>
      </c>
      <c r="D16" s="300">
        <v>0.5</v>
      </c>
      <c r="E16" s="300">
        <v>0.5</v>
      </c>
      <c r="F16" s="300">
        <v>0</v>
      </c>
      <c r="G16" s="287" t="s">
        <v>65</v>
      </c>
      <c r="I16" s="286" t="s">
        <v>93</v>
      </c>
      <c r="K16" s="286" t="s">
        <v>81</v>
      </c>
      <c r="L16" s="286" t="s">
        <v>81</v>
      </c>
      <c r="M16" s="287" t="s">
        <v>65</v>
      </c>
      <c r="O16" s="286" t="s">
        <v>80</v>
      </c>
      <c r="P16" s="286" t="s">
        <v>94</v>
      </c>
      <c r="Q16" s="287" t="s">
        <v>63</v>
      </c>
      <c r="S16" s="286" t="s">
        <v>95</v>
      </c>
    </row>
    <row r="17" spans="1:19">
      <c r="A17" s="286" t="s">
        <v>67</v>
      </c>
      <c r="B17" s="286" t="s">
        <v>89</v>
      </c>
      <c r="C17" s="300">
        <v>0.01</v>
      </c>
      <c r="D17" s="300">
        <v>0.5</v>
      </c>
      <c r="E17" s="300">
        <v>0.5</v>
      </c>
      <c r="F17" s="300">
        <v>0</v>
      </c>
      <c r="G17" s="287" t="s">
        <v>65</v>
      </c>
      <c r="I17" s="286" t="s">
        <v>96</v>
      </c>
      <c r="K17" s="286" t="s">
        <v>81</v>
      </c>
      <c r="L17" s="286" t="s">
        <v>97</v>
      </c>
      <c r="M17" s="287" t="s">
        <v>65</v>
      </c>
      <c r="O17" s="286" t="s">
        <v>80</v>
      </c>
      <c r="P17" s="286" t="s">
        <v>98</v>
      </c>
      <c r="Q17" s="287" t="s">
        <v>63</v>
      </c>
      <c r="S17" s="286" t="s">
        <v>28</v>
      </c>
    </row>
    <row r="18" spans="1:19">
      <c r="A18" s="286" t="s">
        <v>69</v>
      </c>
      <c r="B18" s="286" t="s">
        <v>69</v>
      </c>
      <c r="C18" s="300">
        <v>1</v>
      </c>
      <c r="D18" s="300">
        <v>1</v>
      </c>
      <c r="E18" s="300">
        <v>0</v>
      </c>
      <c r="F18" s="300">
        <v>0</v>
      </c>
      <c r="G18" s="287" t="s">
        <v>63</v>
      </c>
      <c r="I18" s="286" t="s">
        <v>99</v>
      </c>
      <c r="K18" s="286" t="s">
        <v>85</v>
      </c>
      <c r="L18" s="286" t="s">
        <v>100</v>
      </c>
      <c r="M18" s="287" t="s">
        <v>65</v>
      </c>
      <c r="O18" s="286" t="s">
        <v>84</v>
      </c>
      <c r="P18" s="286" t="s">
        <v>84</v>
      </c>
      <c r="Q18" s="287" t="s">
        <v>63</v>
      </c>
      <c r="S18" s="286" t="s">
        <v>101</v>
      </c>
    </row>
    <row r="19" spans="1:19">
      <c r="A19" s="286" t="s">
        <v>69</v>
      </c>
      <c r="B19" s="286" t="s">
        <v>76</v>
      </c>
      <c r="C19" s="300">
        <v>0</v>
      </c>
      <c r="D19" s="300">
        <v>0</v>
      </c>
      <c r="E19" s="300">
        <v>0</v>
      </c>
      <c r="F19" s="300">
        <v>0</v>
      </c>
      <c r="G19" s="287" t="s">
        <v>63</v>
      </c>
      <c r="I19" s="286" t="s">
        <v>102</v>
      </c>
      <c r="K19" s="286" t="s">
        <v>85</v>
      </c>
      <c r="L19" s="286" t="s">
        <v>103</v>
      </c>
      <c r="M19" s="287" t="s">
        <v>65</v>
      </c>
      <c r="O19" s="286" t="s">
        <v>84</v>
      </c>
      <c r="P19" s="286" t="s">
        <v>104</v>
      </c>
      <c r="Q19" s="287" t="s">
        <v>63</v>
      </c>
      <c r="S19" s="286" t="s">
        <v>105</v>
      </c>
    </row>
    <row r="20" spans="1:19">
      <c r="A20" s="286" t="s">
        <v>72</v>
      </c>
      <c r="B20" s="286" t="s">
        <v>72</v>
      </c>
      <c r="C20" s="300">
        <v>0.8</v>
      </c>
      <c r="D20" s="300">
        <v>0.5</v>
      </c>
      <c r="E20" s="300">
        <v>0.5</v>
      </c>
      <c r="F20" s="300">
        <v>0</v>
      </c>
      <c r="G20" s="287" t="s">
        <v>63</v>
      </c>
      <c r="I20" s="286" t="s">
        <v>74</v>
      </c>
      <c r="K20" s="286" t="s">
        <v>85</v>
      </c>
      <c r="L20" s="286" t="s">
        <v>106</v>
      </c>
      <c r="M20" s="287" t="s">
        <v>65</v>
      </c>
      <c r="O20" s="286" t="s">
        <v>87</v>
      </c>
      <c r="P20" s="286" t="s">
        <v>107</v>
      </c>
      <c r="Q20" s="287" t="s">
        <v>63</v>
      </c>
      <c r="S20" s="286" t="s">
        <v>108</v>
      </c>
    </row>
    <row r="21" spans="1:19">
      <c r="A21" s="286" t="s">
        <v>72</v>
      </c>
      <c r="B21" s="286" t="s">
        <v>83</v>
      </c>
      <c r="C21" s="300">
        <v>0.2</v>
      </c>
      <c r="D21" s="300">
        <v>0.5</v>
      </c>
      <c r="E21" s="300">
        <v>0.5</v>
      </c>
      <c r="F21" s="300">
        <v>0</v>
      </c>
      <c r="G21" s="287" t="s">
        <v>63</v>
      </c>
      <c r="I21" s="286" t="s">
        <v>109</v>
      </c>
      <c r="K21" s="286" t="s">
        <v>88</v>
      </c>
      <c r="L21" s="286" t="s">
        <v>110</v>
      </c>
      <c r="M21" s="287" t="s">
        <v>65</v>
      </c>
      <c r="O21" s="286" t="s">
        <v>90</v>
      </c>
      <c r="P21" s="286" t="s">
        <v>90</v>
      </c>
      <c r="Q21" s="287" t="s">
        <v>63</v>
      </c>
      <c r="S21" s="286" t="s">
        <v>111</v>
      </c>
    </row>
    <row r="22" spans="1:19">
      <c r="A22" s="286" t="s">
        <v>78</v>
      </c>
      <c r="B22" s="286" t="s">
        <v>78</v>
      </c>
      <c r="C22" s="300">
        <v>1</v>
      </c>
      <c r="D22" s="300">
        <v>0.4</v>
      </c>
      <c r="E22" s="300">
        <v>0.4</v>
      </c>
      <c r="F22" s="300">
        <v>0.2</v>
      </c>
      <c r="G22" s="287" t="s">
        <v>65</v>
      </c>
      <c r="I22" s="286" t="s">
        <v>112</v>
      </c>
      <c r="K22" s="286" t="s">
        <v>88</v>
      </c>
      <c r="L22" s="286" t="s">
        <v>113</v>
      </c>
      <c r="M22" s="287" t="s">
        <v>65</v>
      </c>
      <c r="O22" s="286" t="s">
        <v>92</v>
      </c>
      <c r="P22" s="286" t="s">
        <v>92</v>
      </c>
      <c r="Q22" s="287" t="s">
        <v>63</v>
      </c>
      <c r="S22" s="286" t="s">
        <v>114</v>
      </c>
    </row>
    <row r="23" spans="1:19">
      <c r="A23" s="286" t="s">
        <v>81</v>
      </c>
      <c r="B23" s="286" t="s">
        <v>81</v>
      </c>
      <c r="C23" s="300">
        <v>0.8</v>
      </c>
      <c r="D23" s="300">
        <v>0.4</v>
      </c>
      <c r="E23" s="300">
        <v>0.4</v>
      </c>
      <c r="F23" s="300">
        <v>0.2</v>
      </c>
      <c r="G23" s="287" t="s">
        <v>65</v>
      </c>
      <c r="I23" s="285" t="s">
        <v>115</v>
      </c>
      <c r="K23" s="286" t="s">
        <v>91</v>
      </c>
      <c r="L23" s="286" t="s">
        <v>91</v>
      </c>
      <c r="M23" s="287" t="s">
        <v>65</v>
      </c>
      <c r="O23" s="286" t="s">
        <v>95</v>
      </c>
      <c r="P23" s="286" t="s">
        <v>116</v>
      </c>
      <c r="Q23" s="287" t="s">
        <v>63</v>
      </c>
      <c r="S23" s="286" t="s">
        <v>117</v>
      </c>
    </row>
    <row r="24" spans="1:19">
      <c r="A24" s="286" t="s">
        <v>81</v>
      </c>
      <c r="B24" s="286" t="s">
        <v>97</v>
      </c>
      <c r="C24" s="300">
        <v>0.2</v>
      </c>
      <c r="D24" s="300">
        <v>0.5</v>
      </c>
      <c r="E24" s="300">
        <v>0.5</v>
      </c>
      <c r="F24" s="300">
        <v>0</v>
      </c>
      <c r="G24" s="287" t="s">
        <v>65</v>
      </c>
      <c r="I24" s="286" t="s">
        <v>77</v>
      </c>
      <c r="K24" s="286" t="s">
        <v>93</v>
      </c>
      <c r="L24" s="286" t="s">
        <v>93</v>
      </c>
      <c r="M24" s="287" t="s">
        <v>65</v>
      </c>
      <c r="O24" s="286" t="s">
        <v>95</v>
      </c>
      <c r="P24" s="286" t="s">
        <v>118</v>
      </c>
      <c r="Q24" s="287" t="s">
        <v>63</v>
      </c>
      <c r="S24" s="286"/>
    </row>
    <row r="25" spans="1:19">
      <c r="A25" s="286" t="s">
        <v>85</v>
      </c>
      <c r="B25" s="286" t="s">
        <v>100</v>
      </c>
      <c r="C25" s="300">
        <v>0.5</v>
      </c>
      <c r="D25" s="300">
        <v>0.9</v>
      </c>
      <c r="E25" s="300">
        <v>0.1</v>
      </c>
      <c r="F25" s="300">
        <v>0</v>
      </c>
      <c r="G25" s="287" t="s">
        <v>65</v>
      </c>
      <c r="I25" s="286" t="s">
        <v>80</v>
      </c>
      <c r="K25" s="286" t="s">
        <v>96</v>
      </c>
      <c r="L25" s="286" t="s">
        <v>96</v>
      </c>
      <c r="M25" s="287" t="s">
        <v>65</v>
      </c>
      <c r="O25" s="286" t="s">
        <v>28</v>
      </c>
      <c r="P25" s="286" t="s">
        <v>119</v>
      </c>
      <c r="Q25" s="287" t="s">
        <v>63</v>
      </c>
      <c r="S25" s="286"/>
    </row>
    <row r="26" spans="1:19">
      <c r="A26" s="286" t="s">
        <v>85</v>
      </c>
      <c r="B26" s="286" t="s">
        <v>103</v>
      </c>
      <c r="C26" s="300">
        <v>0.4</v>
      </c>
      <c r="D26" s="300">
        <v>0.9</v>
      </c>
      <c r="E26" s="300">
        <v>0.1</v>
      </c>
      <c r="F26" s="300">
        <v>0</v>
      </c>
      <c r="G26" s="287" t="s">
        <v>65</v>
      </c>
      <c r="I26" s="286" t="s">
        <v>120</v>
      </c>
      <c r="K26" s="286" t="s">
        <v>99</v>
      </c>
      <c r="L26" s="286" t="s">
        <v>99</v>
      </c>
      <c r="M26" s="287" t="s">
        <v>65</v>
      </c>
      <c r="O26" s="286" t="s">
        <v>101</v>
      </c>
      <c r="P26" s="286" t="s">
        <v>121</v>
      </c>
      <c r="Q26" s="287" t="s">
        <v>63</v>
      </c>
      <c r="S26" s="286"/>
    </row>
    <row r="27" spans="1:19">
      <c r="A27" s="286" t="s">
        <v>85</v>
      </c>
      <c r="B27" s="286" t="s">
        <v>106</v>
      </c>
      <c r="C27" s="300">
        <v>0.1</v>
      </c>
      <c r="D27" s="300">
        <v>0.9</v>
      </c>
      <c r="E27" s="300">
        <v>0.1</v>
      </c>
      <c r="F27" s="300">
        <v>0</v>
      </c>
      <c r="G27" s="287" t="s">
        <v>65</v>
      </c>
      <c r="I27" s="286" t="s">
        <v>122</v>
      </c>
      <c r="K27" s="286" t="s">
        <v>102</v>
      </c>
      <c r="L27" s="286" t="s">
        <v>102</v>
      </c>
      <c r="M27" s="287" t="s">
        <v>65</v>
      </c>
      <c r="O27" s="286" t="s">
        <v>101</v>
      </c>
      <c r="P27" s="286" t="s">
        <v>123</v>
      </c>
      <c r="Q27" s="287" t="s">
        <v>63</v>
      </c>
      <c r="S27" s="286"/>
    </row>
    <row r="28" spans="1:19">
      <c r="A28" s="286" t="s">
        <v>88</v>
      </c>
      <c r="B28" s="286" t="s">
        <v>110</v>
      </c>
      <c r="C28" s="300">
        <v>0.9</v>
      </c>
      <c r="D28" s="300">
        <v>0.8</v>
      </c>
      <c r="E28" s="300">
        <v>0.2</v>
      </c>
      <c r="F28" s="300">
        <v>0</v>
      </c>
      <c r="G28" s="287" t="s">
        <v>65</v>
      </c>
      <c r="I28" s="286" t="s">
        <v>124</v>
      </c>
      <c r="K28" s="286" t="s">
        <v>109</v>
      </c>
      <c r="L28" s="286" t="s">
        <v>125</v>
      </c>
      <c r="M28" s="287" t="s">
        <v>65</v>
      </c>
      <c r="O28" s="286" t="s">
        <v>105</v>
      </c>
      <c r="P28" s="286" t="s">
        <v>105</v>
      </c>
      <c r="Q28" s="287" t="s">
        <v>63</v>
      </c>
      <c r="S28" s="286"/>
    </row>
    <row r="29" spans="1:19">
      <c r="A29" s="286" t="s">
        <v>88</v>
      </c>
      <c r="B29" s="286" t="s">
        <v>113</v>
      </c>
      <c r="C29" s="300">
        <v>0.1</v>
      </c>
      <c r="D29" s="300">
        <v>0.5</v>
      </c>
      <c r="E29" s="300">
        <v>0.5</v>
      </c>
      <c r="F29" s="300">
        <v>0</v>
      </c>
      <c r="G29" s="287" t="s">
        <v>65</v>
      </c>
      <c r="I29" s="286" t="s">
        <v>84</v>
      </c>
      <c r="K29" s="286" t="s">
        <v>109</v>
      </c>
      <c r="L29" s="286" t="s">
        <v>126</v>
      </c>
      <c r="M29" s="287" t="s">
        <v>65</v>
      </c>
      <c r="O29" s="286" t="s">
        <v>105</v>
      </c>
      <c r="P29" s="286" t="s">
        <v>127</v>
      </c>
      <c r="Q29" s="287" t="s">
        <v>63</v>
      </c>
      <c r="S29" s="286"/>
    </row>
    <row r="30" spans="1:19">
      <c r="A30" s="286" t="s">
        <v>91</v>
      </c>
      <c r="B30" s="286" t="s">
        <v>91</v>
      </c>
      <c r="C30" s="300">
        <v>1</v>
      </c>
      <c r="D30" s="300">
        <v>0.5</v>
      </c>
      <c r="E30" s="300">
        <v>0.5</v>
      </c>
      <c r="F30" s="300">
        <v>0</v>
      </c>
      <c r="G30" s="287" t="s">
        <v>65</v>
      </c>
      <c r="I30" s="286" t="s">
        <v>128</v>
      </c>
      <c r="K30" s="286" t="s">
        <v>109</v>
      </c>
      <c r="L30" s="286" t="s">
        <v>129</v>
      </c>
      <c r="M30" s="287" t="s">
        <v>65</v>
      </c>
      <c r="O30" s="286" t="s">
        <v>108</v>
      </c>
      <c r="P30" s="286" t="s">
        <v>130</v>
      </c>
      <c r="Q30" s="287" t="s">
        <v>63</v>
      </c>
      <c r="S30" s="286"/>
    </row>
    <row r="31" spans="1:19">
      <c r="A31" s="286" t="s">
        <v>93</v>
      </c>
      <c r="B31" s="286" t="s">
        <v>93</v>
      </c>
      <c r="C31" s="300">
        <v>1</v>
      </c>
      <c r="D31" s="300">
        <v>0.5</v>
      </c>
      <c r="E31" s="300">
        <v>0.5</v>
      </c>
      <c r="F31" s="300">
        <v>0</v>
      </c>
      <c r="G31" s="287" t="s">
        <v>65</v>
      </c>
      <c r="I31" s="286" t="s">
        <v>131</v>
      </c>
      <c r="K31" s="286" t="s">
        <v>109</v>
      </c>
      <c r="L31" s="286" t="s">
        <v>132</v>
      </c>
      <c r="M31" s="287" t="s">
        <v>65</v>
      </c>
      <c r="O31" s="286" t="s">
        <v>108</v>
      </c>
      <c r="P31" s="286" t="s">
        <v>133</v>
      </c>
      <c r="Q31" s="287" t="s">
        <v>63</v>
      </c>
      <c r="S31" s="286"/>
    </row>
    <row r="32" spans="1:19">
      <c r="A32" s="286" t="s">
        <v>96</v>
      </c>
      <c r="B32" s="286" t="s">
        <v>96</v>
      </c>
      <c r="C32" s="300">
        <v>1</v>
      </c>
      <c r="D32" s="300">
        <v>0.8</v>
      </c>
      <c r="E32" s="300">
        <v>0.2</v>
      </c>
      <c r="F32" s="300">
        <v>0</v>
      </c>
      <c r="G32" s="287" t="s">
        <v>65</v>
      </c>
      <c r="I32" s="286" t="s">
        <v>134</v>
      </c>
      <c r="K32" s="286" t="s">
        <v>109</v>
      </c>
      <c r="L32" s="286" t="s">
        <v>135</v>
      </c>
      <c r="M32" s="287" t="s">
        <v>65</v>
      </c>
      <c r="O32" s="286" t="s">
        <v>111</v>
      </c>
      <c r="P32" s="286" t="s">
        <v>111</v>
      </c>
      <c r="Q32" s="287" t="s">
        <v>63</v>
      </c>
      <c r="S32" s="286"/>
    </row>
    <row r="33" spans="1:19">
      <c r="A33" s="286" t="s">
        <v>99</v>
      </c>
      <c r="B33" s="286" t="s">
        <v>99</v>
      </c>
      <c r="C33" s="300">
        <v>1</v>
      </c>
      <c r="D33" s="300">
        <v>0.8</v>
      </c>
      <c r="E33" s="300">
        <v>0.2</v>
      </c>
      <c r="F33" s="300">
        <v>0</v>
      </c>
      <c r="G33" s="287" t="s">
        <v>65</v>
      </c>
      <c r="I33" s="286" t="s">
        <v>136</v>
      </c>
      <c r="K33" s="286" t="s">
        <v>109</v>
      </c>
      <c r="L33" s="286" t="s">
        <v>137</v>
      </c>
      <c r="M33" s="287" t="s">
        <v>65</v>
      </c>
      <c r="O33" s="286" t="s">
        <v>114</v>
      </c>
      <c r="P33" s="286" t="s">
        <v>138</v>
      </c>
      <c r="Q33" s="287" t="s">
        <v>63</v>
      </c>
      <c r="S33" s="286"/>
    </row>
    <row r="34" spans="1:19">
      <c r="A34" s="286" t="s">
        <v>102</v>
      </c>
      <c r="B34" s="286" t="s">
        <v>102</v>
      </c>
      <c r="C34" s="300">
        <v>1</v>
      </c>
      <c r="D34" s="300">
        <v>0.8</v>
      </c>
      <c r="E34" s="300">
        <v>0.15</v>
      </c>
      <c r="F34" s="300">
        <v>0.05</v>
      </c>
      <c r="G34" s="287" t="s">
        <v>65</v>
      </c>
      <c r="I34" s="286" t="s">
        <v>139</v>
      </c>
      <c r="K34" s="286" t="s">
        <v>109</v>
      </c>
      <c r="L34" s="286" t="s">
        <v>140</v>
      </c>
      <c r="M34" s="287" t="s">
        <v>65</v>
      </c>
      <c r="O34" s="286" t="s">
        <v>114</v>
      </c>
      <c r="P34" s="286" t="s">
        <v>141</v>
      </c>
      <c r="Q34" s="287" t="s">
        <v>63</v>
      </c>
      <c r="S34" s="286"/>
    </row>
    <row r="35" spans="1:19">
      <c r="A35" s="286" t="s">
        <v>74</v>
      </c>
      <c r="B35" s="286" t="s">
        <v>74</v>
      </c>
      <c r="C35" s="300">
        <v>1</v>
      </c>
      <c r="D35" s="300">
        <v>0.3</v>
      </c>
      <c r="E35" s="300">
        <v>0.3</v>
      </c>
      <c r="F35" s="300">
        <v>0.4</v>
      </c>
      <c r="G35" s="287" t="s">
        <v>63</v>
      </c>
      <c r="I35" s="286" t="s">
        <v>142</v>
      </c>
      <c r="K35" s="286" t="s">
        <v>109</v>
      </c>
      <c r="L35" s="286" t="s">
        <v>143</v>
      </c>
      <c r="M35" s="287" t="s">
        <v>65</v>
      </c>
      <c r="O35" s="286" t="s">
        <v>114</v>
      </c>
      <c r="P35" s="286" t="s">
        <v>144</v>
      </c>
      <c r="Q35" s="287" t="s">
        <v>63</v>
      </c>
      <c r="S35" s="286"/>
    </row>
    <row r="36" spans="1:19">
      <c r="A36" s="286" t="s">
        <v>109</v>
      </c>
      <c r="B36" s="286" t="s">
        <v>125</v>
      </c>
      <c r="C36" s="300">
        <v>0.3</v>
      </c>
      <c r="D36" s="300">
        <v>0.8</v>
      </c>
      <c r="E36" s="300">
        <v>0.2</v>
      </c>
      <c r="F36" s="300">
        <v>0</v>
      </c>
      <c r="G36" s="287" t="s">
        <v>65</v>
      </c>
      <c r="I36" s="286" t="s">
        <v>145</v>
      </c>
      <c r="K36" s="286" t="s">
        <v>112</v>
      </c>
      <c r="L36" s="286" t="s">
        <v>112</v>
      </c>
      <c r="M36" s="287" t="s">
        <v>65</v>
      </c>
      <c r="O36" s="286" t="s">
        <v>117</v>
      </c>
      <c r="P36" s="286" t="s">
        <v>117</v>
      </c>
      <c r="Q36" s="287" t="s">
        <v>63</v>
      </c>
      <c r="S36" s="286"/>
    </row>
    <row r="37" spans="1:19">
      <c r="A37" s="286" t="s">
        <v>109</v>
      </c>
      <c r="B37" s="286" t="s">
        <v>126</v>
      </c>
      <c r="C37" s="300">
        <v>0.15</v>
      </c>
      <c r="D37" s="300">
        <v>0.7</v>
      </c>
      <c r="E37" s="300">
        <v>0.3</v>
      </c>
      <c r="F37" s="300">
        <v>0</v>
      </c>
      <c r="G37" s="287" t="s">
        <v>65</v>
      </c>
      <c r="I37" s="286" t="s">
        <v>146</v>
      </c>
      <c r="K37" s="367" t="s">
        <v>115</v>
      </c>
      <c r="L37" s="367" t="s">
        <v>115</v>
      </c>
      <c r="M37" s="284" t="s">
        <v>65</v>
      </c>
      <c r="O37" s="286"/>
      <c r="P37" s="286"/>
      <c r="Q37" s="287"/>
      <c r="S37" s="286"/>
    </row>
    <row r="38" spans="1:19">
      <c r="A38" s="286" t="s">
        <v>109</v>
      </c>
      <c r="B38" s="286" t="s">
        <v>129</v>
      </c>
      <c r="C38" s="300">
        <v>0.15</v>
      </c>
      <c r="D38" s="300">
        <v>0.5</v>
      </c>
      <c r="E38" s="300">
        <v>0.5</v>
      </c>
      <c r="F38" s="300">
        <v>0</v>
      </c>
      <c r="G38" s="287" t="s">
        <v>65</v>
      </c>
      <c r="I38" s="286" t="s">
        <v>87</v>
      </c>
      <c r="K38" s="286" t="s">
        <v>120</v>
      </c>
      <c r="L38" s="286" t="s">
        <v>120</v>
      </c>
      <c r="M38" s="287" t="s">
        <v>65</v>
      </c>
      <c r="O38" s="297"/>
      <c r="P38" s="297"/>
      <c r="Q38" s="297"/>
      <c r="S38" s="297"/>
    </row>
    <row r="39" spans="1:19">
      <c r="A39" s="286" t="s">
        <v>109</v>
      </c>
      <c r="B39" s="286" t="s">
        <v>132</v>
      </c>
      <c r="C39" s="300">
        <v>0.15</v>
      </c>
      <c r="D39" s="300">
        <v>0.7</v>
      </c>
      <c r="E39" s="300">
        <v>0.3</v>
      </c>
      <c r="F39" s="300">
        <v>0</v>
      </c>
      <c r="G39" s="287" t="s">
        <v>65</v>
      </c>
      <c r="I39" s="286" t="s">
        <v>90</v>
      </c>
      <c r="K39" s="286" t="s">
        <v>122</v>
      </c>
      <c r="L39" s="286" t="s">
        <v>122</v>
      </c>
      <c r="M39" s="287" t="s">
        <v>65</v>
      </c>
      <c r="O39" s="297"/>
      <c r="P39" s="297"/>
      <c r="Q39" s="297"/>
      <c r="S39" s="297"/>
    </row>
    <row r="40" spans="1:19">
      <c r="A40" s="286" t="s">
        <v>109</v>
      </c>
      <c r="B40" s="286" t="s">
        <v>135</v>
      </c>
      <c r="C40" s="300">
        <v>0.08</v>
      </c>
      <c r="D40" s="300">
        <v>0.6</v>
      </c>
      <c r="E40" s="300">
        <v>0.4</v>
      </c>
      <c r="F40" s="300">
        <v>0</v>
      </c>
      <c r="G40" s="287" t="s">
        <v>65</v>
      </c>
      <c r="I40" s="286" t="s">
        <v>147</v>
      </c>
      <c r="K40" s="286" t="s">
        <v>124</v>
      </c>
      <c r="L40" s="286" t="s">
        <v>148</v>
      </c>
      <c r="M40" s="287" t="s">
        <v>65</v>
      </c>
      <c r="O40" s="297"/>
      <c r="P40" s="297"/>
      <c r="Q40" s="297"/>
      <c r="S40" s="297"/>
    </row>
    <row r="41" spans="1:19">
      <c r="A41" s="286" t="s">
        <v>109</v>
      </c>
      <c r="B41" s="286" t="s">
        <v>137</v>
      </c>
      <c r="C41" s="300">
        <v>0.08</v>
      </c>
      <c r="D41" s="300">
        <v>0.5</v>
      </c>
      <c r="E41" s="300">
        <v>0.5</v>
      </c>
      <c r="F41" s="300">
        <v>0</v>
      </c>
      <c r="G41" s="287" t="s">
        <v>65</v>
      </c>
      <c r="I41" s="286" t="s">
        <v>149</v>
      </c>
      <c r="K41" s="286" t="s">
        <v>124</v>
      </c>
      <c r="L41" s="286" t="s">
        <v>150</v>
      </c>
      <c r="M41" s="287" t="s">
        <v>65</v>
      </c>
      <c r="O41" s="297"/>
      <c r="P41" s="297"/>
      <c r="Q41" s="297"/>
      <c r="S41" s="297"/>
    </row>
    <row r="42" spans="1:19">
      <c r="A42" s="286" t="s">
        <v>109</v>
      </c>
      <c r="B42" s="286" t="s">
        <v>140</v>
      </c>
      <c r="C42" s="300">
        <v>0.05</v>
      </c>
      <c r="D42" s="300">
        <v>0.5</v>
      </c>
      <c r="E42" s="300">
        <v>0.5</v>
      </c>
      <c r="F42" s="300">
        <v>0</v>
      </c>
      <c r="G42" s="287" t="s">
        <v>65</v>
      </c>
      <c r="I42" s="286" t="s">
        <v>92</v>
      </c>
      <c r="K42" s="286" t="s">
        <v>124</v>
      </c>
      <c r="L42" s="286" t="s">
        <v>151</v>
      </c>
      <c r="M42" s="287" t="s">
        <v>65</v>
      </c>
      <c r="O42" s="297"/>
      <c r="P42" s="297"/>
      <c r="Q42" s="297"/>
      <c r="S42" s="297"/>
    </row>
    <row r="43" spans="1:19">
      <c r="A43" s="286" t="s">
        <v>109</v>
      </c>
      <c r="B43" s="286" t="s">
        <v>143</v>
      </c>
      <c r="C43" s="300">
        <v>0.04</v>
      </c>
      <c r="D43" s="300">
        <v>0.5</v>
      </c>
      <c r="E43" s="300">
        <v>0.5</v>
      </c>
      <c r="F43" s="300">
        <v>0</v>
      </c>
      <c r="G43" s="287" t="s">
        <v>65</v>
      </c>
      <c r="I43" s="286" t="s">
        <v>95</v>
      </c>
      <c r="K43" s="286" t="s">
        <v>124</v>
      </c>
      <c r="L43" s="286" t="s">
        <v>152</v>
      </c>
      <c r="M43" s="287" t="s">
        <v>65</v>
      </c>
      <c r="O43" s="297"/>
      <c r="P43" s="297"/>
      <c r="Q43" s="297"/>
      <c r="S43" s="297"/>
    </row>
    <row r="44" spans="1:19">
      <c r="A44" s="286" t="s">
        <v>112</v>
      </c>
      <c r="B44" s="286" t="s">
        <v>112</v>
      </c>
      <c r="C44" s="300">
        <v>1</v>
      </c>
      <c r="D44" s="300">
        <v>0.5</v>
      </c>
      <c r="E44" s="300">
        <v>0.3</v>
      </c>
      <c r="F44" s="300">
        <v>0.2</v>
      </c>
      <c r="G44" s="287" t="s">
        <v>65</v>
      </c>
      <c r="I44" s="286" t="s">
        <v>153</v>
      </c>
      <c r="K44" s="286" t="s">
        <v>124</v>
      </c>
      <c r="L44" s="286" t="s">
        <v>154</v>
      </c>
      <c r="M44" s="287" t="s">
        <v>65</v>
      </c>
      <c r="O44" s="297"/>
      <c r="P44" s="297"/>
      <c r="Q44" s="297"/>
      <c r="S44" s="297"/>
    </row>
    <row r="45" spans="1:19">
      <c r="A45" s="367" t="s">
        <v>115</v>
      </c>
      <c r="B45" s="367" t="s">
        <v>115</v>
      </c>
      <c r="C45" s="302">
        <v>1</v>
      </c>
      <c r="D45" s="302">
        <v>0.8</v>
      </c>
      <c r="E45" s="302">
        <v>0.2</v>
      </c>
      <c r="F45" s="302">
        <v>0</v>
      </c>
      <c r="G45" s="284" t="s">
        <v>65</v>
      </c>
      <c r="I45" s="286" t="s">
        <v>155</v>
      </c>
      <c r="K45" s="286" t="s">
        <v>124</v>
      </c>
      <c r="L45" s="286" t="s">
        <v>156</v>
      </c>
      <c r="M45" s="287" t="s">
        <v>65</v>
      </c>
      <c r="O45" s="297"/>
      <c r="P45" s="297"/>
      <c r="Q45" s="297"/>
      <c r="S45" s="297"/>
    </row>
    <row r="46" spans="1:19">
      <c r="A46" s="286" t="s">
        <v>77</v>
      </c>
      <c r="B46" s="286" t="s">
        <v>77</v>
      </c>
      <c r="C46" s="300">
        <v>1</v>
      </c>
      <c r="D46" s="300">
        <v>0.5</v>
      </c>
      <c r="E46" s="300">
        <v>0.5</v>
      </c>
      <c r="F46" s="300">
        <v>0</v>
      </c>
      <c r="G46" s="287" t="s">
        <v>63</v>
      </c>
      <c r="I46" s="286" t="s">
        <v>157</v>
      </c>
      <c r="K46" s="286" t="s">
        <v>128</v>
      </c>
      <c r="L46" s="286" t="s">
        <v>158</v>
      </c>
      <c r="M46" s="287" t="s">
        <v>65</v>
      </c>
      <c r="O46" s="297"/>
      <c r="P46" s="297"/>
      <c r="Q46" s="297"/>
      <c r="S46" s="297"/>
    </row>
    <row r="47" spans="1:19">
      <c r="A47" s="286" t="s">
        <v>80</v>
      </c>
      <c r="B47" s="286" t="s">
        <v>80</v>
      </c>
      <c r="C47" s="300">
        <v>0.99</v>
      </c>
      <c r="D47" s="300">
        <v>0.95</v>
      </c>
      <c r="E47" s="300">
        <v>0.05</v>
      </c>
      <c r="F47" s="300">
        <v>0</v>
      </c>
      <c r="G47" s="287" t="s">
        <v>63</v>
      </c>
      <c r="I47" s="286" t="s">
        <v>159</v>
      </c>
      <c r="K47" s="286" t="s">
        <v>131</v>
      </c>
      <c r="L47" s="286" t="s">
        <v>160</v>
      </c>
      <c r="M47" s="287" t="s">
        <v>65</v>
      </c>
      <c r="O47" s="297"/>
      <c r="P47" s="297"/>
      <c r="Q47" s="297"/>
      <c r="S47" s="297"/>
    </row>
    <row r="48" spans="1:19">
      <c r="A48" s="286" t="s">
        <v>80</v>
      </c>
      <c r="B48" s="286" t="s">
        <v>94</v>
      </c>
      <c r="C48" s="300">
        <v>0.01</v>
      </c>
      <c r="D48" s="300">
        <v>1</v>
      </c>
      <c r="E48" s="300">
        <v>0</v>
      </c>
      <c r="F48" s="300">
        <v>0</v>
      </c>
      <c r="G48" s="287" t="s">
        <v>63</v>
      </c>
      <c r="I48" s="286" t="s">
        <v>161</v>
      </c>
      <c r="K48" s="286" t="s">
        <v>131</v>
      </c>
      <c r="L48" s="286" t="s">
        <v>162</v>
      </c>
      <c r="M48" s="287" t="s">
        <v>65</v>
      </c>
      <c r="O48" s="297"/>
      <c r="P48" s="297"/>
      <c r="Q48" s="297"/>
      <c r="S48" s="297"/>
    </row>
    <row r="49" spans="1:19">
      <c r="A49" s="286" t="s">
        <v>80</v>
      </c>
      <c r="B49" s="286" t="s">
        <v>98</v>
      </c>
      <c r="C49" s="300">
        <v>0</v>
      </c>
      <c r="D49" s="300">
        <v>1</v>
      </c>
      <c r="E49" s="300">
        <v>0</v>
      </c>
      <c r="F49" s="300">
        <v>0</v>
      </c>
      <c r="G49" s="287" t="s">
        <v>63</v>
      </c>
      <c r="I49" s="286" t="s">
        <v>163</v>
      </c>
      <c r="K49" s="286" t="s">
        <v>131</v>
      </c>
      <c r="L49" s="286" t="s">
        <v>164</v>
      </c>
      <c r="M49" s="287" t="s">
        <v>65</v>
      </c>
      <c r="O49" s="297"/>
      <c r="P49" s="297"/>
      <c r="Q49" s="297"/>
      <c r="S49" s="297"/>
    </row>
    <row r="50" spans="1:19">
      <c r="A50" s="286" t="s">
        <v>120</v>
      </c>
      <c r="B50" s="286" t="s">
        <v>120</v>
      </c>
      <c r="C50" s="300">
        <v>1</v>
      </c>
      <c r="D50" s="300">
        <v>0.6</v>
      </c>
      <c r="E50" s="300">
        <v>0.2</v>
      </c>
      <c r="F50" s="300">
        <v>0.2</v>
      </c>
      <c r="G50" s="287" t="s">
        <v>65</v>
      </c>
      <c r="I50" s="286" t="s">
        <v>165</v>
      </c>
      <c r="K50" s="286" t="s">
        <v>131</v>
      </c>
      <c r="L50" s="286" t="s">
        <v>166</v>
      </c>
      <c r="M50" s="287" t="s">
        <v>65</v>
      </c>
      <c r="O50" s="297"/>
      <c r="P50" s="297"/>
      <c r="Q50" s="297"/>
      <c r="S50" s="297"/>
    </row>
    <row r="51" spans="1:19">
      <c r="A51" s="286" t="s">
        <v>122</v>
      </c>
      <c r="B51" s="286" t="s">
        <v>122</v>
      </c>
      <c r="C51" s="300">
        <v>1</v>
      </c>
      <c r="D51" s="300">
        <v>0.6</v>
      </c>
      <c r="E51" s="300">
        <v>0.4</v>
      </c>
      <c r="F51" s="300">
        <v>0</v>
      </c>
      <c r="G51" s="287" t="s">
        <v>65</v>
      </c>
      <c r="I51" s="286" t="s">
        <v>28</v>
      </c>
      <c r="K51" s="286" t="s">
        <v>131</v>
      </c>
      <c r="L51" s="286" t="s">
        <v>167</v>
      </c>
      <c r="M51" s="287" t="s">
        <v>65</v>
      </c>
      <c r="O51" s="297"/>
      <c r="P51" s="297"/>
      <c r="Q51" s="297"/>
      <c r="S51" s="297"/>
    </row>
    <row r="52" spans="1:19">
      <c r="A52" s="286" t="s">
        <v>124</v>
      </c>
      <c r="B52" s="286" t="s">
        <v>148</v>
      </c>
      <c r="C52" s="300">
        <v>0.5</v>
      </c>
      <c r="D52" s="300">
        <v>0.5</v>
      </c>
      <c r="E52" s="300">
        <v>0.5</v>
      </c>
      <c r="F52" s="300">
        <v>0</v>
      </c>
      <c r="G52" s="287" t="s">
        <v>65</v>
      </c>
      <c r="I52" s="286" t="s">
        <v>101</v>
      </c>
      <c r="K52" s="286" t="s">
        <v>131</v>
      </c>
      <c r="L52" s="286" t="s">
        <v>168</v>
      </c>
      <c r="M52" s="287" t="s">
        <v>65</v>
      </c>
      <c r="O52" s="297"/>
      <c r="P52" s="297"/>
      <c r="Q52" s="297"/>
      <c r="S52" s="297"/>
    </row>
    <row r="53" spans="1:19">
      <c r="A53" s="286" t="s">
        <v>124</v>
      </c>
      <c r="B53" s="286" t="s">
        <v>150</v>
      </c>
      <c r="C53" s="300">
        <v>0.35</v>
      </c>
      <c r="D53" s="300">
        <v>0</v>
      </c>
      <c r="E53" s="300">
        <v>1</v>
      </c>
      <c r="F53" s="300">
        <v>0</v>
      </c>
      <c r="G53" s="287" t="s">
        <v>65</v>
      </c>
      <c r="I53" s="286" t="s">
        <v>105</v>
      </c>
      <c r="K53" s="286" t="s">
        <v>134</v>
      </c>
      <c r="L53" s="286" t="s">
        <v>169</v>
      </c>
      <c r="M53" s="287" t="s">
        <v>65</v>
      </c>
      <c r="O53" s="297"/>
      <c r="P53" s="297"/>
      <c r="Q53" s="297"/>
      <c r="S53" s="297"/>
    </row>
    <row r="54" spans="1:19">
      <c r="A54" s="286" t="s">
        <v>124</v>
      </c>
      <c r="B54" s="286" t="s">
        <v>151</v>
      </c>
      <c r="C54" s="300">
        <v>0.15</v>
      </c>
      <c r="D54" s="300">
        <v>0.1</v>
      </c>
      <c r="E54" s="300">
        <v>0.9</v>
      </c>
      <c r="F54" s="300">
        <v>0</v>
      </c>
      <c r="G54" s="287" t="s">
        <v>65</v>
      </c>
      <c r="I54" s="286" t="s">
        <v>170</v>
      </c>
      <c r="K54" s="286" t="s">
        <v>134</v>
      </c>
      <c r="L54" s="286" t="s">
        <v>171</v>
      </c>
      <c r="M54" s="287" t="s">
        <v>65</v>
      </c>
      <c r="O54" s="297"/>
      <c r="P54" s="297"/>
      <c r="Q54" s="297"/>
      <c r="S54" s="297"/>
    </row>
    <row r="55" spans="1:19">
      <c r="A55" s="286" t="s">
        <v>124</v>
      </c>
      <c r="B55" s="286" t="s">
        <v>152</v>
      </c>
      <c r="C55" s="300">
        <v>0</v>
      </c>
      <c r="D55" s="300">
        <v>0.5</v>
      </c>
      <c r="E55" s="300">
        <v>0.5</v>
      </c>
      <c r="F55" s="300">
        <v>0</v>
      </c>
      <c r="G55" s="287" t="s">
        <v>65</v>
      </c>
      <c r="I55" s="286" t="s">
        <v>172</v>
      </c>
      <c r="K55" s="286" t="s">
        <v>134</v>
      </c>
      <c r="L55" s="286" t="s">
        <v>173</v>
      </c>
      <c r="M55" s="287" t="s">
        <v>65</v>
      </c>
      <c r="O55" s="297"/>
      <c r="P55" s="297"/>
      <c r="Q55" s="297"/>
      <c r="S55" s="297"/>
    </row>
    <row r="56" spans="1:19">
      <c r="A56" s="286" t="s">
        <v>124</v>
      </c>
      <c r="B56" s="286" t="s">
        <v>154</v>
      </c>
      <c r="C56" s="300">
        <v>0</v>
      </c>
      <c r="D56" s="300">
        <v>0.5</v>
      </c>
      <c r="E56" s="300">
        <v>0.5</v>
      </c>
      <c r="F56" s="300">
        <v>0</v>
      </c>
      <c r="G56" s="287" t="s">
        <v>65</v>
      </c>
      <c r="I56" s="286" t="s">
        <v>108</v>
      </c>
      <c r="K56" s="286" t="s">
        <v>134</v>
      </c>
      <c r="L56" s="286" t="s">
        <v>174</v>
      </c>
      <c r="M56" s="287" t="s">
        <v>65</v>
      </c>
      <c r="O56" s="297"/>
      <c r="P56" s="297"/>
      <c r="Q56" s="297"/>
      <c r="S56" s="297"/>
    </row>
    <row r="57" spans="1:19">
      <c r="A57" s="286" t="s">
        <v>124</v>
      </c>
      <c r="B57" s="286" t="s">
        <v>156</v>
      </c>
      <c r="C57" s="300">
        <v>0</v>
      </c>
      <c r="D57" s="300">
        <v>0.5</v>
      </c>
      <c r="E57" s="300">
        <v>0.5</v>
      </c>
      <c r="F57" s="300">
        <v>0</v>
      </c>
      <c r="G57" s="287" t="s">
        <v>65</v>
      </c>
      <c r="I57" s="286" t="s">
        <v>175</v>
      </c>
      <c r="K57" s="286" t="s">
        <v>134</v>
      </c>
      <c r="L57" s="286" t="s">
        <v>176</v>
      </c>
      <c r="M57" s="287" t="s">
        <v>65</v>
      </c>
      <c r="O57" s="297"/>
      <c r="P57" s="297"/>
      <c r="Q57" s="297"/>
      <c r="S57" s="297"/>
    </row>
    <row r="58" spans="1:19">
      <c r="A58" s="286" t="s">
        <v>84</v>
      </c>
      <c r="B58" s="286" t="s">
        <v>84</v>
      </c>
      <c r="C58" s="300">
        <v>1</v>
      </c>
      <c r="D58" s="300">
        <v>0.5</v>
      </c>
      <c r="E58" s="300">
        <v>0.5</v>
      </c>
      <c r="F58" s="300">
        <v>0</v>
      </c>
      <c r="G58" s="287" t="s">
        <v>63</v>
      </c>
      <c r="I58" s="286" t="s">
        <v>177</v>
      </c>
      <c r="K58" s="286" t="s">
        <v>134</v>
      </c>
      <c r="L58" s="286" t="s">
        <v>178</v>
      </c>
      <c r="M58" s="287" t="s">
        <v>65</v>
      </c>
      <c r="O58" s="297"/>
      <c r="P58" s="297"/>
      <c r="Q58" s="297"/>
      <c r="S58" s="297"/>
    </row>
    <row r="59" spans="1:19">
      <c r="A59" s="286" t="s">
        <v>84</v>
      </c>
      <c r="B59" s="286" t="s">
        <v>104</v>
      </c>
      <c r="C59" s="300">
        <v>0</v>
      </c>
      <c r="D59" s="300">
        <v>0.5</v>
      </c>
      <c r="E59" s="300">
        <v>0.5</v>
      </c>
      <c r="F59" s="300">
        <v>0</v>
      </c>
      <c r="G59" s="287" t="s">
        <v>63</v>
      </c>
      <c r="I59" s="286" t="s">
        <v>179</v>
      </c>
      <c r="K59" s="286" t="s">
        <v>134</v>
      </c>
      <c r="L59" s="286" t="s">
        <v>180</v>
      </c>
      <c r="M59" s="287" t="s">
        <v>65</v>
      </c>
      <c r="O59" s="297"/>
      <c r="P59" s="297"/>
      <c r="Q59" s="297"/>
      <c r="S59" s="297"/>
    </row>
    <row r="60" spans="1:19">
      <c r="A60" s="286" t="s">
        <v>128</v>
      </c>
      <c r="B60" s="286" t="s">
        <v>158</v>
      </c>
      <c r="C60" s="300">
        <v>1</v>
      </c>
      <c r="D60" s="300">
        <v>0.7</v>
      </c>
      <c r="E60" s="300">
        <v>0.3</v>
      </c>
      <c r="F60" s="300">
        <v>0</v>
      </c>
      <c r="G60" s="287" t="s">
        <v>65</v>
      </c>
      <c r="I60" s="286" t="s">
        <v>181</v>
      </c>
      <c r="K60" s="286" t="s">
        <v>136</v>
      </c>
      <c r="L60" s="286" t="s">
        <v>136</v>
      </c>
      <c r="M60" s="287" t="s">
        <v>65</v>
      </c>
      <c r="O60" s="297"/>
      <c r="P60" s="297"/>
      <c r="Q60" s="297"/>
      <c r="S60" s="297"/>
    </row>
    <row r="61" spans="1:19">
      <c r="A61" s="286" t="s">
        <v>131</v>
      </c>
      <c r="B61" s="286" t="s">
        <v>160</v>
      </c>
      <c r="C61" s="300">
        <v>0.6</v>
      </c>
      <c r="D61" s="300">
        <v>0.45</v>
      </c>
      <c r="E61" s="300">
        <v>0.45</v>
      </c>
      <c r="F61" s="300">
        <v>0.1</v>
      </c>
      <c r="G61" s="287" t="s">
        <v>65</v>
      </c>
      <c r="I61" s="286" t="s">
        <v>182</v>
      </c>
      <c r="K61" s="286" t="s">
        <v>139</v>
      </c>
      <c r="L61" s="286" t="s">
        <v>139</v>
      </c>
      <c r="M61" s="287" t="s">
        <v>65</v>
      </c>
      <c r="O61" s="297"/>
      <c r="P61" s="297"/>
      <c r="Q61" s="297"/>
      <c r="S61" s="297"/>
    </row>
    <row r="62" spans="1:19">
      <c r="A62" s="286" t="s">
        <v>131</v>
      </c>
      <c r="B62" s="286" t="s">
        <v>162</v>
      </c>
      <c r="C62" s="300">
        <v>0.3</v>
      </c>
      <c r="D62" s="300">
        <v>0.7</v>
      </c>
      <c r="E62" s="300">
        <v>0.3</v>
      </c>
      <c r="F62" s="300">
        <v>0</v>
      </c>
      <c r="G62" s="287" t="s">
        <v>65</v>
      </c>
      <c r="I62" s="286" t="s">
        <v>111</v>
      </c>
      <c r="K62" s="286" t="s">
        <v>142</v>
      </c>
      <c r="L62" s="286" t="s">
        <v>183</v>
      </c>
      <c r="M62" s="287" t="s">
        <v>65</v>
      </c>
      <c r="O62" s="297"/>
      <c r="P62" s="297"/>
      <c r="Q62" s="297"/>
      <c r="S62" s="297"/>
    </row>
    <row r="63" spans="1:19">
      <c r="A63" s="286" t="s">
        <v>131</v>
      </c>
      <c r="B63" s="286" t="s">
        <v>164</v>
      </c>
      <c r="C63" s="300">
        <v>0.05</v>
      </c>
      <c r="D63" s="300">
        <v>0.8</v>
      </c>
      <c r="E63" s="300">
        <v>0.15</v>
      </c>
      <c r="F63" s="300">
        <v>0.05</v>
      </c>
      <c r="G63" s="287" t="s">
        <v>65</v>
      </c>
      <c r="I63" s="286" t="s">
        <v>184</v>
      </c>
      <c r="K63" s="286" t="s">
        <v>142</v>
      </c>
      <c r="L63" s="286" t="s">
        <v>185</v>
      </c>
      <c r="M63" s="287" t="s">
        <v>65</v>
      </c>
      <c r="O63" s="297"/>
      <c r="P63" s="297"/>
      <c r="Q63" s="297"/>
      <c r="S63" s="297"/>
    </row>
    <row r="64" spans="1:19">
      <c r="A64" s="286" t="s">
        <v>131</v>
      </c>
      <c r="B64" s="286" t="s">
        <v>166</v>
      </c>
      <c r="C64" s="300">
        <v>0.04</v>
      </c>
      <c r="D64" s="300">
        <v>0.5</v>
      </c>
      <c r="E64" s="300">
        <v>0.5</v>
      </c>
      <c r="F64" s="300">
        <v>0</v>
      </c>
      <c r="G64" s="287" t="s">
        <v>65</v>
      </c>
      <c r="I64" s="286" t="s">
        <v>186</v>
      </c>
      <c r="K64" s="286" t="s">
        <v>145</v>
      </c>
      <c r="L64" s="286" t="s">
        <v>145</v>
      </c>
      <c r="M64" s="287" t="s">
        <v>65</v>
      </c>
      <c r="O64" s="297"/>
      <c r="P64" s="297"/>
      <c r="Q64" s="297"/>
      <c r="S64" s="297"/>
    </row>
    <row r="65" spans="1:19">
      <c r="A65" s="286" t="s">
        <v>131</v>
      </c>
      <c r="B65" s="286" t="s">
        <v>167</v>
      </c>
      <c r="C65" s="300">
        <v>0.01</v>
      </c>
      <c r="D65" s="300">
        <v>0.8</v>
      </c>
      <c r="E65" s="300">
        <v>0.1</v>
      </c>
      <c r="F65" s="300">
        <v>0.1</v>
      </c>
      <c r="G65" s="287" t="s">
        <v>65</v>
      </c>
      <c r="I65" s="286" t="s">
        <v>187</v>
      </c>
      <c r="K65" s="286" t="s">
        <v>146</v>
      </c>
      <c r="L65" s="286" t="s">
        <v>146</v>
      </c>
      <c r="M65" s="287" t="s">
        <v>65</v>
      </c>
      <c r="O65" s="297"/>
      <c r="P65" s="297"/>
      <c r="Q65" s="297"/>
      <c r="S65" s="297"/>
    </row>
    <row r="66" spans="1:19">
      <c r="A66" s="286" t="s">
        <v>131</v>
      </c>
      <c r="B66" s="286" t="s">
        <v>168</v>
      </c>
      <c r="C66" s="300">
        <v>0</v>
      </c>
      <c r="D66" s="300">
        <v>0.5</v>
      </c>
      <c r="E66" s="300">
        <v>0.5</v>
      </c>
      <c r="F66" s="300">
        <v>0</v>
      </c>
      <c r="G66" s="287" t="s">
        <v>65</v>
      </c>
      <c r="I66" s="286" t="s">
        <v>188</v>
      </c>
      <c r="K66" s="286" t="s">
        <v>87</v>
      </c>
      <c r="L66" s="286" t="s">
        <v>189</v>
      </c>
      <c r="M66" s="287" t="s">
        <v>65</v>
      </c>
      <c r="O66" s="297"/>
      <c r="P66" s="297"/>
      <c r="Q66" s="297"/>
      <c r="S66" s="297"/>
    </row>
    <row r="67" spans="1:19">
      <c r="A67" s="286" t="s">
        <v>134</v>
      </c>
      <c r="B67" s="286" t="s">
        <v>169</v>
      </c>
      <c r="C67" s="300">
        <v>0.28000000000000003</v>
      </c>
      <c r="D67" s="300">
        <v>0</v>
      </c>
      <c r="E67" s="300">
        <v>0</v>
      </c>
      <c r="F67" s="300">
        <v>1</v>
      </c>
      <c r="G67" s="287" t="s">
        <v>65</v>
      </c>
      <c r="I67" s="286" t="s">
        <v>190</v>
      </c>
      <c r="K67" s="286" t="s">
        <v>87</v>
      </c>
      <c r="L67" s="286" t="s">
        <v>191</v>
      </c>
      <c r="M67" s="287" t="s">
        <v>65</v>
      </c>
      <c r="O67" s="297"/>
      <c r="P67" s="297"/>
      <c r="Q67" s="297"/>
      <c r="S67" s="297"/>
    </row>
    <row r="68" spans="1:19">
      <c r="A68" s="286" t="s">
        <v>134</v>
      </c>
      <c r="B68" s="286" t="s">
        <v>171</v>
      </c>
      <c r="C68" s="300">
        <v>0.25</v>
      </c>
      <c r="D68" s="300">
        <v>0.5</v>
      </c>
      <c r="E68" s="300">
        <v>0.5</v>
      </c>
      <c r="F68" s="300">
        <v>0</v>
      </c>
      <c r="G68" s="287" t="s">
        <v>65</v>
      </c>
      <c r="I68" s="286" t="s">
        <v>192</v>
      </c>
      <c r="K68" s="286" t="s">
        <v>87</v>
      </c>
      <c r="L68" s="286" t="s">
        <v>193</v>
      </c>
      <c r="M68" s="287" t="s">
        <v>65</v>
      </c>
      <c r="O68" s="297"/>
      <c r="P68" s="297"/>
      <c r="Q68" s="297"/>
      <c r="S68" s="297"/>
    </row>
    <row r="69" spans="1:19">
      <c r="A69" s="286" t="s">
        <v>134</v>
      </c>
      <c r="B69" s="286" t="s">
        <v>173</v>
      </c>
      <c r="C69" s="300">
        <v>0.2</v>
      </c>
      <c r="D69" s="300">
        <v>0</v>
      </c>
      <c r="E69" s="300">
        <v>0</v>
      </c>
      <c r="F69" s="300">
        <v>1</v>
      </c>
      <c r="G69" s="287" t="s">
        <v>65</v>
      </c>
      <c r="I69" s="286" t="s">
        <v>194</v>
      </c>
      <c r="K69" s="286" t="s">
        <v>87</v>
      </c>
      <c r="L69" s="286" t="s">
        <v>195</v>
      </c>
      <c r="M69" s="287" t="s">
        <v>65</v>
      </c>
      <c r="O69" s="297"/>
      <c r="P69" s="297"/>
      <c r="Q69" s="297"/>
      <c r="S69" s="297"/>
    </row>
    <row r="70" spans="1:19">
      <c r="A70" s="286" t="s">
        <v>134</v>
      </c>
      <c r="B70" s="286" t="s">
        <v>174</v>
      </c>
      <c r="C70" s="300">
        <v>0.15</v>
      </c>
      <c r="D70" s="300">
        <v>0</v>
      </c>
      <c r="E70" s="300">
        <v>0</v>
      </c>
      <c r="F70" s="300">
        <v>1</v>
      </c>
      <c r="G70" s="287" t="s">
        <v>65</v>
      </c>
      <c r="I70" s="286" t="s">
        <v>196</v>
      </c>
      <c r="K70" s="286" t="s">
        <v>87</v>
      </c>
      <c r="L70" s="286" t="s">
        <v>197</v>
      </c>
      <c r="M70" s="287" t="s">
        <v>65</v>
      </c>
      <c r="O70" s="297"/>
      <c r="P70" s="297"/>
      <c r="Q70" s="297"/>
      <c r="S70" s="297"/>
    </row>
    <row r="71" spans="1:19">
      <c r="A71" s="286" t="s">
        <v>134</v>
      </c>
      <c r="B71" s="286" t="s">
        <v>176</v>
      </c>
      <c r="C71" s="300">
        <v>0.06</v>
      </c>
      <c r="D71" s="300">
        <v>0</v>
      </c>
      <c r="E71" s="300">
        <v>0</v>
      </c>
      <c r="F71" s="300">
        <v>1</v>
      </c>
      <c r="G71" s="287" t="s">
        <v>65</v>
      </c>
      <c r="I71" s="286" t="s">
        <v>114</v>
      </c>
      <c r="K71" s="286" t="s">
        <v>147</v>
      </c>
      <c r="L71" s="286" t="s">
        <v>147</v>
      </c>
      <c r="M71" s="287" t="s">
        <v>65</v>
      </c>
      <c r="O71" s="297"/>
      <c r="P71" s="297"/>
      <c r="Q71" s="297"/>
      <c r="S71" s="297"/>
    </row>
    <row r="72" spans="1:19">
      <c r="A72" s="286" t="s">
        <v>134</v>
      </c>
      <c r="B72" s="286" t="s">
        <v>178</v>
      </c>
      <c r="C72" s="300">
        <v>0.05</v>
      </c>
      <c r="D72" s="300">
        <v>0</v>
      </c>
      <c r="E72" s="300">
        <v>0</v>
      </c>
      <c r="F72" s="300">
        <v>1</v>
      </c>
      <c r="G72" s="287" t="s">
        <v>65</v>
      </c>
      <c r="I72" s="286" t="s">
        <v>198</v>
      </c>
      <c r="K72" s="286" t="s">
        <v>147</v>
      </c>
      <c r="L72" s="286" t="s">
        <v>199</v>
      </c>
      <c r="M72" s="287" t="s">
        <v>65</v>
      </c>
      <c r="O72" s="297"/>
      <c r="P72" s="297"/>
      <c r="Q72" s="297"/>
      <c r="S72" s="297"/>
    </row>
    <row r="73" spans="1:19">
      <c r="A73" s="286" t="s">
        <v>134</v>
      </c>
      <c r="B73" s="286" t="s">
        <v>180</v>
      </c>
      <c r="C73" s="300">
        <v>0.01</v>
      </c>
      <c r="D73" s="300">
        <v>0</v>
      </c>
      <c r="E73" s="300">
        <v>0</v>
      </c>
      <c r="F73" s="300">
        <v>1</v>
      </c>
      <c r="G73" s="287" t="s">
        <v>65</v>
      </c>
      <c r="I73" s="286" t="s">
        <v>200</v>
      </c>
      <c r="K73" s="286" t="s">
        <v>149</v>
      </c>
      <c r="L73" s="286" t="s">
        <v>201</v>
      </c>
      <c r="M73" s="287" t="s">
        <v>65</v>
      </c>
      <c r="O73" s="297"/>
      <c r="P73" s="297"/>
      <c r="Q73" s="297"/>
      <c r="S73" s="297"/>
    </row>
    <row r="74" spans="1:19">
      <c r="A74" s="286" t="s">
        <v>136</v>
      </c>
      <c r="B74" s="286" t="s">
        <v>136</v>
      </c>
      <c r="C74" s="300">
        <v>1</v>
      </c>
      <c r="D74" s="300">
        <v>0.5</v>
      </c>
      <c r="E74" s="300">
        <v>0.5</v>
      </c>
      <c r="F74" s="300">
        <v>0</v>
      </c>
      <c r="G74" s="287" t="s">
        <v>65</v>
      </c>
      <c r="I74" s="286" t="s">
        <v>202</v>
      </c>
      <c r="K74" s="286" t="s">
        <v>149</v>
      </c>
      <c r="L74" s="286" t="s">
        <v>203</v>
      </c>
      <c r="M74" s="287" t="s">
        <v>65</v>
      </c>
      <c r="O74" s="297"/>
      <c r="P74" s="297"/>
      <c r="Q74" s="297"/>
      <c r="S74" s="297"/>
    </row>
    <row r="75" spans="1:19">
      <c r="A75" s="286" t="s">
        <v>139</v>
      </c>
      <c r="B75" s="286" t="s">
        <v>139</v>
      </c>
      <c r="C75" s="300">
        <v>1</v>
      </c>
      <c r="D75" s="300">
        <v>0.5</v>
      </c>
      <c r="E75" s="300">
        <v>0.5</v>
      </c>
      <c r="F75" s="300">
        <v>0</v>
      </c>
      <c r="G75" s="287" t="s">
        <v>65</v>
      </c>
      <c r="I75" s="285" t="s">
        <v>204</v>
      </c>
      <c r="K75" s="286" t="s">
        <v>149</v>
      </c>
      <c r="L75" s="286" t="s">
        <v>205</v>
      </c>
      <c r="M75" s="287" t="s">
        <v>65</v>
      </c>
      <c r="O75" s="297"/>
      <c r="P75" s="297"/>
      <c r="Q75" s="297"/>
      <c r="S75" s="297"/>
    </row>
    <row r="76" spans="1:19">
      <c r="A76" s="286" t="s">
        <v>142</v>
      </c>
      <c r="B76" s="286" t="s">
        <v>183</v>
      </c>
      <c r="C76" s="300">
        <v>0.5</v>
      </c>
      <c r="D76" s="300">
        <v>0.6</v>
      </c>
      <c r="E76" s="300">
        <v>0.4</v>
      </c>
      <c r="F76" s="300">
        <v>0</v>
      </c>
      <c r="G76" s="287" t="s">
        <v>65</v>
      </c>
      <c r="I76" s="286" t="s">
        <v>206</v>
      </c>
      <c r="K76" s="286" t="s">
        <v>149</v>
      </c>
      <c r="L76" s="286" t="s">
        <v>207</v>
      </c>
      <c r="M76" s="287" t="s">
        <v>65</v>
      </c>
      <c r="O76" s="297"/>
      <c r="P76" s="297"/>
      <c r="Q76" s="297"/>
      <c r="S76" s="297"/>
    </row>
    <row r="77" spans="1:19">
      <c r="A77" s="286" t="s">
        <v>142</v>
      </c>
      <c r="B77" s="286" t="s">
        <v>185</v>
      </c>
      <c r="C77" s="301">
        <v>0.5</v>
      </c>
      <c r="D77" s="301">
        <v>0.5</v>
      </c>
      <c r="E77" s="301">
        <v>0.5</v>
      </c>
      <c r="F77" s="300">
        <v>0</v>
      </c>
      <c r="G77" s="287" t="s">
        <v>65</v>
      </c>
      <c r="I77" s="286" t="s">
        <v>208</v>
      </c>
      <c r="K77" s="286" t="s">
        <v>153</v>
      </c>
      <c r="L77" s="286" t="s">
        <v>209</v>
      </c>
      <c r="M77" s="287" t="s">
        <v>65</v>
      </c>
      <c r="O77" s="297"/>
      <c r="P77" s="297"/>
      <c r="Q77" s="297"/>
      <c r="S77" s="297"/>
    </row>
    <row r="78" spans="1:19">
      <c r="A78" s="286" t="s">
        <v>145</v>
      </c>
      <c r="B78" s="286" t="s">
        <v>145</v>
      </c>
      <c r="C78" s="301">
        <v>1</v>
      </c>
      <c r="D78" s="301">
        <v>0.5</v>
      </c>
      <c r="E78" s="301">
        <v>0.5</v>
      </c>
      <c r="F78" s="300">
        <v>0</v>
      </c>
      <c r="G78" s="287" t="s">
        <v>65</v>
      </c>
      <c r="I78" s="286" t="s">
        <v>210</v>
      </c>
      <c r="K78" s="286" t="s">
        <v>153</v>
      </c>
      <c r="L78" s="286" t="s">
        <v>211</v>
      </c>
      <c r="M78" s="287" t="s">
        <v>65</v>
      </c>
      <c r="O78" s="297"/>
      <c r="P78" s="297"/>
      <c r="Q78" s="297"/>
      <c r="S78" s="297"/>
    </row>
    <row r="79" spans="1:19">
      <c r="A79" s="286" t="s">
        <v>146</v>
      </c>
      <c r="B79" s="286" t="s">
        <v>146</v>
      </c>
      <c r="C79" s="300">
        <v>1</v>
      </c>
      <c r="D79" s="300">
        <v>0.5</v>
      </c>
      <c r="E79" s="300">
        <v>0.5</v>
      </c>
      <c r="F79" s="300">
        <v>0</v>
      </c>
      <c r="G79" s="287" t="s">
        <v>65</v>
      </c>
      <c r="I79" s="286" t="s">
        <v>212</v>
      </c>
      <c r="K79" s="286" t="s">
        <v>153</v>
      </c>
      <c r="L79" s="286" t="s">
        <v>213</v>
      </c>
      <c r="M79" s="287" t="s">
        <v>65</v>
      </c>
      <c r="O79" s="297"/>
      <c r="P79" s="297"/>
      <c r="Q79" s="297"/>
      <c r="S79" s="297"/>
    </row>
    <row r="80" spans="1:19">
      <c r="A80" s="286" t="s">
        <v>87</v>
      </c>
      <c r="B80" s="286" t="s">
        <v>189</v>
      </c>
      <c r="C80" s="300">
        <v>0.43</v>
      </c>
      <c r="D80" s="300">
        <v>0.6</v>
      </c>
      <c r="E80" s="300">
        <v>0.4</v>
      </c>
      <c r="F80" s="300">
        <v>0</v>
      </c>
      <c r="G80" s="287" t="s">
        <v>65</v>
      </c>
      <c r="I80" s="286" t="s">
        <v>214</v>
      </c>
      <c r="K80" s="286" t="s">
        <v>153</v>
      </c>
      <c r="L80" s="286" t="s">
        <v>215</v>
      </c>
      <c r="M80" s="287" t="s">
        <v>65</v>
      </c>
      <c r="O80" s="297"/>
      <c r="P80" s="297"/>
      <c r="Q80" s="297"/>
      <c r="S80" s="297"/>
    </row>
    <row r="81" spans="1:19">
      <c r="A81" s="286" t="s">
        <v>87</v>
      </c>
      <c r="B81" s="286" t="s">
        <v>107</v>
      </c>
      <c r="C81" s="300">
        <v>0.21</v>
      </c>
      <c r="D81" s="300">
        <v>1</v>
      </c>
      <c r="E81" s="300">
        <v>0</v>
      </c>
      <c r="F81" s="300">
        <v>0</v>
      </c>
      <c r="G81" s="287" t="s">
        <v>63</v>
      </c>
      <c r="I81" s="286" t="s">
        <v>117</v>
      </c>
      <c r="K81" s="286" t="s">
        <v>153</v>
      </c>
      <c r="L81" s="286" t="s">
        <v>216</v>
      </c>
      <c r="M81" s="287" t="s">
        <v>65</v>
      </c>
      <c r="O81" s="297"/>
      <c r="P81" s="297"/>
      <c r="Q81" s="297"/>
      <c r="S81" s="297"/>
    </row>
    <row r="82" spans="1:19">
      <c r="A82" s="286" t="s">
        <v>87</v>
      </c>
      <c r="B82" s="286" t="s">
        <v>191</v>
      </c>
      <c r="C82" s="300">
        <v>0.21</v>
      </c>
      <c r="D82" s="300">
        <v>0.51</v>
      </c>
      <c r="E82" s="300">
        <v>0.49</v>
      </c>
      <c r="F82" s="300">
        <v>0</v>
      </c>
      <c r="G82" s="287" t="s">
        <v>65</v>
      </c>
      <c r="I82" s="286" t="s">
        <v>217</v>
      </c>
      <c r="K82" s="286" t="s">
        <v>153</v>
      </c>
      <c r="L82" s="286" t="s">
        <v>218</v>
      </c>
      <c r="M82" s="287" t="s">
        <v>65</v>
      </c>
      <c r="O82" s="297"/>
      <c r="P82" s="297"/>
      <c r="Q82" s="297"/>
      <c r="S82" s="297"/>
    </row>
    <row r="83" spans="1:19">
      <c r="A83" s="286" t="s">
        <v>87</v>
      </c>
      <c r="B83" s="286" t="s">
        <v>193</v>
      </c>
      <c r="C83" s="300">
        <v>0.15</v>
      </c>
      <c r="D83" s="300">
        <v>0.66</v>
      </c>
      <c r="E83" s="300">
        <v>0.33</v>
      </c>
      <c r="F83" s="300">
        <v>0.01</v>
      </c>
      <c r="G83" s="287" t="s">
        <v>65</v>
      </c>
      <c r="I83" s="286" t="s">
        <v>219</v>
      </c>
      <c r="K83" s="286" t="s">
        <v>153</v>
      </c>
      <c r="L83" s="286" t="s">
        <v>220</v>
      </c>
      <c r="M83" s="287" t="s">
        <v>65</v>
      </c>
      <c r="O83" s="297"/>
      <c r="P83" s="297"/>
      <c r="Q83" s="297"/>
      <c r="S83" s="297"/>
    </row>
    <row r="84" spans="1:19">
      <c r="A84" s="286" t="s">
        <v>87</v>
      </c>
      <c r="B84" s="286" t="s">
        <v>195</v>
      </c>
      <c r="C84" s="300">
        <v>0</v>
      </c>
      <c r="D84" s="300">
        <v>0</v>
      </c>
      <c r="E84" s="300">
        <v>0</v>
      </c>
      <c r="F84" s="300">
        <v>0</v>
      </c>
      <c r="G84" s="287" t="s">
        <v>65</v>
      </c>
      <c r="I84" s="286" t="s">
        <v>221</v>
      </c>
      <c r="K84" s="286" t="s">
        <v>153</v>
      </c>
      <c r="L84" s="286" t="s">
        <v>222</v>
      </c>
      <c r="M84" s="287" t="s">
        <v>65</v>
      </c>
      <c r="O84" s="297"/>
      <c r="P84" s="297"/>
      <c r="Q84" s="297"/>
      <c r="S84" s="297"/>
    </row>
    <row r="85" spans="1:19">
      <c r="A85" s="286" t="s">
        <v>87</v>
      </c>
      <c r="B85" s="286" t="s">
        <v>197</v>
      </c>
      <c r="C85" s="300">
        <v>0</v>
      </c>
      <c r="D85" s="300">
        <v>0</v>
      </c>
      <c r="E85" s="300">
        <v>0</v>
      </c>
      <c r="F85" s="300">
        <v>0</v>
      </c>
      <c r="G85" s="287" t="s">
        <v>65</v>
      </c>
      <c r="I85" s="286"/>
      <c r="K85" s="286" t="s">
        <v>153</v>
      </c>
      <c r="L85" s="286" t="s">
        <v>223</v>
      </c>
      <c r="M85" s="287" t="s">
        <v>65</v>
      </c>
      <c r="O85" s="297"/>
      <c r="P85" s="297"/>
      <c r="Q85" s="297"/>
      <c r="S85" s="297"/>
    </row>
    <row r="86" spans="1:19">
      <c r="A86" s="286" t="s">
        <v>90</v>
      </c>
      <c r="B86" s="286" t="s">
        <v>90</v>
      </c>
      <c r="C86" s="300">
        <v>1</v>
      </c>
      <c r="D86" s="300">
        <v>0</v>
      </c>
      <c r="E86" s="300">
        <v>0</v>
      </c>
      <c r="F86" s="300">
        <v>1</v>
      </c>
      <c r="G86" s="287" t="s">
        <v>63</v>
      </c>
      <c r="I86" s="286"/>
      <c r="K86" s="286" t="s">
        <v>153</v>
      </c>
      <c r="L86" s="286" t="s">
        <v>224</v>
      </c>
      <c r="M86" s="287" t="s">
        <v>65</v>
      </c>
      <c r="O86" s="297"/>
      <c r="P86" s="297"/>
      <c r="Q86" s="297"/>
      <c r="S86" s="297"/>
    </row>
    <row r="87" spans="1:19">
      <c r="A87" s="286" t="s">
        <v>147</v>
      </c>
      <c r="B87" s="286" t="s">
        <v>147</v>
      </c>
      <c r="C87" s="300">
        <v>1</v>
      </c>
      <c r="D87" s="300">
        <v>0.2</v>
      </c>
      <c r="E87" s="300">
        <v>0.2</v>
      </c>
      <c r="F87" s="300">
        <v>0.6</v>
      </c>
      <c r="G87" s="287" t="s">
        <v>65</v>
      </c>
      <c r="I87" s="286"/>
      <c r="K87" s="286" t="s">
        <v>155</v>
      </c>
      <c r="L87" s="286" t="s">
        <v>225</v>
      </c>
      <c r="M87" s="287" t="s">
        <v>65</v>
      </c>
      <c r="O87" s="297"/>
      <c r="P87" s="297"/>
      <c r="Q87" s="297"/>
      <c r="S87" s="297"/>
    </row>
    <row r="88" spans="1:19">
      <c r="A88" s="286" t="s">
        <v>147</v>
      </c>
      <c r="B88" s="286" t="s">
        <v>199</v>
      </c>
      <c r="C88" s="300">
        <v>0</v>
      </c>
      <c r="D88" s="300">
        <v>0</v>
      </c>
      <c r="E88" s="300">
        <v>0</v>
      </c>
      <c r="F88" s="300">
        <v>1</v>
      </c>
      <c r="G88" s="287" t="s">
        <v>65</v>
      </c>
      <c r="I88" s="286"/>
      <c r="K88" s="286" t="s">
        <v>155</v>
      </c>
      <c r="L88" s="286" t="s">
        <v>226</v>
      </c>
      <c r="M88" s="287" t="s">
        <v>65</v>
      </c>
      <c r="O88" s="297"/>
      <c r="P88" s="297"/>
      <c r="Q88" s="297"/>
      <c r="S88" s="297"/>
    </row>
    <row r="89" spans="1:19">
      <c r="A89" s="286" t="s">
        <v>149</v>
      </c>
      <c r="B89" s="286" t="s">
        <v>201</v>
      </c>
      <c r="C89" s="300">
        <v>0.4</v>
      </c>
      <c r="D89" s="300">
        <v>0.05</v>
      </c>
      <c r="E89" s="300">
        <v>0.95</v>
      </c>
      <c r="F89" s="300">
        <v>0</v>
      </c>
      <c r="G89" s="287" t="s">
        <v>65</v>
      </c>
      <c r="I89" s="286"/>
      <c r="K89" s="286" t="s">
        <v>155</v>
      </c>
      <c r="L89" s="286" t="s">
        <v>227</v>
      </c>
      <c r="M89" s="287" t="s">
        <v>65</v>
      </c>
      <c r="O89" s="297"/>
      <c r="P89" s="297"/>
      <c r="Q89" s="297"/>
      <c r="S89" s="297"/>
    </row>
    <row r="90" spans="1:19">
      <c r="A90" s="286" t="s">
        <v>149</v>
      </c>
      <c r="B90" s="286" t="s">
        <v>205</v>
      </c>
      <c r="C90" s="300">
        <v>0.3</v>
      </c>
      <c r="D90" s="300">
        <v>1</v>
      </c>
      <c r="E90" s="300">
        <v>0</v>
      </c>
      <c r="F90" s="300">
        <v>0</v>
      </c>
      <c r="G90" s="287" t="s">
        <v>65</v>
      </c>
      <c r="I90" s="286"/>
      <c r="K90" s="286" t="s">
        <v>155</v>
      </c>
      <c r="L90" s="286" t="s">
        <v>228</v>
      </c>
      <c r="M90" s="287" t="s">
        <v>65</v>
      </c>
      <c r="O90" s="297"/>
      <c r="P90" s="297"/>
      <c r="Q90" s="297"/>
      <c r="S90" s="297"/>
    </row>
    <row r="91" spans="1:19">
      <c r="A91" s="286" t="s">
        <v>149</v>
      </c>
      <c r="B91" s="286" t="s">
        <v>207</v>
      </c>
      <c r="C91" s="300">
        <v>0.2</v>
      </c>
      <c r="D91" s="300">
        <v>0.8</v>
      </c>
      <c r="E91" s="300">
        <v>0.2</v>
      </c>
      <c r="F91" s="300">
        <v>0</v>
      </c>
      <c r="G91" s="287" t="s">
        <v>65</v>
      </c>
      <c r="I91" s="286"/>
      <c r="K91" s="286" t="s">
        <v>157</v>
      </c>
      <c r="L91" s="286" t="s">
        <v>229</v>
      </c>
      <c r="M91" s="287" t="s">
        <v>65</v>
      </c>
      <c r="O91" s="297"/>
      <c r="P91" s="297"/>
      <c r="Q91" s="297"/>
      <c r="S91" s="297"/>
    </row>
    <row r="92" spans="1:19">
      <c r="A92" s="286" t="s">
        <v>149</v>
      </c>
      <c r="B92" s="286" t="s">
        <v>203</v>
      </c>
      <c r="C92" s="300">
        <v>0.1</v>
      </c>
      <c r="D92" s="300">
        <v>0</v>
      </c>
      <c r="E92" s="300">
        <v>1</v>
      </c>
      <c r="F92" s="300">
        <v>0</v>
      </c>
      <c r="G92" s="287" t="s">
        <v>65</v>
      </c>
      <c r="I92" s="286"/>
      <c r="K92" s="286" t="s">
        <v>157</v>
      </c>
      <c r="L92" s="286" t="s">
        <v>230</v>
      </c>
      <c r="M92" s="287" t="s">
        <v>65</v>
      </c>
      <c r="O92" s="297"/>
      <c r="P92" s="297"/>
      <c r="Q92" s="297"/>
      <c r="S92" s="297"/>
    </row>
    <row r="93" spans="1:19">
      <c r="A93" s="286" t="s">
        <v>92</v>
      </c>
      <c r="B93" s="286" t="s">
        <v>92</v>
      </c>
      <c r="C93" s="300">
        <v>1</v>
      </c>
      <c r="D93" s="300">
        <v>0.85</v>
      </c>
      <c r="E93" s="300">
        <v>0.15</v>
      </c>
      <c r="F93" s="300">
        <v>0</v>
      </c>
      <c r="G93" s="287" t="s">
        <v>63</v>
      </c>
      <c r="I93" s="286"/>
      <c r="K93" s="286" t="s">
        <v>157</v>
      </c>
      <c r="L93" s="286" t="s">
        <v>231</v>
      </c>
      <c r="M93" s="287" t="s">
        <v>65</v>
      </c>
      <c r="O93" s="297"/>
      <c r="P93" s="297"/>
      <c r="Q93" s="297"/>
      <c r="S93" s="297"/>
    </row>
    <row r="94" spans="1:19">
      <c r="A94" s="286" t="s">
        <v>95</v>
      </c>
      <c r="B94" s="286" t="s">
        <v>116</v>
      </c>
      <c r="C94" s="300">
        <v>0.75</v>
      </c>
      <c r="D94" s="300">
        <v>0.7</v>
      </c>
      <c r="E94" s="300">
        <v>0.3</v>
      </c>
      <c r="F94" s="300">
        <v>0</v>
      </c>
      <c r="G94" s="287" t="s">
        <v>63</v>
      </c>
      <c r="I94" s="286"/>
      <c r="K94" s="286" t="s">
        <v>157</v>
      </c>
      <c r="L94" s="286" t="s">
        <v>232</v>
      </c>
      <c r="M94" s="287" t="s">
        <v>65</v>
      </c>
      <c r="O94" s="297"/>
      <c r="P94" s="297"/>
      <c r="Q94" s="297"/>
      <c r="S94" s="297"/>
    </row>
    <row r="95" spans="1:19">
      <c r="A95" s="286" t="s">
        <v>95</v>
      </c>
      <c r="B95" s="286" t="s">
        <v>118</v>
      </c>
      <c r="C95" s="300">
        <v>0.25</v>
      </c>
      <c r="D95" s="300">
        <v>1</v>
      </c>
      <c r="E95" s="300">
        <v>0</v>
      </c>
      <c r="F95" s="300">
        <v>0</v>
      </c>
      <c r="G95" s="287" t="s">
        <v>63</v>
      </c>
      <c r="I95" s="286"/>
      <c r="K95" s="286" t="s">
        <v>157</v>
      </c>
      <c r="L95" s="286" t="s">
        <v>233</v>
      </c>
      <c r="M95" s="287" t="s">
        <v>65</v>
      </c>
      <c r="O95" s="297"/>
      <c r="P95" s="297"/>
      <c r="Q95" s="297"/>
      <c r="S95" s="297"/>
    </row>
    <row r="96" spans="1:19">
      <c r="A96" s="286" t="s">
        <v>153</v>
      </c>
      <c r="B96" s="286" t="s">
        <v>209</v>
      </c>
      <c r="C96" s="300">
        <v>0.4</v>
      </c>
      <c r="D96" s="300">
        <v>1</v>
      </c>
      <c r="E96" s="300">
        <v>0</v>
      </c>
      <c r="F96" s="300">
        <v>0</v>
      </c>
      <c r="G96" s="287" t="s">
        <v>65</v>
      </c>
      <c r="I96" s="286"/>
      <c r="K96" s="286" t="s">
        <v>157</v>
      </c>
      <c r="L96" s="286" t="s">
        <v>234</v>
      </c>
      <c r="M96" s="287" t="s">
        <v>65</v>
      </c>
      <c r="O96" s="297"/>
      <c r="P96" s="297"/>
      <c r="Q96" s="297"/>
      <c r="S96" s="297"/>
    </row>
    <row r="97" spans="1:19">
      <c r="A97" s="286" t="s">
        <v>153</v>
      </c>
      <c r="B97" s="286" t="s">
        <v>211</v>
      </c>
      <c r="C97" s="300">
        <v>0.25</v>
      </c>
      <c r="D97" s="300">
        <v>1</v>
      </c>
      <c r="E97" s="300">
        <v>0</v>
      </c>
      <c r="F97" s="300">
        <v>0</v>
      </c>
      <c r="G97" s="287" t="s">
        <v>65</v>
      </c>
      <c r="I97" s="286"/>
      <c r="K97" s="286" t="s">
        <v>157</v>
      </c>
      <c r="L97" s="286" t="s">
        <v>235</v>
      </c>
      <c r="M97" s="287" t="s">
        <v>65</v>
      </c>
      <c r="O97" s="297"/>
      <c r="P97" s="297"/>
      <c r="Q97" s="297"/>
      <c r="S97" s="297"/>
    </row>
    <row r="98" spans="1:19">
      <c r="A98" s="286" t="s">
        <v>153</v>
      </c>
      <c r="B98" s="286" t="s">
        <v>213</v>
      </c>
      <c r="C98" s="300">
        <v>0.15</v>
      </c>
      <c r="D98" s="300">
        <v>1</v>
      </c>
      <c r="E98" s="300">
        <v>0</v>
      </c>
      <c r="F98" s="300">
        <v>0</v>
      </c>
      <c r="G98" s="287" t="s">
        <v>65</v>
      </c>
      <c r="I98" s="286"/>
      <c r="K98" s="286" t="s">
        <v>157</v>
      </c>
      <c r="L98" s="286" t="s">
        <v>236</v>
      </c>
      <c r="M98" s="287" t="s">
        <v>65</v>
      </c>
      <c r="O98" s="297"/>
      <c r="P98" s="297"/>
      <c r="Q98" s="297"/>
      <c r="S98" s="297"/>
    </row>
    <row r="99" spans="1:19">
      <c r="A99" s="286" t="s">
        <v>153</v>
      </c>
      <c r="B99" s="286" t="s">
        <v>215</v>
      </c>
      <c r="C99" s="300">
        <v>0.1</v>
      </c>
      <c r="D99" s="300">
        <v>1</v>
      </c>
      <c r="E99" s="300">
        <v>0</v>
      </c>
      <c r="F99" s="300">
        <v>0</v>
      </c>
      <c r="G99" s="287" t="s">
        <v>65</v>
      </c>
      <c r="I99" s="286"/>
      <c r="K99" s="286" t="s">
        <v>157</v>
      </c>
      <c r="L99" s="286" t="s">
        <v>237</v>
      </c>
      <c r="M99" s="287" t="s">
        <v>65</v>
      </c>
      <c r="O99" s="297"/>
      <c r="P99" s="297"/>
      <c r="Q99" s="297"/>
      <c r="S99" s="297"/>
    </row>
    <row r="100" spans="1:19">
      <c r="A100" s="286" t="s">
        <v>153</v>
      </c>
      <c r="B100" s="286" t="s">
        <v>216</v>
      </c>
      <c r="C100" s="300">
        <v>0.06</v>
      </c>
      <c r="D100" s="300">
        <v>1</v>
      </c>
      <c r="E100" s="300">
        <v>0</v>
      </c>
      <c r="F100" s="300">
        <v>0</v>
      </c>
      <c r="G100" s="287" t="s">
        <v>65</v>
      </c>
      <c r="I100" s="286"/>
      <c r="K100" s="286" t="s">
        <v>159</v>
      </c>
      <c r="L100" s="286" t="s">
        <v>159</v>
      </c>
      <c r="M100" s="287" t="s">
        <v>65</v>
      </c>
      <c r="O100" s="297"/>
      <c r="P100" s="297"/>
      <c r="Q100" s="297"/>
      <c r="S100" s="297"/>
    </row>
    <row r="101" spans="1:19">
      <c r="A101" s="286" t="s">
        <v>153</v>
      </c>
      <c r="B101" s="286" t="s">
        <v>218</v>
      </c>
      <c r="C101" s="300">
        <v>0.01</v>
      </c>
      <c r="D101" s="300">
        <v>1</v>
      </c>
      <c r="E101" s="300">
        <v>0</v>
      </c>
      <c r="F101" s="300">
        <v>0</v>
      </c>
      <c r="G101" s="287" t="s">
        <v>65</v>
      </c>
      <c r="I101" s="286"/>
      <c r="K101" s="286" t="s">
        <v>161</v>
      </c>
      <c r="L101" s="286" t="s">
        <v>238</v>
      </c>
      <c r="M101" s="287" t="s">
        <v>65</v>
      </c>
      <c r="O101" s="297"/>
      <c r="P101" s="297"/>
      <c r="Q101" s="297"/>
      <c r="S101" s="297"/>
    </row>
    <row r="102" spans="1:19">
      <c r="A102" s="286" t="s">
        <v>153</v>
      </c>
      <c r="B102" s="286" t="s">
        <v>220</v>
      </c>
      <c r="C102" s="300">
        <v>0.01</v>
      </c>
      <c r="D102" s="300">
        <v>1</v>
      </c>
      <c r="E102" s="300">
        <v>0</v>
      </c>
      <c r="F102" s="300">
        <v>0</v>
      </c>
      <c r="G102" s="287" t="s">
        <v>65</v>
      </c>
      <c r="I102" s="286"/>
      <c r="K102" s="286" t="s">
        <v>161</v>
      </c>
      <c r="L102" s="286" t="s">
        <v>239</v>
      </c>
      <c r="M102" s="287" t="s">
        <v>65</v>
      </c>
      <c r="O102" s="297"/>
      <c r="P102" s="297"/>
      <c r="Q102" s="297"/>
      <c r="S102" s="297"/>
    </row>
    <row r="103" spans="1:19">
      <c r="A103" s="286" t="s">
        <v>153</v>
      </c>
      <c r="B103" s="286" t="s">
        <v>222</v>
      </c>
      <c r="C103" s="300">
        <v>0.01</v>
      </c>
      <c r="D103" s="300">
        <v>1</v>
      </c>
      <c r="E103" s="300">
        <v>0</v>
      </c>
      <c r="F103" s="300">
        <v>0</v>
      </c>
      <c r="G103" s="287" t="s">
        <v>65</v>
      </c>
      <c r="I103" s="286"/>
      <c r="K103" s="286" t="s">
        <v>161</v>
      </c>
      <c r="L103" s="286" t="s">
        <v>240</v>
      </c>
      <c r="M103" s="287" t="s">
        <v>65</v>
      </c>
      <c r="O103" s="297"/>
      <c r="P103" s="297"/>
      <c r="Q103" s="297"/>
      <c r="S103" s="297"/>
    </row>
    <row r="104" spans="1:19">
      <c r="A104" s="286" t="s">
        <v>153</v>
      </c>
      <c r="B104" s="286" t="s">
        <v>223</v>
      </c>
      <c r="C104" s="300">
        <v>0.01</v>
      </c>
      <c r="D104" s="300">
        <v>1</v>
      </c>
      <c r="E104" s="300">
        <v>0</v>
      </c>
      <c r="F104" s="300">
        <v>0</v>
      </c>
      <c r="G104" s="287" t="s">
        <v>65</v>
      </c>
      <c r="I104" s="286"/>
      <c r="K104" s="286" t="s">
        <v>161</v>
      </c>
      <c r="L104" s="286" t="s">
        <v>241</v>
      </c>
      <c r="M104" s="287" t="s">
        <v>65</v>
      </c>
      <c r="O104" s="297"/>
      <c r="P104" s="297"/>
      <c r="Q104" s="297"/>
      <c r="S104" s="297"/>
    </row>
    <row r="105" spans="1:19">
      <c r="A105" s="286" t="s">
        <v>153</v>
      </c>
      <c r="B105" s="286" t="s">
        <v>224</v>
      </c>
      <c r="C105" s="300">
        <v>0</v>
      </c>
      <c r="D105" s="300">
        <v>1</v>
      </c>
      <c r="E105" s="300">
        <v>0</v>
      </c>
      <c r="F105" s="300">
        <v>0</v>
      </c>
      <c r="G105" s="287" t="s">
        <v>65</v>
      </c>
      <c r="I105" s="286"/>
      <c r="K105" s="286" t="s">
        <v>161</v>
      </c>
      <c r="L105" s="286" t="s">
        <v>242</v>
      </c>
      <c r="M105" s="287" t="s">
        <v>65</v>
      </c>
      <c r="O105" s="297"/>
      <c r="P105" s="297"/>
      <c r="Q105" s="297"/>
      <c r="S105" s="297"/>
    </row>
    <row r="106" spans="1:19">
      <c r="A106" s="286" t="s">
        <v>155</v>
      </c>
      <c r="B106" s="286" t="s">
        <v>225</v>
      </c>
      <c r="C106" s="300">
        <v>0.7</v>
      </c>
      <c r="D106" s="300">
        <v>0.45</v>
      </c>
      <c r="E106" s="300">
        <v>0.45</v>
      </c>
      <c r="F106" s="300">
        <v>0.1</v>
      </c>
      <c r="G106" s="287" t="s">
        <v>65</v>
      </c>
      <c r="I106" s="286"/>
      <c r="K106" s="286" t="s">
        <v>161</v>
      </c>
      <c r="L106" s="286" t="s">
        <v>243</v>
      </c>
      <c r="M106" s="287" t="s">
        <v>65</v>
      </c>
      <c r="O106" s="297"/>
      <c r="P106" s="297"/>
      <c r="Q106" s="297"/>
      <c r="S106" s="297"/>
    </row>
    <row r="107" spans="1:19">
      <c r="A107" s="286" t="s">
        <v>155</v>
      </c>
      <c r="B107" s="286" t="s">
        <v>226</v>
      </c>
      <c r="C107" s="300">
        <v>0.1</v>
      </c>
      <c r="D107" s="300">
        <v>0.5</v>
      </c>
      <c r="E107" s="300">
        <v>0.5</v>
      </c>
      <c r="F107" s="300">
        <v>0</v>
      </c>
      <c r="G107" s="287" t="s">
        <v>65</v>
      </c>
      <c r="I107" s="286"/>
      <c r="K107" s="286" t="s">
        <v>161</v>
      </c>
      <c r="L107" s="286" t="s">
        <v>244</v>
      </c>
      <c r="M107" s="287" t="s">
        <v>65</v>
      </c>
      <c r="O107" s="297"/>
      <c r="P107" s="297"/>
      <c r="Q107" s="297"/>
      <c r="S107" s="297"/>
    </row>
    <row r="108" spans="1:19">
      <c r="A108" s="286" t="s">
        <v>155</v>
      </c>
      <c r="B108" s="286" t="s">
        <v>227</v>
      </c>
      <c r="C108" s="300">
        <v>0.1</v>
      </c>
      <c r="D108" s="300">
        <v>0.5</v>
      </c>
      <c r="E108" s="300">
        <v>0.5</v>
      </c>
      <c r="F108" s="300">
        <v>0</v>
      </c>
      <c r="G108" s="287" t="s">
        <v>65</v>
      </c>
      <c r="I108" s="286"/>
      <c r="K108" s="286" t="s">
        <v>163</v>
      </c>
      <c r="L108" s="286" t="s">
        <v>245</v>
      </c>
      <c r="M108" s="287" t="s">
        <v>65</v>
      </c>
      <c r="O108" s="297"/>
      <c r="P108" s="297"/>
      <c r="Q108" s="297"/>
      <c r="S108" s="297"/>
    </row>
    <row r="109" spans="1:19">
      <c r="A109" s="286" t="s">
        <v>155</v>
      </c>
      <c r="B109" s="286" t="s">
        <v>228</v>
      </c>
      <c r="C109" s="300">
        <v>0.1</v>
      </c>
      <c r="D109" s="300">
        <v>0.5</v>
      </c>
      <c r="E109" s="300">
        <v>0.5</v>
      </c>
      <c r="F109" s="300">
        <v>0</v>
      </c>
      <c r="G109" s="287" t="s">
        <v>65</v>
      </c>
      <c r="I109" s="286"/>
      <c r="K109" s="286" t="s">
        <v>163</v>
      </c>
      <c r="L109" s="286" t="s">
        <v>246</v>
      </c>
      <c r="M109" s="287" t="s">
        <v>65</v>
      </c>
      <c r="O109" s="297"/>
      <c r="P109" s="297"/>
      <c r="Q109" s="297"/>
      <c r="S109" s="297"/>
    </row>
    <row r="110" spans="1:19">
      <c r="A110" s="286" t="s">
        <v>157</v>
      </c>
      <c r="B110" s="286" t="s">
        <v>229</v>
      </c>
      <c r="C110" s="300">
        <v>0.35</v>
      </c>
      <c r="D110" s="300">
        <v>0.5</v>
      </c>
      <c r="E110" s="300">
        <v>0.5</v>
      </c>
      <c r="F110" s="300">
        <v>0</v>
      </c>
      <c r="G110" s="287" t="s">
        <v>65</v>
      </c>
      <c r="I110" s="286"/>
      <c r="K110" s="286" t="s">
        <v>163</v>
      </c>
      <c r="L110" s="286" t="s">
        <v>247</v>
      </c>
      <c r="M110" s="287" t="s">
        <v>65</v>
      </c>
      <c r="O110" s="297"/>
      <c r="P110" s="297"/>
      <c r="Q110" s="297"/>
      <c r="S110" s="297"/>
    </row>
    <row r="111" spans="1:19">
      <c r="A111" s="286" t="s">
        <v>157</v>
      </c>
      <c r="B111" s="286" t="s">
        <v>230</v>
      </c>
      <c r="C111" s="300">
        <v>0.28000000000000003</v>
      </c>
      <c r="D111" s="300">
        <v>0.5</v>
      </c>
      <c r="E111" s="300">
        <v>0.5</v>
      </c>
      <c r="F111" s="300">
        <v>0</v>
      </c>
      <c r="G111" s="287" t="s">
        <v>65</v>
      </c>
      <c r="I111" s="286"/>
      <c r="K111" s="286" t="s">
        <v>163</v>
      </c>
      <c r="L111" s="286" t="s">
        <v>248</v>
      </c>
      <c r="M111" s="287" t="s">
        <v>65</v>
      </c>
      <c r="O111" s="297"/>
      <c r="P111" s="297"/>
      <c r="Q111" s="297"/>
      <c r="S111" s="297"/>
    </row>
    <row r="112" spans="1:19">
      <c r="A112" s="286" t="s">
        <v>157</v>
      </c>
      <c r="B112" s="286" t="s">
        <v>231</v>
      </c>
      <c r="C112" s="300">
        <v>0.13</v>
      </c>
      <c r="D112" s="300">
        <v>0.5</v>
      </c>
      <c r="E112" s="300">
        <v>0.5</v>
      </c>
      <c r="F112" s="300">
        <v>0</v>
      </c>
      <c r="G112" s="287" t="s">
        <v>65</v>
      </c>
      <c r="I112" s="286"/>
      <c r="K112" s="286" t="s">
        <v>165</v>
      </c>
      <c r="L112" s="286" t="s">
        <v>165</v>
      </c>
      <c r="M112" s="287" t="s">
        <v>65</v>
      </c>
      <c r="O112" s="297"/>
      <c r="P112" s="297"/>
      <c r="Q112" s="297"/>
      <c r="S112" s="297"/>
    </row>
    <row r="113" spans="1:19">
      <c r="A113" s="286" t="s">
        <v>157</v>
      </c>
      <c r="B113" s="286" t="s">
        <v>232</v>
      </c>
      <c r="C113" s="300">
        <v>0.08</v>
      </c>
      <c r="D113" s="300">
        <v>0.5</v>
      </c>
      <c r="E113" s="300">
        <v>0.5</v>
      </c>
      <c r="F113" s="300">
        <v>0</v>
      </c>
      <c r="G113" s="287" t="s">
        <v>65</v>
      </c>
      <c r="I113" s="286"/>
      <c r="K113" s="286" t="s">
        <v>28</v>
      </c>
      <c r="L113" s="286" t="s">
        <v>249</v>
      </c>
      <c r="M113" s="287" t="s">
        <v>65</v>
      </c>
      <c r="O113" s="297"/>
      <c r="P113" s="297"/>
      <c r="Q113" s="297"/>
      <c r="S113" s="297"/>
    </row>
    <row r="114" spans="1:19">
      <c r="A114" s="286" t="s">
        <v>157</v>
      </c>
      <c r="B114" s="286" t="s">
        <v>233</v>
      </c>
      <c r="C114" s="300">
        <v>0.08</v>
      </c>
      <c r="D114" s="300">
        <v>0.5</v>
      </c>
      <c r="E114" s="300">
        <v>0.5</v>
      </c>
      <c r="F114" s="300">
        <v>0</v>
      </c>
      <c r="G114" s="287" t="s">
        <v>65</v>
      </c>
      <c r="I114" s="286"/>
      <c r="K114" s="286" t="s">
        <v>28</v>
      </c>
      <c r="L114" s="286" t="s">
        <v>250</v>
      </c>
      <c r="M114" s="287" t="s">
        <v>65</v>
      </c>
      <c r="O114" s="297"/>
      <c r="P114" s="297"/>
      <c r="Q114" s="297"/>
      <c r="S114" s="297"/>
    </row>
    <row r="115" spans="1:19">
      <c r="A115" s="286" t="s">
        <v>157</v>
      </c>
      <c r="B115" s="286" t="s">
        <v>234</v>
      </c>
      <c r="C115" s="300">
        <v>0.04</v>
      </c>
      <c r="D115" s="301">
        <v>0.7</v>
      </c>
      <c r="E115" s="301">
        <v>0.3</v>
      </c>
      <c r="F115" s="300">
        <v>0</v>
      </c>
      <c r="G115" s="287" t="s">
        <v>65</v>
      </c>
      <c r="I115" s="286"/>
      <c r="K115" s="286" t="s">
        <v>28</v>
      </c>
      <c r="L115" s="286" t="s">
        <v>251</v>
      </c>
      <c r="M115" s="287" t="s">
        <v>65</v>
      </c>
      <c r="O115" s="297"/>
      <c r="P115" s="297"/>
      <c r="Q115" s="297"/>
      <c r="S115" s="297"/>
    </row>
    <row r="116" spans="1:19">
      <c r="A116" s="286" t="s">
        <v>157</v>
      </c>
      <c r="B116" s="286" t="s">
        <v>235</v>
      </c>
      <c r="C116" s="300">
        <v>0.02</v>
      </c>
      <c r="D116" s="301">
        <v>0.5</v>
      </c>
      <c r="E116" s="301">
        <v>0.5</v>
      </c>
      <c r="F116" s="300">
        <v>0</v>
      </c>
      <c r="G116" s="287" t="s">
        <v>65</v>
      </c>
      <c r="I116" s="286"/>
      <c r="K116" s="286" t="s">
        <v>28</v>
      </c>
      <c r="L116" s="286" t="s">
        <v>252</v>
      </c>
      <c r="M116" s="287" t="s">
        <v>65</v>
      </c>
      <c r="O116" s="297"/>
      <c r="P116" s="297"/>
      <c r="Q116" s="297"/>
      <c r="S116" s="297"/>
    </row>
    <row r="117" spans="1:19">
      <c r="A117" s="286" t="s">
        <v>157</v>
      </c>
      <c r="B117" s="286" t="s">
        <v>236</v>
      </c>
      <c r="C117" s="300">
        <v>0.01</v>
      </c>
      <c r="D117" s="301">
        <v>1</v>
      </c>
      <c r="E117" s="301">
        <v>0</v>
      </c>
      <c r="F117" s="300">
        <v>0</v>
      </c>
      <c r="G117" s="287" t="s">
        <v>65</v>
      </c>
      <c r="I117" s="286"/>
      <c r="K117" s="286" t="s">
        <v>28</v>
      </c>
      <c r="L117" s="286" t="s">
        <v>253</v>
      </c>
      <c r="M117" s="287" t="s">
        <v>65</v>
      </c>
      <c r="O117" s="297"/>
      <c r="P117" s="297"/>
      <c r="Q117" s="297"/>
      <c r="S117" s="297"/>
    </row>
    <row r="118" spans="1:19">
      <c r="A118" s="286" t="s">
        <v>157</v>
      </c>
      <c r="B118" s="286" t="s">
        <v>237</v>
      </c>
      <c r="C118" s="300">
        <v>0.01</v>
      </c>
      <c r="D118" s="300">
        <v>1</v>
      </c>
      <c r="E118" s="300">
        <v>0</v>
      </c>
      <c r="F118" s="300">
        <v>0</v>
      </c>
      <c r="G118" s="287" t="s">
        <v>65</v>
      </c>
      <c r="I118" s="286"/>
      <c r="K118" s="286" t="s">
        <v>101</v>
      </c>
      <c r="L118" s="286" t="s">
        <v>254</v>
      </c>
      <c r="M118" s="287" t="s">
        <v>65</v>
      </c>
      <c r="O118" s="297"/>
      <c r="P118" s="297"/>
      <c r="Q118" s="297"/>
      <c r="S118" s="297"/>
    </row>
    <row r="119" spans="1:19">
      <c r="A119" s="286" t="s">
        <v>159</v>
      </c>
      <c r="B119" s="286" t="s">
        <v>159</v>
      </c>
      <c r="C119" s="300">
        <v>1</v>
      </c>
      <c r="D119" s="300">
        <v>0.45</v>
      </c>
      <c r="E119" s="300">
        <v>0.45</v>
      </c>
      <c r="F119" s="300">
        <v>0.1</v>
      </c>
      <c r="G119" s="287" t="s">
        <v>65</v>
      </c>
      <c r="I119" s="286"/>
      <c r="K119" s="286" t="s">
        <v>101</v>
      </c>
      <c r="L119" s="286" t="s">
        <v>255</v>
      </c>
      <c r="M119" s="287" t="s">
        <v>65</v>
      </c>
      <c r="O119" s="297"/>
      <c r="P119" s="297"/>
      <c r="Q119" s="297"/>
      <c r="S119" s="297"/>
    </row>
    <row r="120" spans="1:19">
      <c r="A120" s="286" t="s">
        <v>161</v>
      </c>
      <c r="B120" s="286" t="s">
        <v>238</v>
      </c>
      <c r="C120" s="300">
        <v>0.23</v>
      </c>
      <c r="D120" s="300">
        <v>0.95</v>
      </c>
      <c r="E120" s="300">
        <v>0.05</v>
      </c>
      <c r="F120" s="300">
        <v>0</v>
      </c>
      <c r="G120" s="287" t="s">
        <v>65</v>
      </c>
      <c r="I120" s="286"/>
      <c r="K120" s="286" t="s">
        <v>101</v>
      </c>
      <c r="L120" s="286" t="s">
        <v>256</v>
      </c>
      <c r="M120" s="287" t="s">
        <v>65</v>
      </c>
      <c r="O120" s="297"/>
      <c r="P120" s="297"/>
      <c r="Q120" s="297"/>
      <c r="S120" s="297"/>
    </row>
    <row r="121" spans="1:19">
      <c r="A121" s="286" t="s">
        <v>161</v>
      </c>
      <c r="B121" s="286" t="s">
        <v>239</v>
      </c>
      <c r="C121" s="300">
        <v>0.23</v>
      </c>
      <c r="D121" s="300">
        <v>0.85</v>
      </c>
      <c r="E121" s="300">
        <v>0.15</v>
      </c>
      <c r="F121" s="300">
        <v>0</v>
      </c>
      <c r="G121" s="287" t="s">
        <v>65</v>
      </c>
      <c r="I121" s="286"/>
      <c r="K121" s="286" t="s">
        <v>101</v>
      </c>
      <c r="L121" s="286" t="s">
        <v>257</v>
      </c>
      <c r="M121" s="287" t="s">
        <v>65</v>
      </c>
      <c r="O121" s="297"/>
      <c r="P121" s="297"/>
      <c r="Q121" s="297"/>
      <c r="S121" s="297"/>
    </row>
    <row r="122" spans="1:19">
      <c r="A122" s="286" t="s">
        <v>161</v>
      </c>
      <c r="B122" s="286" t="s">
        <v>240</v>
      </c>
      <c r="C122" s="300">
        <v>0.23</v>
      </c>
      <c r="D122" s="300">
        <v>0.8</v>
      </c>
      <c r="E122" s="300">
        <v>0.2</v>
      </c>
      <c r="F122" s="300">
        <v>0</v>
      </c>
      <c r="G122" s="287" t="s">
        <v>65</v>
      </c>
      <c r="I122" s="286"/>
      <c r="K122" s="286" t="s">
        <v>101</v>
      </c>
      <c r="L122" s="286" t="s">
        <v>258</v>
      </c>
      <c r="M122" s="287" t="s">
        <v>65</v>
      </c>
      <c r="O122" s="297"/>
      <c r="P122" s="297"/>
      <c r="Q122" s="297"/>
      <c r="S122" s="297"/>
    </row>
    <row r="123" spans="1:19">
      <c r="A123" s="286" t="s">
        <v>161</v>
      </c>
      <c r="B123" s="286" t="s">
        <v>241</v>
      </c>
      <c r="C123" s="300">
        <v>0.15</v>
      </c>
      <c r="D123" s="300">
        <v>1</v>
      </c>
      <c r="E123" s="300">
        <v>0</v>
      </c>
      <c r="F123" s="300">
        <v>0</v>
      </c>
      <c r="G123" s="287" t="s">
        <v>65</v>
      </c>
      <c r="I123" s="286"/>
      <c r="K123" s="286" t="s">
        <v>101</v>
      </c>
      <c r="L123" s="286" t="s">
        <v>259</v>
      </c>
      <c r="M123" s="287" t="s">
        <v>65</v>
      </c>
      <c r="O123" s="297"/>
      <c r="P123" s="297"/>
      <c r="Q123" s="297"/>
      <c r="S123" s="297"/>
    </row>
    <row r="124" spans="1:19">
      <c r="A124" s="286" t="s">
        <v>161</v>
      </c>
      <c r="B124" s="286" t="s">
        <v>242</v>
      </c>
      <c r="C124" s="300">
        <v>0.1</v>
      </c>
      <c r="D124" s="300">
        <v>0.95</v>
      </c>
      <c r="E124" s="300">
        <v>0.05</v>
      </c>
      <c r="F124" s="300">
        <v>0</v>
      </c>
      <c r="G124" s="287" t="s">
        <v>65</v>
      </c>
      <c r="I124" s="286"/>
      <c r="K124" s="286" t="s">
        <v>170</v>
      </c>
      <c r="L124" s="286" t="s">
        <v>170</v>
      </c>
      <c r="M124" s="287" t="s">
        <v>65</v>
      </c>
      <c r="O124" s="297"/>
      <c r="P124" s="297"/>
      <c r="Q124" s="297"/>
      <c r="S124" s="297"/>
    </row>
    <row r="125" spans="1:19">
      <c r="A125" s="286" t="s">
        <v>161</v>
      </c>
      <c r="B125" s="286" t="s">
        <v>243</v>
      </c>
      <c r="C125" s="300">
        <v>0.06</v>
      </c>
      <c r="D125" s="300">
        <v>0.95</v>
      </c>
      <c r="E125" s="300">
        <v>0.05</v>
      </c>
      <c r="F125" s="300">
        <v>0</v>
      </c>
      <c r="G125" s="287" t="s">
        <v>65</v>
      </c>
      <c r="I125" s="286"/>
      <c r="K125" s="286" t="s">
        <v>172</v>
      </c>
      <c r="L125" s="286" t="s">
        <v>172</v>
      </c>
      <c r="M125" s="287" t="s">
        <v>65</v>
      </c>
      <c r="O125" s="297"/>
      <c r="P125" s="297"/>
      <c r="Q125" s="297"/>
      <c r="S125" s="297"/>
    </row>
    <row r="126" spans="1:19">
      <c r="A126" s="286" t="s">
        <v>161</v>
      </c>
      <c r="B126" s="286" t="s">
        <v>244</v>
      </c>
      <c r="C126" s="300">
        <v>0</v>
      </c>
      <c r="D126" s="300">
        <v>0</v>
      </c>
      <c r="E126" s="300">
        <v>0</v>
      </c>
      <c r="F126" s="300">
        <v>0</v>
      </c>
      <c r="G126" s="287" t="s">
        <v>65</v>
      </c>
      <c r="I126" s="286"/>
      <c r="K126" s="286" t="s">
        <v>175</v>
      </c>
      <c r="L126" s="286" t="s">
        <v>175</v>
      </c>
      <c r="M126" s="287" t="s">
        <v>65</v>
      </c>
      <c r="O126" s="297"/>
      <c r="P126" s="297"/>
      <c r="Q126" s="297"/>
      <c r="S126" s="297"/>
    </row>
    <row r="127" spans="1:19">
      <c r="A127" s="286" t="s">
        <v>163</v>
      </c>
      <c r="B127" s="286" t="s">
        <v>245</v>
      </c>
      <c r="C127" s="300">
        <v>0.55000000000000004</v>
      </c>
      <c r="D127" s="300">
        <v>0.45</v>
      </c>
      <c r="E127" s="300">
        <v>0.45</v>
      </c>
      <c r="F127" s="300">
        <v>0.1</v>
      </c>
      <c r="G127" s="287" t="s">
        <v>65</v>
      </c>
      <c r="I127" s="286"/>
      <c r="K127" s="286" t="s">
        <v>177</v>
      </c>
      <c r="L127" s="286" t="s">
        <v>177</v>
      </c>
      <c r="M127" s="287" t="s">
        <v>65</v>
      </c>
      <c r="O127" s="297"/>
      <c r="P127" s="297"/>
      <c r="Q127" s="297"/>
      <c r="S127" s="297"/>
    </row>
    <row r="128" spans="1:19">
      <c r="A128" s="286" t="s">
        <v>163</v>
      </c>
      <c r="B128" s="286" t="s">
        <v>246</v>
      </c>
      <c r="C128" s="300">
        <v>0.36</v>
      </c>
      <c r="D128" s="300">
        <v>0</v>
      </c>
      <c r="E128" s="300">
        <v>0</v>
      </c>
      <c r="F128" s="300">
        <v>1</v>
      </c>
      <c r="G128" s="287" t="s">
        <v>65</v>
      </c>
      <c r="I128" s="286"/>
      <c r="K128" s="286" t="s">
        <v>177</v>
      </c>
      <c r="L128" s="286" t="s">
        <v>260</v>
      </c>
      <c r="M128" s="287" t="s">
        <v>65</v>
      </c>
      <c r="O128" s="297"/>
      <c r="P128" s="297"/>
      <c r="Q128" s="297"/>
      <c r="S128" s="297"/>
    </row>
    <row r="129" spans="1:19">
      <c r="A129" s="286" t="s">
        <v>163</v>
      </c>
      <c r="B129" s="286" t="s">
        <v>247</v>
      </c>
      <c r="C129" s="300">
        <v>0.06</v>
      </c>
      <c r="D129" s="300">
        <v>0.5</v>
      </c>
      <c r="E129" s="300">
        <v>0.5</v>
      </c>
      <c r="F129" s="300">
        <v>0</v>
      </c>
      <c r="G129" s="287" t="s">
        <v>65</v>
      </c>
      <c r="I129" s="286"/>
      <c r="K129" s="286" t="s">
        <v>179</v>
      </c>
      <c r="L129" s="286" t="s">
        <v>179</v>
      </c>
      <c r="M129" s="287" t="s">
        <v>65</v>
      </c>
      <c r="O129" s="297"/>
      <c r="P129" s="297"/>
      <c r="Q129" s="297"/>
      <c r="S129" s="297"/>
    </row>
    <row r="130" spans="1:19">
      <c r="A130" s="286" t="s">
        <v>163</v>
      </c>
      <c r="B130" s="286" t="s">
        <v>248</v>
      </c>
      <c r="C130" s="300">
        <v>0.03</v>
      </c>
      <c r="D130" s="300">
        <v>0.5</v>
      </c>
      <c r="E130" s="300">
        <v>0.5</v>
      </c>
      <c r="F130" s="300">
        <v>0</v>
      </c>
      <c r="G130" s="287" t="s">
        <v>65</v>
      </c>
      <c r="I130" s="286"/>
      <c r="K130" s="286" t="s">
        <v>181</v>
      </c>
      <c r="L130" s="286" t="s">
        <v>181</v>
      </c>
      <c r="M130" s="287" t="s">
        <v>65</v>
      </c>
      <c r="O130" s="297"/>
      <c r="P130" s="297"/>
      <c r="Q130" s="297"/>
      <c r="S130" s="297"/>
    </row>
    <row r="131" spans="1:19">
      <c r="A131" s="286" t="s">
        <v>165</v>
      </c>
      <c r="B131" s="286" t="s">
        <v>165</v>
      </c>
      <c r="C131" s="300">
        <v>1</v>
      </c>
      <c r="D131" s="300">
        <v>0</v>
      </c>
      <c r="E131" s="300">
        <v>0</v>
      </c>
      <c r="F131" s="300">
        <v>1</v>
      </c>
      <c r="G131" s="287" t="s">
        <v>65</v>
      </c>
      <c r="I131" s="286"/>
      <c r="K131" s="286" t="s">
        <v>181</v>
      </c>
      <c r="L131" s="286" t="s">
        <v>261</v>
      </c>
      <c r="M131" s="287" t="s">
        <v>65</v>
      </c>
      <c r="O131" s="297"/>
      <c r="P131" s="297"/>
      <c r="Q131" s="297"/>
      <c r="S131" s="297"/>
    </row>
    <row r="132" spans="1:19">
      <c r="A132" s="286" t="s">
        <v>28</v>
      </c>
      <c r="B132" s="286" t="s">
        <v>249</v>
      </c>
      <c r="C132" s="300">
        <v>0.65</v>
      </c>
      <c r="D132" s="300">
        <v>0.5</v>
      </c>
      <c r="E132" s="300">
        <v>0.5</v>
      </c>
      <c r="F132" s="300">
        <v>0</v>
      </c>
      <c r="G132" s="287" t="s">
        <v>65</v>
      </c>
      <c r="I132" s="286"/>
      <c r="K132" s="286" t="s">
        <v>181</v>
      </c>
      <c r="L132" s="286" t="s">
        <v>262</v>
      </c>
      <c r="M132" s="287" t="s">
        <v>65</v>
      </c>
      <c r="O132" s="297"/>
      <c r="P132" s="297"/>
      <c r="Q132" s="297"/>
      <c r="S132" s="297"/>
    </row>
    <row r="133" spans="1:19">
      <c r="A133" s="286" t="s">
        <v>28</v>
      </c>
      <c r="B133" s="286" t="s">
        <v>119</v>
      </c>
      <c r="C133" s="300">
        <v>0.2</v>
      </c>
      <c r="D133" s="300">
        <v>0.8</v>
      </c>
      <c r="E133" s="300">
        <v>0.2</v>
      </c>
      <c r="F133" s="300">
        <v>0</v>
      </c>
      <c r="G133" s="287" t="s">
        <v>63</v>
      </c>
      <c r="I133" s="286"/>
      <c r="K133" s="286" t="s">
        <v>181</v>
      </c>
      <c r="L133" s="286" t="s">
        <v>263</v>
      </c>
      <c r="M133" s="287" t="s">
        <v>65</v>
      </c>
      <c r="O133" s="297"/>
      <c r="P133" s="297"/>
      <c r="Q133" s="297"/>
      <c r="S133" s="297"/>
    </row>
    <row r="134" spans="1:19">
      <c r="A134" s="286" t="s">
        <v>28</v>
      </c>
      <c r="B134" s="286" t="s">
        <v>250</v>
      </c>
      <c r="C134" s="300">
        <v>0.1</v>
      </c>
      <c r="D134" s="300">
        <v>0</v>
      </c>
      <c r="E134" s="300">
        <v>0</v>
      </c>
      <c r="F134" s="300">
        <v>1</v>
      </c>
      <c r="G134" s="287" t="s">
        <v>65</v>
      </c>
      <c r="I134" s="286"/>
      <c r="K134" s="286" t="s">
        <v>182</v>
      </c>
      <c r="L134" s="286" t="s">
        <v>182</v>
      </c>
      <c r="M134" s="287" t="s">
        <v>65</v>
      </c>
      <c r="O134" s="297"/>
      <c r="P134" s="297"/>
      <c r="Q134" s="297"/>
      <c r="S134" s="297"/>
    </row>
    <row r="135" spans="1:19">
      <c r="A135" s="286" t="s">
        <v>28</v>
      </c>
      <c r="B135" s="286" t="s">
        <v>251</v>
      </c>
      <c r="C135" s="300">
        <v>0.05</v>
      </c>
      <c r="D135" s="300">
        <v>0.5</v>
      </c>
      <c r="E135" s="300">
        <v>0.5</v>
      </c>
      <c r="F135" s="300">
        <v>0</v>
      </c>
      <c r="G135" s="287" t="s">
        <v>65</v>
      </c>
      <c r="I135" s="286"/>
      <c r="K135" s="286" t="s">
        <v>184</v>
      </c>
      <c r="L135" s="286" t="s">
        <v>184</v>
      </c>
      <c r="M135" s="287" t="s">
        <v>65</v>
      </c>
      <c r="O135" s="297"/>
      <c r="P135" s="297"/>
      <c r="Q135" s="297"/>
      <c r="S135" s="297"/>
    </row>
    <row r="136" spans="1:19">
      <c r="A136" s="286" t="s">
        <v>28</v>
      </c>
      <c r="B136" s="286" t="s">
        <v>252</v>
      </c>
      <c r="C136" s="300">
        <v>0</v>
      </c>
      <c r="D136" s="300">
        <v>0.5</v>
      </c>
      <c r="E136" s="300">
        <v>0.5</v>
      </c>
      <c r="F136" s="300">
        <v>0</v>
      </c>
      <c r="G136" s="287" t="s">
        <v>65</v>
      </c>
      <c r="I136" s="286"/>
      <c r="K136" s="286" t="s">
        <v>186</v>
      </c>
      <c r="L136" s="286" t="s">
        <v>186</v>
      </c>
      <c r="M136" s="287" t="s">
        <v>65</v>
      </c>
      <c r="O136" s="297"/>
      <c r="P136" s="297"/>
      <c r="Q136" s="297"/>
      <c r="S136" s="297"/>
    </row>
    <row r="137" spans="1:19">
      <c r="A137" s="286" t="s">
        <v>28</v>
      </c>
      <c r="B137" s="286" t="s">
        <v>253</v>
      </c>
      <c r="C137" s="300">
        <v>0</v>
      </c>
      <c r="D137" s="300">
        <v>0.5</v>
      </c>
      <c r="E137" s="300">
        <v>0.5</v>
      </c>
      <c r="F137" s="300">
        <v>0</v>
      </c>
      <c r="G137" s="287" t="s">
        <v>65</v>
      </c>
      <c r="I137" s="286"/>
      <c r="K137" s="286" t="s">
        <v>187</v>
      </c>
      <c r="L137" s="286" t="s">
        <v>264</v>
      </c>
      <c r="M137" s="287" t="s">
        <v>65</v>
      </c>
      <c r="O137" s="297"/>
      <c r="P137" s="297"/>
      <c r="Q137" s="297"/>
      <c r="S137" s="297"/>
    </row>
    <row r="138" spans="1:19">
      <c r="A138" s="286" t="s">
        <v>101</v>
      </c>
      <c r="B138" s="286" t="s">
        <v>254</v>
      </c>
      <c r="C138" s="300">
        <v>0.6</v>
      </c>
      <c r="D138" s="300">
        <v>0.47</v>
      </c>
      <c r="E138" s="300">
        <v>0.47</v>
      </c>
      <c r="F138" s="300">
        <v>0.06</v>
      </c>
      <c r="G138" s="287" t="s">
        <v>65</v>
      </c>
      <c r="I138" s="286"/>
      <c r="K138" s="286" t="s">
        <v>187</v>
      </c>
      <c r="L138" s="286" t="s">
        <v>265</v>
      </c>
      <c r="M138" s="287" t="s">
        <v>65</v>
      </c>
      <c r="O138" s="297"/>
      <c r="P138" s="297"/>
      <c r="Q138" s="297"/>
      <c r="S138" s="297"/>
    </row>
    <row r="139" spans="1:19">
      <c r="A139" s="286" t="s">
        <v>101</v>
      </c>
      <c r="B139" s="286" t="s">
        <v>255</v>
      </c>
      <c r="C139" s="300">
        <v>0.25</v>
      </c>
      <c r="D139" s="300">
        <v>0.47</v>
      </c>
      <c r="E139" s="300">
        <v>0.47</v>
      </c>
      <c r="F139" s="300">
        <v>0.06</v>
      </c>
      <c r="G139" s="287" t="s">
        <v>65</v>
      </c>
      <c r="I139" s="286"/>
      <c r="K139" s="286" t="s">
        <v>187</v>
      </c>
      <c r="L139" s="286" t="s">
        <v>266</v>
      </c>
      <c r="M139" s="287" t="s">
        <v>65</v>
      </c>
      <c r="O139" s="297"/>
      <c r="P139" s="297"/>
      <c r="Q139" s="297"/>
      <c r="S139" s="297"/>
    </row>
    <row r="140" spans="1:19">
      <c r="A140" s="286" t="s">
        <v>101</v>
      </c>
      <c r="B140" s="286" t="s">
        <v>256</v>
      </c>
      <c r="C140" s="300">
        <v>0.1</v>
      </c>
      <c r="D140" s="300">
        <v>0.5</v>
      </c>
      <c r="E140" s="300">
        <v>0.5</v>
      </c>
      <c r="F140" s="300">
        <v>0</v>
      </c>
      <c r="G140" s="287" t="s">
        <v>65</v>
      </c>
      <c r="I140" s="286"/>
      <c r="K140" s="286" t="s">
        <v>187</v>
      </c>
      <c r="L140" s="286" t="s">
        <v>267</v>
      </c>
      <c r="M140" s="287" t="s">
        <v>65</v>
      </c>
      <c r="O140" s="297"/>
      <c r="P140" s="297"/>
      <c r="Q140" s="297"/>
      <c r="S140" s="297"/>
    </row>
    <row r="141" spans="1:19">
      <c r="A141" s="286" t="s">
        <v>101</v>
      </c>
      <c r="B141" s="286" t="s">
        <v>121</v>
      </c>
      <c r="C141" s="300">
        <v>0.05</v>
      </c>
      <c r="D141" s="300">
        <v>1</v>
      </c>
      <c r="E141" s="300">
        <v>0</v>
      </c>
      <c r="F141" s="300">
        <v>0</v>
      </c>
      <c r="G141" s="287" t="s">
        <v>63</v>
      </c>
      <c r="I141" s="286"/>
      <c r="K141" s="286" t="s">
        <v>188</v>
      </c>
      <c r="L141" s="286" t="s">
        <v>188</v>
      </c>
      <c r="M141" s="287" t="s">
        <v>65</v>
      </c>
      <c r="O141" s="297"/>
      <c r="P141" s="297"/>
      <c r="Q141" s="297"/>
      <c r="S141" s="297"/>
    </row>
    <row r="142" spans="1:19">
      <c r="A142" s="286" t="s">
        <v>101</v>
      </c>
      <c r="B142" s="286" t="s">
        <v>257</v>
      </c>
      <c r="C142" s="300">
        <v>0</v>
      </c>
      <c r="D142" s="300">
        <v>0.4</v>
      </c>
      <c r="E142" s="300">
        <v>0.4</v>
      </c>
      <c r="F142" s="300">
        <v>0.2</v>
      </c>
      <c r="G142" s="287" t="s">
        <v>65</v>
      </c>
      <c r="I142" s="286"/>
      <c r="K142" s="286" t="s">
        <v>190</v>
      </c>
      <c r="L142" s="286" t="s">
        <v>190</v>
      </c>
      <c r="M142" s="287" t="s">
        <v>65</v>
      </c>
      <c r="O142" s="297"/>
      <c r="P142" s="297"/>
      <c r="Q142" s="297"/>
      <c r="S142" s="297"/>
    </row>
    <row r="143" spans="1:19">
      <c r="A143" s="286" t="s">
        <v>101</v>
      </c>
      <c r="B143" s="286" t="s">
        <v>123</v>
      </c>
      <c r="C143" s="300">
        <v>0</v>
      </c>
      <c r="D143" s="300">
        <v>0.4</v>
      </c>
      <c r="E143" s="300">
        <v>0.4</v>
      </c>
      <c r="F143" s="300">
        <v>0.2</v>
      </c>
      <c r="G143" s="287" t="s">
        <v>63</v>
      </c>
      <c r="I143" s="286"/>
      <c r="K143" s="286" t="s">
        <v>192</v>
      </c>
      <c r="L143" s="286" t="s">
        <v>192</v>
      </c>
      <c r="M143" s="287" t="s">
        <v>65</v>
      </c>
      <c r="O143" s="297"/>
      <c r="P143" s="297"/>
      <c r="Q143" s="297"/>
      <c r="S143" s="297"/>
    </row>
    <row r="144" spans="1:19">
      <c r="A144" s="286" t="s">
        <v>101</v>
      </c>
      <c r="B144" s="286" t="s">
        <v>258</v>
      </c>
      <c r="C144" s="300">
        <v>0</v>
      </c>
      <c r="D144" s="300">
        <v>0.4</v>
      </c>
      <c r="E144" s="300">
        <v>0.4</v>
      </c>
      <c r="F144" s="300">
        <v>0.2</v>
      </c>
      <c r="G144" s="287" t="s">
        <v>65</v>
      </c>
      <c r="I144" s="286"/>
      <c r="K144" s="286" t="s">
        <v>194</v>
      </c>
      <c r="L144" s="286" t="s">
        <v>194</v>
      </c>
      <c r="M144" s="287" t="s">
        <v>65</v>
      </c>
      <c r="O144" s="297"/>
      <c r="P144" s="297"/>
      <c r="Q144" s="297"/>
      <c r="S144" s="297"/>
    </row>
    <row r="145" spans="1:19">
      <c r="A145" s="286" t="s">
        <v>101</v>
      </c>
      <c r="B145" s="286" t="s">
        <v>259</v>
      </c>
      <c r="C145" s="300">
        <v>0</v>
      </c>
      <c r="D145" s="300">
        <v>0.4</v>
      </c>
      <c r="E145" s="300">
        <v>0.4</v>
      </c>
      <c r="F145" s="300">
        <v>0.2</v>
      </c>
      <c r="G145" s="287" t="s">
        <v>65</v>
      </c>
      <c r="I145" s="286"/>
      <c r="K145" s="286" t="s">
        <v>196</v>
      </c>
      <c r="L145" s="286" t="s">
        <v>268</v>
      </c>
      <c r="M145" s="287" t="s">
        <v>65</v>
      </c>
      <c r="O145" s="297"/>
      <c r="P145" s="297"/>
      <c r="Q145" s="297"/>
      <c r="S145" s="297"/>
    </row>
    <row r="146" spans="1:19">
      <c r="A146" s="286" t="s">
        <v>105</v>
      </c>
      <c r="B146" s="286" t="s">
        <v>105</v>
      </c>
      <c r="C146" s="300">
        <v>0.8</v>
      </c>
      <c r="D146" s="300">
        <v>0.5</v>
      </c>
      <c r="E146" s="300">
        <v>0.5</v>
      </c>
      <c r="F146" s="300">
        <v>0</v>
      </c>
      <c r="G146" s="287" t="s">
        <v>63</v>
      </c>
      <c r="I146" s="286"/>
      <c r="K146" s="286" t="s">
        <v>196</v>
      </c>
      <c r="L146" s="286" t="s">
        <v>269</v>
      </c>
      <c r="M146" s="284" t="s">
        <v>65</v>
      </c>
      <c r="O146" s="297"/>
      <c r="P146" s="297"/>
      <c r="Q146" s="297"/>
      <c r="S146" s="297"/>
    </row>
    <row r="147" spans="1:19">
      <c r="A147" s="286" t="s">
        <v>105</v>
      </c>
      <c r="B147" s="286" t="s">
        <v>127</v>
      </c>
      <c r="C147" s="300">
        <v>0.2</v>
      </c>
      <c r="D147" s="300">
        <v>0.5</v>
      </c>
      <c r="E147" s="300">
        <v>0.5</v>
      </c>
      <c r="F147" s="300">
        <v>0</v>
      </c>
      <c r="G147" s="287" t="s">
        <v>63</v>
      </c>
      <c r="I147" s="286"/>
      <c r="K147" s="286" t="s">
        <v>196</v>
      </c>
      <c r="L147" s="286" t="s">
        <v>270</v>
      </c>
      <c r="M147" s="287" t="s">
        <v>65</v>
      </c>
      <c r="O147" s="297"/>
      <c r="P147" s="297"/>
      <c r="Q147" s="297"/>
      <c r="S147" s="297"/>
    </row>
    <row r="148" spans="1:19">
      <c r="A148" s="286" t="s">
        <v>170</v>
      </c>
      <c r="B148" s="286" t="s">
        <v>170</v>
      </c>
      <c r="C148" s="300">
        <v>1</v>
      </c>
      <c r="D148" s="300">
        <v>0.5</v>
      </c>
      <c r="E148" s="300">
        <v>0.5</v>
      </c>
      <c r="F148" s="300">
        <v>0</v>
      </c>
      <c r="G148" s="287" t="s">
        <v>65</v>
      </c>
      <c r="I148" s="286"/>
      <c r="K148" s="286" t="s">
        <v>196</v>
      </c>
      <c r="L148" s="286" t="s">
        <v>271</v>
      </c>
      <c r="M148" s="287" t="s">
        <v>65</v>
      </c>
      <c r="O148" s="297"/>
      <c r="P148" s="297"/>
      <c r="Q148" s="297"/>
      <c r="S148" s="297"/>
    </row>
    <row r="149" spans="1:19">
      <c r="A149" s="286" t="s">
        <v>172</v>
      </c>
      <c r="B149" s="286" t="s">
        <v>172</v>
      </c>
      <c r="C149" s="300">
        <v>1</v>
      </c>
      <c r="D149" s="300">
        <v>0.6</v>
      </c>
      <c r="E149" s="300">
        <v>0.4</v>
      </c>
      <c r="F149" s="300">
        <v>0</v>
      </c>
      <c r="G149" s="287" t="s">
        <v>65</v>
      </c>
      <c r="I149" s="286"/>
      <c r="K149" s="285" t="s">
        <v>196</v>
      </c>
      <c r="L149" s="285" t="s">
        <v>272</v>
      </c>
      <c r="M149" s="287" t="s">
        <v>65</v>
      </c>
      <c r="O149" s="297"/>
      <c r="P149" s="297"/>
      <c r="Q149" s="297"/>
      <c r="S149" s="297"/>
    </row>
    <row r="150" spans="1:19">
      <c r="A150" s="286" t="s">
        <v>108</v>
      </c>
      <c r="B150" s="286" t="s">
        <v>130</v>
      </c>
      <c r="C150" s="300">
        <v>0.7</v>
      </c>
      <c r="D150" s="300">
        <v>0.8</v>
      </c>
      <c r="E150" s="300">
        <v>0.2</v>
      </c>
      <c r="F150" s="300">
        <v>0</v>
      </c>
      <c r="G150" s="287" t="s">
        <v>63</v>
      </c>
      <c r="I150" s="286"/>
      <c r="K150" s="286" t="s">
        <v>114</v>
      </c>
      <c r="L150" s="286" t="s">
        <v>273</v>
      </c>
      <c r="M150" s="287" t="s">
        <v>65</v>
      </c>
      <c r="O150" s="297"/>
      <c r="P150" s="297"/>
      <c r="Q150" s="297"/>
      <c r="S150" s="297"/>
    </row>
    <row r="151" spans="1:19">
      <c r="A151" s="286" t="s">
        <v>108</v>
      </c>
      <c r="B151" s="286" t="s">
        <v>133</v>
      </c>
      <c r="C151" s="300">
        <v>0.3</v>
      </c>
      <c r="D151" s="300">
        <v>0.6</v>
      </c>
      <c r="E151" s="300">
        <v>0.4</v>
      </c>
      <c r="F151" s="300">
        <v>0</v>
      </c>
      <c r="G151" s="287" t="s">
        <v>63</v>
      </c>
      <c r="I151" s="286"/>
      <c r="K151" s="286" t="s">
        <v>114</v>
      </c>
      <c r="L151" s="286" t="s">
        <v>274</v>
      </c>
      <c r="M151" s="287" t="s">
        <v>65</v>
      </c>
      <c r="O151" s="297"/>
      <c r="P151" s="297"/>
      <c r="Q151" s="297"/>
      <c r="S151" s="297"/>
    </row>
    <row r="152" spans="1:19">
      <c r="A152" s="286" t="s">
        <v>175</v>
      </c>
      <c r="B152" s="286" t="s">
        <v>175</v>
      </c>
      <c r="C152" s="300">
        <v>1</v>
      </c>
      <c r="D152" s="300">
        <v>0.75</v>
      </c>
      <c r="E152" s="300">
        <v>0.25</v>
      </c>
      <c r="F152" s="300">
        <v>0</v>
      </c>
      <c r="G152" s="287" t="s">
        <v>65</v>
      </c>
      <c r="I152" s="286"/>
      <c r="K152" s="286" t="s">
        <v>198</v>
      </c>
      <c r="L152" s="286" t="s">
        <v>198</v>
      </c>
      <c r="M152" s="287" t="s">
        <v>65</v>
      </c>
      <c r="O152" s="297"/>
      <c r="P152" s="297"/>
      <c r="Q152" s="297"/>
      <c r="S152" s="297"/>
    </row>
    <row r="153" spans="1:19">
      <c r="A153" s="286" t="s">
        <v>177</v>
      </c>
      <c r="B153" s="286" t="s">
        <v>177</v>
      </c>
      <c r="C153" s="300">
        <v>0.55000000000000004</v>
      </c>
      <c r="D153" s="300">
        <v>0.5</v>
      </c>
      <c r="E153" s="300">
        <v>0.5</v>
      </c>
      <c r="F153" s="300">
        <v>0</v>
      </c>
      <c r="G153" s="287" t="s">
        <v>65</v>
      </c>
      <c r="I153" s="286"/>
      <c r="K153" s="286" t="s">
        <v>200</v>
      </c>
      <c r="L153" s="286" t="s">
        <v>200</v>
      </c>
      <c r="M153" s="287" t="s">
        <v>65</v>
      </c>
      <c r="O153" s="297"/>
      <c r="P153" s="297"/>
      <c r="Q153" s="297"/>
      <c r="S153" s="297"/>
    </row>
    <row r="154" spans="1:19">
      <c r="A154" s="286" t="s">
        <v>177</v>
      </c>
      <c r="B154" s="286" t="s">
        <v>260</v>
      </c>
      <c r="C154" s="300">
        <v>0.45</v>
      </c>
      <c r="D154" s="300">
        <v>0.5</v>
      </c>
      <c r="E154" s="300">
        <v>0.5</v>
      </c>
      <c r="F154" s="300">
        <v>0</v>
      </c>
      <c r="G154" s="287" t="s">
        <v>65</v>
      </c>
      <c r="I154" s="286"/>
      <c r="K154" s="286" t="s">
        <v>200</v>
      </c>
      <c r="L154" s="286" t="s">
        <v>275</v>
      </c>
      <c r="M154" s="287" t="s">
        <v>65</v>
      </c>
      <c r="O154" s="297"/>
      <c r="P154" s="297"/>
      <c r="Q154" s="297"/>
      <c r="S154" s="297"/>
    </row>
    <row r="155" spans="1:19">
      <c r="A155" s="286" t="s">
        <v>179</v>
      </c>
      <c r="B155" s="286" t="s">
        <v>179</v>
      </c>
      <c r="C155" s="300">
        <v>1</v>
      </c>
      <c r="D155" s="300">
        <v>0.5</v>
      </c>
      <c r="E155" s="300">
        <v>0.5</v>
      </c>
      <c r="F155" s="300">
        <v>0</v>
      </c>
      <c r="G155" s="287" t="s">
        <v>65</v>
      </c>
      <c r="I155" s="286"/>
      <c r="K155" s="286" t="s">
        <v>200</v>
      </c>
      <c r="L155" s="286" t="s">
        <v>276</v>
      </c>
      <c r="M155" s="284" t="s">
        <v>65</v>
      </c>
      <c r="O155" s="297"/>
      <c r="P155" s="297"/>
      <c r="Q155" s="297"/>
      <c r="S155" s="297"/>
    </row>
    <row r="156" spans="1:19">
      <c r="A156" s="286" t="s">
        <v>181</v>
      </c>
      <c r="B156" s="286" t="s">
        <v>181</v>
      </c>
      <c r="C156" s="300">
        <v>0.3</v>
      </c>
      <c r="D156" s="300">
        <v>0.7</v>
      </c>
      <c r="E156" s="300">
        <v>0.3</v>
      </c>
      <c r="F156" s="300">
        <v>0</v>
      </c>
      <c r="G156" s="287" t="s">
        <v>65</v>
      </c>
      <c r="I156" s="286"/>
      <c r="K156" s="286" t="s">
        <v>200</v>
      </c>
      <c r="L156" s="286" t="s">
        <v>277</v>
      </c>
      <c r="M156" s="287" t="s">
        <v>65</v>
      </c>
      <c r="O156" s="297"/>
      <c r="P156" s="297"/>
      <c r="Q156" s="297"/>
      <c r="S156" s="297"/>
    </row>
    <row r="157" spans="1:19">
      <c r="A157" s="286" t="s">
        <v>181</v>
      </c>
      <c r="B157" s="286" t="s">
        <v>261</v>
      </c>
      <c r="C157" s="300">
        <v>0.3</v>
      </c>
      <c r="D157" s="300">
        <v>0.7</v>
      </c>
      <c r="E157" s="300">
        <v>0.3</v>
      </c>
      <c r="F157" s="300">
        <v>0</v>
      </c>
      <c r="G157" s="287" t="s">
        <v>65</v>
      </c>
      <c r="I157" s="286"/>
      <c r="K157" s="286" t="s">
        <v>202</v>
      </c>
      <c r="L157" s="286" t="s">
        <v>202</v>
      </c>
      <c r="M157" s="287" t="s">
        <v>65</v>
      </c>
      <c r="O157" s="297"/>
      <c r="P157" s="297"/>
      <c r="Q157" s="297"/>
      <c r="S157" s="297"/>
    </row>
    <row r="158" spans="1:19">
      <c r="A158" s="286" t="s">
        <v>181</v>
      </c>
      <c r="B158" s="286" t="s">
        <v>262</v>
      </c>
      <c r="C158" s="300">
        <v>0.2</v>
      </c>
      <c r="D158" s="300">
        <v>0.7</v>
      </c>
      <c r="E158" s="300">
        <v>0.3</v>
      </c>
      <c r="F158" s="300">
        <v>0</v>
      </c>
      <c r="G158" s="287" t="s">
        <v>65</v>
      </c>
      <c r="I158" s="286"/>
      <c r="K158" s="285" t="s">
        <v>204</v>
      </c>
      <c r="L158" s="285" t="s">
        <v>204</v>
      </c>
      <c r="M158" s="287" t="s">
        <v>65</v>
      </c>
      <c r="O158" s="297"/>
      <c r="P158" s="297"/>
      <c r="Q158" s="297"/>
      <c r="S158" s="297"/>
    </row>
    <row r="159" spans="1:19">
      <c r="A159" s="286" t="s">
        <v>181</v>
      </c>
      <c r="B159" s="286" t="s">
        <v>263</v>
      </c>
      <c r="C159" s="300">
        <v>0.2</v>
      </c>
      <c r="D159" s="300">
        <v>0.7</v>
      </c>
      <c r="E159" s="300">
        <v>0.3</v>
      </c>
      <c r="F159" s="300">
        <v>0</v>
      </c>
      <c r="G159" s="287" t="s">
        <v>65</v>
      </c>
      <c r="I159" s="286"/>
      <c r="K159" s="286" t="s">
        <v>206</v>
      </c>
      <c r="L159" s="286" t="s">
        <v>206</v>
      </c>
      <c r="M159" s="287" t="s">
        <v>65</v>
      </c>
      <c r="O159" s="297"/>
      <c r="P159" s="297"/>
      <c r="Q159" s="297"/>
      <c r="S159" s="297"/>
    </row>
    <row r="160" spans="1:19">
      <c r="A160" s="286" t="s">
        <v>182</v>
      </c>
      <c r="B160" s="286" t="s">
        <v>182</v>
      </c>
      <c r="C160" s="300">
        <v>1</v>
      </c>
      <c r="D160" s="300">
        <v>0.7</v>
      </c>
      <c r="E160" s="300">
        <v>0.3</v>
      </c>
      <c r="F160" s="300">
        <v>0</v>
      </c>
      <c r="G160" s="287" t="s">
        <v>65</v>
      </c>
      <c r="I160" s="286"/>
      <c r="K160" s="286" t="s">
        <v>208</v>
      </c>
      <c r="L160" s="286" t="s">
        <v>208</v>
      </c>
      <c r="M160" s="287" t="s">
        <v>65</v>
      </c>
      <c r="O160" s="297"/>
      <c r="P160" s="297"/>
      <c r="Q160" s="297"/>
      <c r="S160" s="297"/>
    </row>
    <row r="161" spans="1:19">
      <c r="A161" s="286" t="s">
        <v>111</v>
      </c>
      <c r="B161" s="286" t="s">
        <v>111</v>
      </c>
      <c r="C161" s="300">
        <v>1</v>
      </c>
      <c r="D161" s="300">
        <v>0.1</v>
      </c>
      <c r="E161" s="300">
        <v>0.9</v>
      </c>
      <c r="F161" s="300">
        <v>0</v>
      </c>
      <c r="G161" s="287" t="s">
        <v>63</v>
      </c>
      <c r="I161" s="286"/>
      <c r="K161" s="286" t="s">
        <v>208</v>
      </c>
      <c r="L161" s="286" t="s">
        <v>278</v>
      </c>
      <c r="M161" s="287" t="s">
        <v>65</v>
      </c>
      <c r="O161" s="297"/>
      <c r="P161" s="297"/>
      <c r="Q161" s="297"/>
      <c r="S161" s="297"/>
    </row>
    <row r="162" spans="1:19">
      <c r="A162" s="286" t="s">
        <v>184</v>
      </c>
      <c r="B162" s="286" t="s">
        <v>184</v>
      </c>
      <c r="C162" s="300">
        <v>1</v>
      </c>
      <c r="D162" s="300">
        <v>0.65</v>
      </c>
      <c r="E162" s="300">
        <v>0.35</v>
      </c>
      <c r="F162" s="300">
        <v>0</v>
      </c>
      <c r="G162" s="287" t="s">
        <v>65</v>
      </c>
      <c r="I162" s="286"/>
      <c r="K162" s="286" t="s">
        <v>210</v>
      </c>
      <c r="L162" s="286" t="s">
        <v>210</v>
      </c>
      <c r="M162" s="287" t="s">
        <v>65</v>
      </c>
      <c r="O162" s="297"/>
      <c r="P162" s="297"/>
      <c r="Q162" s="297"/>
      <c r="S162" s="297"/>
    </row>
    <row r="163" spans="1:19">
      <c r="A163" s="286" t="s">
        <v>186</v>
      </c>
      <c r="B163" s="286" t="s">
        <v>186</v>
      </c>
      <c r="C163" s="300">
        <v>1</v>
      </c>
      <c r="D163" s="300">
        <v>0.5</v>
      </c>
      <c r="E163" s="300">
        <v>0.5</v>
      </c>
      <c r="F163" s="300">
        <v>0</v>
      </c>
      <c r="G163" s="287" t="s">
        <v>65</v>
      </c>
      <c r="I163" s="286"/>
      <c r="K163" s="286" t="s">
        <v>212</v>
      </c>
      <c r="L163" s="286" t="s">
        <v>279</v>
      </c>
      <c r="M163" s="287" t="s">
        <v>65</v>
      </c>
      <c r="O163" s="297"/>
      <c r="P163" s="297"/>
      <c r="Q163" s="297"/>
      <c r="S163" s="297"/>
    </row>
    <row r="164" spans="1:19">
      <c r="A164" s="286" t="s">
        <v>187</v>
      </c>
      <c r="B164" s="286" t="s">
        <v>264</v>
      </c>
      <c r="C164" s="300">
        <v>0.35</v>
      </c>
      <c r="D164" s="300">
        <v>0.5</v>
      </c>
      <c r="E164" s="300">
        <v>0.5</v>
      </c>
      <c r="F164" s="300">
        <v>0</v>
      </c>
      <c r="G164" s="287" t="s">
        <v>65</v>
      </c>
      <c r="I164" s="286"/>
      <c r="K164" s="286" t="s">
        <v>212</v>
      </c>
      <c r="L164" s="286" t="s">
        <v>280</v>
      </c>
      <c r="M164" s="287" t="s">
        <v>65</v>
      </c>
      <c r="O164" s="297"/>
      <c r="P164" s="297"/>
      <c r="Q164" s="297"/>
      <c r="S164" s="297"/>
    </row>
    <row r="165" spans="1:19">
      <c r="A165" s="286" t="s">
        <v>187</v>
      </c>
      <c r="B165" s="286" t="s">
        <v>265</v>
      </c>
      <c r="C165" s="300">
        <v>0.27</v>
      </c>
      <c r="D165" s="301">
        <v>0.5</v>
      </c>
      <c r="E165" s="301">
        <v>0.5</v>
      </c>
      <c r="F165" s="300">
        <v>0</v>
      </c>
      <c r="G165" s="287" t="s">
        <v>65</v>
      </c>
      <c r="I165" s="286"/>
      <c r="K165" s="286" t="s">
        <v>212</v>
      </c>
      <c r="L165" s="286" t="s">
        <v>281</v>
      </c>
      <c r="M165" s="287" t="s">
        <v>65</v>
      </c>
      <c r="O165" s="297"/>
      <c r="P165" s="297"/>
      <c r="Q165" s="297"/>
      <c r="S165" s="297"/>
    </row>
    <row r="166" spans="1:19">
      <c r="A166" s="286" t="s">
        <v>187</v>
      </c>
      <c r="B166" s="286" t="s">
        <v>266</v>
      </c>
      <c r="C166" s="300">
        <v>0.26</v>
      </c>
      <c r="D166" s="301">
        <v>0.5</v>
      </c>
      <c r="E166" s="301">
        <v>0.5</v>
      </c>
      <c r="F166" s="300">
        <v>0</v>
      </c>
      <c r="G166" s="287" t="s">
        <v>65</v>
      </c>
      <c r="I166" s="286"/>
      <c r="K166" s="286" t="s">
        <v>212</v>
      </c>
      <c r="L166" s="286" t="s">
        <v>282</v>
      </c>
      <c r="M166" s="287" t="s">
        <v>65</v>
      </c>
      <c r="O166" s="297"/>
      <c r="P166" s="297"/>
      <c r="Q166" s="297"/>
      <c r="S166" s="297"/>
    </row>
    <row r="167" spans="1:19">
      <c r="A167" s="286" t="s">
        <v>187</v>
      </c>
      <c r="B167" s="286" t="s">
        <v>267</v>
      </c>
      <c r="C167" s="300">
        <v>0.12</v>
      </c>
      <c r="D167" s="300">
        <v>0.9</v>
      </c>
      <c r="E167" s="300">
        <v>0.1</v>
      </c>
      <c r="F167" s="300">
        <v>0</v>
      </c>
      <c r="G167" s="287" t="s">
        <v>65</v>
      </c>
      <c r="I167" s="286"/>
      <c r="K167" s="286" t="s">
        <v>212</v>
      </c>
      <c r="L167" s="286" t="s">
        <v>283</v>
      </c>
      <c r="M167" s="287" t="s">
        <v>65</v>
      </c>
      <c r="O167" s="297"/>
      <c r="P167" s="297"/>
      <c r="Q167" s="297"/>
      <c r="S167" s="297"/>
    </row>
    <row r="168" spans="1:19">
      <c r="A168" s="286" t="s">
        <v>188</v>
      </c>
      <c r="B168" s="286" t="s">
        <v>188</v>
      </c>
      <c r="C168" s="300">
        <v>1</v>
      </c>
      <c r="D168" s="300">
        <v>0.8</v>
      </c>
      <c r="E168" s="300">
        <v>0.2</v>
      </c>
      <c r="F168" s="300">
        <v>0</v>
      </c>
      <c r="G168" s="287" t="s">
        <v>65</v>
      </c>
      <c r="I168" s="286"/>
      <c r="K168" s="286" t="s">
        <v>212</v>
      </c>
      <c r="L168" s="286" t="s">
        <v>284</v>
      </c>
      <c r="M168" s="287" t="s">
        <v>65</v>
      </c>
      <c r="O168" s="297"/>
      <c r="P168" s="297"/>
      <c r="Q168" s="297"/>
      <c r="S168" s="297"/>
    </row>
    <row r="169" spans="1:19">
      <c r="A169" s="286" t="s">
        <v>190</v>
      </c>
      <c r="B169" s="286" t="s">
        <v>190</v>
      </c>
      <c r="C169" s="300">
        <v>1</v>
      </c>
      <c r="D169" s="300">
        <v>0.5</v>
      </c>
      <c r="E169" s="300">
        <v>0.5</v>
      </c>
      <c r="F169" s="300">
        <v>0</v>
      </c>
      <c r="G169" s="287" t="s">
        <v>65</v>
      </c>
      <c r="I169" s="286"/>
      <c r="K169" s="286" t="s">
        <v>214</v>
      </c>
      <c r="L169" s="286" t="s">
        <v>285</v>
      </c>
      <c r="M169" s="360" t="s">
        <v>65</v>
      </c>
      <c r="O169" s="297"/>
      <c r="P169" s="297"/>
      <c r="Q169" s="297"/>
      <c r="S169" s="297"/>
    </row>
    <row r="170" spans="1:19">
      <c r="A170" s="286" t="s">
        <v>192</v>
      </c>
      <c r="B170" s="286" t="s">
        <v>192</v>
      </c>
      <c r="C170" s="300">
        <v>1</v>
      </c>
      <c r="D170" s="300">
        <v>0.5</v>
      </c>
      <c r="E170" s="300">
        <v>0.4</v>
      </c>
      <c r="F170" s="300">
        <v>0.1</v>
      </c>
      <c r="G170" s="287" t="s">
        <v>65</v>
      </c>
      <c r="I170" s="286"/>
      <c r="K170" s="286" t="s">
        <v>214</v>
      </c>
      <c r="L170" s="286" t="s">
        <v>214</v>
      </c>
      <c r="M170" s="287" t="s">
        <v>65</v>
      </c>
      <c r="O170" s="297"/>
      <c r="P170" s="297"/>
      <c r="Q170" s="297"/>
      <c r="S170" s="297"/>
    </row>
    <row r="171" spans="1:19">
      <c r="A171" s="286" t="s">
        <v>194</v>
      </c>
      <c r="B171" s="286" t="s">
        <v>194</v>
      </c>
      <c r="C171" s="300">
        <v>1</v>
      </c>
      <c r="D171" s="300">
        <v>0.5</v>
      </c>
      <c r="E171" s="300">
        <v>0.5</v>
      </c>
      <c r="F171" s="300">
        <v>0</v>
      </c>
      <c r="G171" s="287" t="s">
        <v>65</v>
      </c>
      <c r="I171" s="286"/>
      <c r="K171" s="286" t="s">
        <v>214</v>
      </c>
      <c r="L171" s="286" t="s">
        <v>286</v>
      </c>
      <c r="M171" s="287" t="s">
        <v>65</v>
      </c>
      <c r="O171" s="297"/>
      <c r="P171" s="297"/>
      <c r="Q171" s="297"/>
      <c r="S171" s="297"/>
    </row>
    <row r="172" spans="1:19">
      <c r="A172" s="286" t="s">
        <v>196</v>
      </c>
      <c r="B172" s="286" t="s">
        <v>268</v>
      </c>
      <c r="C172" s="300">
        <v>0.25</v>
      </c>
      <c r="D172" s="300">
        <v>1</v>
      </c>
      <c r="E172" s="300">
        <v>0</v>
      </c>
      <c r="F172" s="300">
        <v>0</v>
      </c>
      <c r="G172" s="287" t="s">
        <v>65</v>
      </c>
      <c r="I172" s="286"/>
      <c r="K172" s="285" t="s">
        <v>117</v>
      </c>
      <c r="L172" s="285" t="s">
        <v>287</v>
      </c>
      <c r="M172" s="287" t="s">
        <v>65</v>
      </c>
      <c r="O172" s="297"/>
      <c r="P172" s="297"/>
      <c r="Q172" s="297"/>
      <c r="S172" s="297"/>
    </row>
    <row r="173" spans="1:19">
      <c r="A173" s="286" t="s">
        <v>196</v>
      </c>
      <c r="B173" s="286" t="s">
        <v>269</v>
      </c>
      <c r="C173" s="300">
        <v>0.25</v>
      </c>
      <c r="D173" s="300">
        <v>1</v>
      </c>
      <c r="E173" s="300">
        <v>0</v>
      </c>
      <c r="F173" s="300">
        <v>0</v>
      </c>
      <c r="G173" s="287" t="s">
        <v>65</v>
      </c>
      <c r="I173" s="286"/>
      <c r="K173" s="286" t="s">
        <v>217</v>
      </c>
      <c r="L173" s="286" t="s">
        <v>217</v>
      </c>
      <c r="M173" s="287" t="s">
        <v>65</v>
      </c>
      <c r="O173" s="297"/>
      <c r="P173" s="297"/>
      <c r="Q173" s="297"/>
      <c r="S173" s="297"/>
    </row>
    <row r="174" spans="1:19">
      <c r="A174" s="286" t="s">
        <v>196</v>
      </c>
      <c r="B174" s="286" t="s">
        <v>270</v>
      </c>
      <c r="C174" s="300">
        <v>0.25</v>
      </c>
      <c r="D174" s="300">
        <v>0.9</v>
      </c>
      <c r="E174" s="300">
        <v>0.1</v>
      </c>
      <c r="F174" s="300">
        <v>0</v>
      </c>
      <c r="G174" s="287" t="s">
        <v>65</v>
      </c>
      <c r="I174" s="286"/>
      <c r="K174" s="286" t="s">
        <v>219</v>
      </c>
      <c r="L174" s="286" t="s">
        <v>219</v>
      </c>
      <c r="M174" s="287" t="s">
        <v>65</v>
      </c>
      <c r="O174" s="297"/>
      <c r="P174" s="297"/>
      <c r="Q174" s="297"/>
      <c r="S174" s="297"/>
    </row>
    <row r="175" spans="1:19">
      <c r="A175" s="286" t="s">
        <v>196</v>
      </c>
      <c r="B175" s="286" t="s">
        <v>271</v>
      </c>
      <c r="C175" s="300">
        <v>0.25</v>
      </c>
      <c r="D175" s="300">
        <v>1</v>
      </c>
      <c r="E175" s="300">
        <v>0</v>
      </c>
      <c r="F175" s="300">
        <v>0</v>
      </c>
      <c r="G175" s="287" t="s">
        <v>65</v>
      </c>
      <c r="I175" s="286"/>
      <c r="K175" s="286" t="s">
        <v>221</v>
      </c>
      <c r="L175" s="286" t="s">
        <v>288</v>
      </c>
      <c r="M175" s="287" t="s">
        <v>65</v>
      </c>
      <c r="O175" s="297"/>
      <c r="P175" s="297"/>
      <c r="Q175" s="297"/>
      <c r="S175" s="297"/>
    </row>
    <row r="176" spans="1:19">
      <c r="A176" s="285" t="s">
        <v>196</v>
      </c>
      <c r="B176" s="285" t="s">
        <v>272</v>
      </c>
      <c r="C176" s="302">
        <v>0</v>
      </c>
      <c r="D176" s="302">
        <v>1</v>
      </c>
      <c r="E176" s="302">
        <v>0</v>
      </c>
      <c r="F176" s="302">
        <v>0</v>
      </c>
      <c r="G176" s="284" t="s">
        <v>65</v>
      </c>
      <c r="I176" s="286"/>
      <c r="K176" s="286" t="s">
        <v>221</v>
      </c>
      <c r="L176" s="286" t="s">
        <v>289</v>
      </c>
      <c r="M176" s="287" t="s">
        <v>65</v>
      </c>
      <c r="O176" s="297"/>
      <c r="P176" s="297"/>
      <c r="Q176" s="297"/>
      <c r="S176" s="297"/>
    </row>
    <row r="177" spans="1:19">
      <c r="A177" s="286" t="s">
        <v>114</v>
      </c>
      <c r="B177" s="286" t="s">
        <v>138</v>
      </c>
      <c r="C177" s="300">
        <v>0.6</v>
      </c>
      <c r="D177" s="300">
        <v>0.4</v>
      </c>
      <c r="E177" s="300">
        <v>0.4</v>
      </c>
      <c r="F177" s="300">
        <v>0.2</v>
      </c>
      <c r="G177" s="287" t="s">
        <v>63</v>
      </c>
      <c r="I177" s="286"/>
      <c r="K177" s="286"/>
      <c r="L177" s="286"/>
      <c r="M177" s="287"/>
      <c r="O177" s="297"/>
      <c r="P177" s="297"/>
      <c r="Q177" s="297"/>
      <c r="S177" s="297"/>
    </row>
    <row r="178" spans="1:19">
      <c r="A178" s="286" t="s">
        <v>114</v>
      </c>
      <c r="B178" s="286" t="s">
        <v>273</v>
      </c>
      <c r="C178" s="300">
        <v>0.39</v>
      </c>
      <c r="D178" s="300">
        <v>0.47</v>
      </c>
      <c r="E178" s="300">
        <v>0.47</v>
      </c>
      <c r="F178" s="300">
        <v>0.06</v>
      </c>
      <c r="G178" s="287" t="s">
        <v>65</v>
      </c>
      <c r="I178" s="286"/>
      <c r="K178" s="286"/>
      <c r="L178" s="286"/>
      <c r="M178" s="287"/>
      <c r="O178" s="297"/>
      <c r="P178" s="297"/>
      <c r="Q178" s="297"/>
      <c r="S178" s="297"/>
    </row>
    <row r="179" spans="1:19">
      <c r="A179" s="286" t="s">
        <v>114</v>
      </c>
      <c r="B179" s="286" t="s">
        <v>141</v>
      </c>
      <c r="C179" s="300">
        <v>5.0000000000000001E-3</v>
      </c>
      <c r="D179" s="300">
        <v>0.25</v>
      </c>
      <c r="E179" s="300">
        <v>0.25</v>
      </c>
      <c r="F179" s="300">
        <v>0.5</v>
      </c>
      <c r="G179" s="287" t="s">
        <v>63</v>
      </c>
      <c r="I179" s="286"/>
      <c r="K179" s="286"/>
      <c r="L179" s="286"/>
      <c r="M179" s="287"/>
      <c r="O179" s="297"/>
      <c r="P179" s="297"/>
      <c r="Q179" s="297"/>
      <c r="S179" s="297"/>
    </row>
    <row r="180" spans="1:19">
      <c r="A180" s="286" t="s">
        <v>114</v>
      </c>
      <c r="B180" s="286" t="s">
        <v>274</v>
      </c>
      <c r="C180" s="300">
        <v>0</v>
      </c>
      <c r="D180" s="300">
        <v>0.4</v>
      </c>
      <c r="E180" s="300">
        <v>0.4</v>
      </c>
      <c r="F180" s="300">
        <v>0.2</v>
      </c>
      <c r="G180" s="287" t="s">
        <v>65</v>
      </c>
      <c r="I180" s="286"/>
      <c r="K180" s="286"/>
      <c r="L180" s="286"/>
      <c r="M180" s="287"/>
      <c r="O180" s="297"/>
      <c r="P180" s="297"/>
      <c r="Q180" s="297"/>
      <c r="S180" s="297"/>
    </row>
    <row r="181" spans="1:19">
      <c r="A181" s="286" t="s">
        <v>114</v>
      </c>
      <c r="B181" s="286" t="s">
        <v>144</v>
      </c>
      <c r="C181" s="300">
        <v>0</v>
      </c>
      <c r="D181" s="300">
        <v>0.4</v>
      </c>
      <c r="E181" s="300">
        <v>0.4</v>
      </c>
      <c r="F181" s="300">
        <v>0.2</v>
      </c>
      <c r="G181" s="287" t="s">
        <v>63</v>
      </c>
      <c r="I181" s="286"/>
      <c r="K181" s="286"/>
      <c r="L181" s="286"/>
      <c r="M181" s="287"/>
      <c r="O181" s="297"/>
      <c r="P181" s="297"/>
      <c r="Q181" s="297"/>
      <c r="S181" s="297"/>
    </row>
    <row r="182" spans="1:19" s="19" customFormat="1">
      <c r="A182" s="286" t="s">
        <v>198</v>
      </c>
      <c r="B182" s="286" t="s">
        <v>198</v>
      </c>
      <c r="C182" s="300">
        <v>1</v>
      </c>
      <c r="D182" s="300">
        <v>0.5</v>
      </c>
      <c r="E182" s="300">
        <v>0.5</v>
      </c>
      <c r="F182" s="300">
        <v>0</v>
      </c>
      <c r="G182" s="287" t="s">
        <v>65</v>
      </c>
      <c r="I182" s="286"/>
      <c r="J182"/>
      <c r="K182" s="286"/>
      <c r="L182" s="286"/>
      <c r="M182" s="287"/>
      <c r="O182" s="297"/>
      <c r="P182" s="297"/>
      <c r="Q182" s="297"/>
      <c r="S182" s="297"/>
    </row>
    <row r="183" spans="1:19">
      <c r="A183" s="286" t="s">
        <v>200</v>
      </c>
      <c r="B183" s="286" t="s">
        <v>200</v>
      </c>
      <c r="C183" s="300">
        <v>0.7</v>
      </c>
      <c r="D183" s="300">
        <v>0</v>
      </c>
      <c r="E183" s="300">
        <v>0</v>
      </c>
      <c r="F183" s="300">
        <v>1</v>
      </c>
      <c r="G183" s="287" t="s">
        <v>65</v>
      </c>
      <c r="I183" s="286"/>
      <c r="K183" s="286"/>
      <c r="L183" s="286"/>
      <c r="M183" s="287"/>
      <c r="O183" s="297"/>
      <c r="P183" s="297"/>
      <c r="Q183" s="297"/>
      <c r="S183" s="297"/>
    </row>
    <row r="184" spans="1:19">
      <c r="A184" s="286" t="s">
        <v>200</v>
      </c>
      <c r="B184" s="286" t="s">
        <v>275</v>
      </c>
      <c r="C184" s="300">
        <v>0.1</v>
      </c>
      <c r="D184" s="300">
        <v>0</v>
      </c>
      <c r="E184" s="300">
        <v>0.2</v>
      </c>
      <c r="F184" s="300">
        <v>0.8</v>
      </c>
      <c r="G184" s="287" t="s">
        <v>65</v>
      </c>
      <c r="I184" s="286"/>
      <c r="K184" s="286"/>
      <c r="L184" s="286"/>
      <c r="M184" s="287"/>
      <c r="O184" s="297"/>
      <c r="P184" s="297"/>
      <c r="Q184" s="297"/>
      <c r="S184" s="297"/>
    </row>
    <row r="185" spans="1:19">
      <c r="A185" s="286" t="s">
        <v>200</v>
      </c>
      <c r="B185" s="286" t="s">
        <v>276</v>
      </c>
      <c r="C185" s="300">
        <v>0.1</v>
      </c>
      <c r="D185" s="300">
        <v>0.8</v>
      </c>
      <c r="E185" s="300">
        <v>0.2</v>
      </c>
      <c r="F185" s="300">
        <v>0</v>
      </c>
      <c r="G185" s="287" t="s">
        <v>65</v>
      </c>
      <c r="I185" s="286"/>
      <c r="K185" s="286"/>
      <c r="L185" s="286"/>
      <c r="M185" s="287"/>
      <c r="O185" s="297"/>
      <c r="P185" s="297"/>
      <c r="Q185" s="297"/>
      <c r="S185" s="297"/>
    </row>
    <row r="186" spans="1:19">
      <c r="A186" s="286" t="s">
        <v>200</v>
      </c>
      <c r="B186" s="286" t="s">
        <v>277</v>
      </c>
      <c r="C186" s="300">
        <v>0.1</v>
      </c>
      <c r="D186" s="300">
        <v>0.2</v>
      </c>
      <c r="E186" s="300">
        <v>0.2</v>
      </c>
      <c r="F186" s="300">
        <v>0.6</v>
      </c>
      <c r="G186" s="287" t="s">
        <v>65</v>
      </c>
      <c r="I186" s="286"/>
      <c r="K186" s="286"/>
      <c r="L186" s="286"/>
      <c r="M186" s="287"/>
      <c r="O186" s="297"/>
      <c r="P186" s="297"/>
      <c r="Q186" s="297"/>
      <c r="S186" s="297"/>
    </row>
    <row r="187" spans="1:19">
      <c r="A187" s="286" t="s">
        <v>202</v>
      </c>
      <c r="B187" s="286" t="s">
        <v>202</v>
      </c>
      <c r="C187" s="300">
        <v>1</v>
      </c>
      <c r="D187" s="300">
        <v>0.5</v>
      </c>
      <c r="E187" s="300">
        <v>0.5</v>
      </c>
      <c r="F187" s="300">
        <v>0</v>
      </c>
      <c r="G187" s="287" t="s">
        <v>65</v>
      </c>
      <c r="I187" s="286"/>
      <c r="K187" s="286"/>
      <c r="L187" s="286"/>
      <c r="M187" s="287"/>
      <c r="O187" s="297"/>
      <c r="P187" s="297"/>
      <c r="Q187" s="297"/>
      <c r="S187" s="297"/>
    </row>
    <row r="188" spans="1:19">
      <c r="A188" s="285" t="s">
        <v>204</v>
      </c>
      <c r="B188" s="285" t="s">
        <v>204</v>
      </c>
      <c r="C188" s="302">
        <v>1</v>
      </c>
      <c r="D188" s="302">
        <v>0.6</v>
      </c>
      <c r="E188" s="302">
        <v>0.4</v>
      </c>
      <c r="F188" s="302">
        <v>0</v>
      </c>
      <c r="G188" s="284" t="s">
        <v>65</v>
      </c>
      <c r="I188" s="286"/>
      <c r="K188" s="286"/>
      <c r="L188" s="286"/>
      <c r="M188" s="287"/>
      <c r="O188" s="297"/>
      <c r="P188" s="297"/>
      <c r="Q188" s="297"/>
      <c r="S188" s="297"/>
    </row>
    <row r="189" spans="1:19">
      <c r="A189" s="286" t="s">
        <v>206</v>
      </c>
      <c r="B189" s="286" t="s">
        <v>206</v>
      </c>
      <c r="C189" s="300">
        <v>1</v>
      </c>
      <c r="D189" s="300">
        <v>0.5</v>
      </c>
      <c r="E189" s="300">
        <v>0.5</v>
      </c>
      <c r="F189" s="300">
        <v>0</v>
      </c>
      <c r="G189" s="287" t="s">
        <v>65</v>
      </c>
      <c r="I189" s="286"/>
      <c r="K189" s="286"/>
      <c r="L189" s="286"/>
      <c r="M189" s="287"/>
      <c r="O189" s="297"/>
      <c r="P189" s="297"/>
      <c r="Q189" s="297"/>
      <c r="S189" s="297"/>
    </row>
    <row r="190" spans="1:19">
      <c r="A190" s="286" t="s">
        <v>208</v>
      </c>
      <c r="B190" s="286" t="s">
        <v>208</v>
      </c>
      <c r="C190" s="300">
        <v>0.7</v>
      </c>
      <c r="D190" s="300">
        <v>0.4</v>
      </c>
      <c r="E190" s="300">
        <v>0.4</v>
      </c>
      <c r="F190" s="300">
        <v>0.2</v>
      </c>
      <c r="G190" s="287" t="s">
        <v>65</v>
      </c>
      <c r="I190" s="286"/>
      <c r="K190" s="286"/>
      <c r="L190" s="286"/>
      <c r="M190" s="287"/>
      <c r="O190" s="297"/>
      <c r="P190" s="297"/>
      <c r="Q190" s="297"/>
      <c r="S190" s="297"/>
    </row>
    <row r="191" spans="1:19">
      <c r="A191" s="286" t="s">
        <v>208</v>
      </c>
      <c r="B191" s="286" t="s">
        <v>278</v>
      </c>
      <c r="C191" s="300">
        <v>0.3</v>
      </c>
      <c r="D191" s="300">
        <v>0.5</v>
      </c>
      <c r="E191" s="300">
        <v>0.5</v>
      </c>
      <c r="F191" s="300">
        <v>0</v>
      </c>
      <c r="G191" s="287" t="s">
        <v>65</v>
      </c>
      <c r="I191" s="286"/>
      <c r="K191" s="286"/>
      <c r="L191" s="286"/>
      <c r="M191" s="287"/>
      <c r="O191" s="297"/>
      <c r="P191" s="297"/>
      <c r="Q191" s="297"/>
      <c r="S191" s="297"/>
    </row>
    <row r="192" spans="1:19">
      <c r="A192" s="286" t="s">
        <v>210</v>
      </c>
      <c r="B192" s="286" t="s">
        <v>210</v>
      </c>
      <c r="C192" s="300">
        <v>1</v>
      </c>
      <c r="D192" s="300">
        <v>0.5</v>
      </c>
      <c r="E192" s="300">
        <v>0.5</v>
      </c>
      <c r="F192" s="300">
        <v>0</v>
      </c>
      <c r="G192" s="287" t="s">
        <v>65</v>
      </c>
      <c r="I192" s="286"/>
      <c r="K192" s="286"/>
      <c r="L192" s="286"/>
      <c r="M192" s="287"/>
      <c r="O192" s="297"/>
      <c r="P192" s="297"/>
      <c r="Q192" s="297"/>
      <c r="S192" s="297"/>
    </row>
    <row r="193" spans="1:19">
      <c r="A193" s="286" t="s">
        <v>212</v>
      </c>
      <c r="B193" s="286" t="s">
        <v>282</v>
      </c>
      <c r="C193" s="300">
        <v>0.46</v>
      </c>
      <c r="D193" s="300">
        <v>0.5</v>
      </c>
      <c r="E193" s="300">
        <v>0.5</v>
      </c>
      <c r="F193" s="300">
        <v>0</v>
      </c>
      <c r="G193" s="287" t="s">
        <v>65</v>
      </c>
      <c r="I193" s="286"/>
      <c r="K193" s="286"/>
      <c r="L193" s="286"/>
      <c r="M193" s="287"/>
      <c r="O193" s="297"/>
      <c r="P193" s="297"/>
      <c r="Q193" s="297"/>
      <c r="S193" s="297"/>
    </row>
    <row r="194" spans="1:19">
      <c r="A194" s="286" t="s">
        <v>212</v>
      </c>
      <c r="B194" s="286" t="s">
        <v>281</v>
      </c>
      <c r="C194" s="300">
        <v>0.36</v>
      </c>
      <c r="D194" s="300">
        <v>0.5</v>
      </c>
      <c r="E194" s="300">
        <v>0.5</v>
      </c>
      <c r="F194" s="300">
        <v>0</v>
      </c>
      <c r="G194" s="287" t="s">
        <v>65</v>
      </c>
      <c r="I194" s="286"/>
      <c r="K194" s="286"/>
      <c r="L194" s="286"/>
      <c r="M194" s="287"/>
      <c r="O194" s="297"/>
      <c r="P194" s="297"/>
      <c r="Q194" s="297"/>
      <c r="S194" s="297"/>
    </row>
    <row r="195" spans="1:19">
      <c r="A195" s="286" t="s">
        <v>212</v>
      </c>
      <c r="B195" s="286" t="s">
        <v>284</v>
      </c>
      <c r="C195" s="300">
        <v>0.18</v>
      </c>
      <c r="D195" s="300">
        <v>0.5</v>
      </c>
      <c r="E195" s="300">
        <v>0.5</v>
      </c>
      <c r="F195" s="300">
        <v>0</v>
      </c>
      <c r="G195" s="287" t="s">
        <v>65</v>
      </c>
      <c r="I195" s="286"/>
      <c r="K195" s="286"/>
      <c r="L195" s="286"/>
      <c r="M195" s="287"/>
      <c r="O195" s="297"/>
      <c r="P195" s="297"/>
      <c r="Q195" s="297"/>
      <c r="S195" s="297"/>
    </row>
    <row r="196" spans="1:19">
      <c r="A196" s="286" t="s">
        <v>212</v>
      </c>
      <c r="B196" s="286" t="s">
        <v>279</v>
      </c>
      <c r="C196" s="300">
        <v>0</v>
      </c>
      <c r="D196" s="300">
        <v>0.5</v>
      </c>
      <c r="E196" s="300">
        <v>0.5</v>
      </c>
      <c r="F196" s="300">
        <v>0</v>
      </c>
      <c r="G196" s="287" t="s">
        <v>65</v>
      </c>
      <c r="I196" s="286"/>
      <c r="K196" s="286"/>
      <c r="L196" s="286"/>
      <c r="M196" s="287"/>
      <c r="O196" s="297"/>
      <c r="P196" s="297"/>
      <c r="Q196" s="297"/>
      <c r="S196" s="297"/>
    </row>
    <row r="197" spans="1:19">
      <c r="A197" s="286" t="s">
        <v>212</v>
      </c>
      <c r="B197" s="286" t="s">
        <v>280</v>
      </c>
      <c r="C197" s="300">
        <v>0</v>
      </c>
      <c r="D197" s="300">
        <v>0.5</v>
      </c>
      <c r="E197" s="300">
        <v>0.5</v>
      </c>
      <c r="F197" s="300">
        <v>0</v>
      </c>
      <c r="G197" s="287" t="s">
        <v>65</v>
      </c>
      <c r="I197" s="286"/>
      <c r="K197" s="286"/>
      <c r="L197" s="286"/>
      <c r="M197" s="287"/>
      <c r="O197" s="297"/>
      <c r="P197" s="297"/>
      <c r="Q197" s="297"/>
      <c r="S197" s="297"/>
    </row>
    <row r="198" spans="1:19">
      <c r="A198" s="286" t="s">
        <v>212</v>
      </c>
      <c r="B198" s="286" t="s">
        <v>283</v>
      </c>
      <c r="C198" s="300">
        <v>0</v>
      </c>
      <c r="D198" s="300">
        <v>0.5</v>
      </c>
      <c r="E198" s="300">
        <v>0.5</v>
      </c>
      <c r="F198" s="300">
        <v>0</v>
      </c>
      <c r="G198" s="287" t="s">
        <v>65</v>
      </c>
      <c r="I198" s="286"/>
      <c r="K198" s="286"/>
      <c r="L198" s="286"/>
      <c r="M198" s="287"/>
      <c r="O198" s="297"/>
      <c r="P198" s="297"/>
      <c r="Q198" s="297"/>
      <c r="S198" s="297"/>
    </row>
    <row r="199" spans="1:19">
      <c r="A199" s="286" t="s">
        <v>214</v>
      </c>
      <c r="B199" s="286" t="s">
        <v>214</v>
      </c>
      <c r="C199" s="300">
        <v>0.69</v>
      </c>
      <c r="D199" s="300">
        <v>0.6</v>
      </c>
      <c r="E199" s="300">
        <v>0.4</v>
      </c>
      <c r="F199" s="300">
        <v>0</v>
      </c>
      <c r="G199" s="287" t="s">
        <v>65</v>
      </c>
      <c r="I199" s="286"/>
      <c r="K199" s="286"/>
      <c r="L199" s="286"/>
      <c r="M199" s="287"/>
      <c r="O199" s="297"/>
      <c r="P199" s="297"/>
      <c r="Q199" s="297"/>
      <c r="S199" s="297"/>
    </row>
    <row r="200" spans="1:19">
      <c r="A200" s="286" t="s">
        <v>214</v>
      </c>
      <c r="B200" s="286" t="s">
        <v>286</v>
      </c>
      <c r="C200" s="300">
        <v>0.3</v>
      </c>
      <c r="D200" s="300">
        <v>1</v>
      </c>
      <c r="E200" s="300">
        <v>0</v>
      </c>
      <c r="F200" s="300">
        <v>0</v>
      </c>
      <c r="G200" s="287" t="s">
        <v>65</v>
      </c>
      <c r="I200" s="286"/>
      <c r="K200" s="286"/>
      <c r="L200" s="286"/>
      <c r="M200" s="287"/>
      <c r="O200" s="297"/>
      <c r="P200" s="297"/>
      <c r="Q200" s="297"/>
      <c r="S200" s="297"/>
    </row>
    <row r="201" spans="1:19">
      <c r="A201" s="286" t="s">
        <v>214</v>
      </c>
      <c r="B201" s="286" t="s">
        <v>285</v>
      </c>
      <c r="C201" s="300">
        <v>0.01</v>
      </c>
      <c r="D201" s="300">
        <v>0.5</v>
      </c>
      <c r="E201" s="300">
        <v>0.5</v>
      </c>
      <c r="F201" s="300">
        <v>0</v>
      </c>
      <c r="G201" s="287" t="s">
        <v>65</v>
      </c>
      <c r="I201" s="286"/>
      <c r="K201" s="286"/>
      <c r="L201" s="286"/>
      <c r="M201" s="287"/>
      <c r="O201" s="297"/>
      <c r="P201" s="297"/>
      <c r="Q201" s="297"/>
      <c r="S201" s="297"/>
    </row>
    <row r="202" spans="1:19">
      <c r="A202" s="286" t="s">
        <v>117</v>
      </c>
      <c r="B202" s="286" t="s">
        <v>117</v>
      </c>
      <c r="C202" s="300">
        <v>0.9</v>
      </c>
      <c r="D202" s="300">
        <v>0.5</v>
      </c>
      <c r="E202" s="300">
        <v>0.5</v>
      </c>
      <c r="F202" s="300">
        <v>0</v>
      </c>
      <c r="G202" s="287" t="s">
        <v>63</v>
      </c>
      <c r="I202" s="286"/>
      <c r="K202" s="286"/>
      <c r="L202" s="286"/>
      <c r="M202" s="287"/>
      <c r="O202" s="297"/>
      <c r="P202" s="297"/>
      <c r="Q202" s="297"/>
      <c r="S202" s="297"/>
    </row>
    <row r="203" spans="1:19">
      <c r="A203" s="286" t="s">
        <v>117</v>
      </c>
      <c r="B203" s="286" t="s">
        <v>287</v>
      </c>
      <c r="C203" s="300">
        <v>0.1</v>
      </c>
      <c r="D203" s="300">
        <v>0.5</v>
      </c>
      <c r="E203" s="300">
        <v>0.5</v>
      </c>
      <c r="F203" s="300">
        <v>0</v>
      </c>
      <c r="G203" s="287" t="s">
        <v>65</v>
      </c>
      <c r="I203" s="297"/>
      <c r="K203" s="297"/>
      <c r="L203" s="297"/>
      <c r="M203" s="297"/>
      <c r="O203" s="297"/>
      <c r="P203" s="297"/>
      <c r="Q203" s="297"/>
      <c r="S203" s="297"/>
    </row>
    <row r="204" spans="1:19">
      <c r="A204" s="286" t="s">
        <v>217</v>
      </c>
      <c r="B204" s="286" t="s">
        <v>217</v>
      </c>
      <c r="C204" s="300">
        <v>1</v>
      </c>
      <c r="D204" s="300">
        <v>0.5</v>
      </c>
      <c r="E204" s="300">
        <v>0.5</v>
      </c>
      <c r="F204" s="300">
        <v>0</v>
      </c>
      <c r="G204" s="287" t="s">
        <v>65</v>
      </c>
      <c r="I204" s="297"/>
      <c r="K204" s="297"/>
      <c r="L204" s="297"/>
      <c r="M204" s="297"/>
      <c r="O204" s="297"/>
      <c r="P204" s="297"/>
      <c r="Q204" s="297"/>
      <c r="S204" s="297"/>
    </row>
    <row r="205" spans="1:19">
      <c r="A205" s="286" t="s">
        <v>219</v>
      </c>
      <c r="B205" s="286" t="s">
        <v>219</v>
      </c>
      <c r="C205" s="300">
        <v>1</v>
      </c>
      <c r="D205" s="300">
        <v>0.55000000000000004</v>
      </c>
      <c r="E205" s="300">
        <v>0.45</v>
      </c>
      <c r="F205" s="300">
        <v>0</v>
      </c>
      <c r="G205" s="287" t="s">
        <v>65</v>
      </c>
      <c r="I205" s="297"/>
      <c r="K205" s="297"/>
      <c r="L205" s="297"/>
      <c r="M205" s="297"/>
      <c r="O205" s="297"/>
      <c r="P205" s="297"/>
      <c r="Q205" s="297"/>
      <c r="S205" s="297"/>
    </row>
    <row r="206" spans="1:19">
      <c r="A206" s="286" t="s">
        <v>221</v>
      </c>
      <c r="B206" s="286" t="s">
        <v>289</v>
      </c>
      <c r="C206" s="300">
        <v>0.6</v>
      </c>
      <c r="D206" s="300">
        <v>0.65</v>
      </c>
      <c r="E206" s="300">
        <v>0.35</v>
      </c>
      <c r="F206" s="300">
        <v>0</v>
      </c>
      <c r="G206" s="287" t="s">
        <v>65</v>
      </c>
      <c r="I206" s="297"/>
      <c r="K206" s="297"/>
      <c r="L206" s="297"/>
      <c r="M206" s="297"/>
      <c r="O206" s="297"/>
      <c r="P206" s="297"/>
      <c r="Q206" s="297"/>
      <c r="S206" s="297"/>
    </row>
    <row r="207" spans="1:19">
      <c r="A207" s="286" t="s">
        <v>221</v>
      </c>
      <c r="B207" s="286" t="s">
        <v>288</v>
      </c>
      <c r="C207" s="300">
        <v>0.4</v>
      </c>
      <c r="D207" s="300">
        <v>1</v>
      </c>
      <c r="E207" s="300">
        <v>0</v>
      </c>
      <c r="F207" s="300">
        <v>0</v>
      </c>
      <c r="G207" s="287" t="s">
        <v>65</v>
      </c>
      <c r="I207" s="297"/>
      <c r="K207" s="297"/>
      <c r="L207" s="297"/>
      <c r="M207" s="297"/>
      <c r="O207" s="297"/>
      <c r="P207" s="297"/>
      <c r="Q207" s="297"/>
      <c r="S207" s="297"/>
    </row>
    <row r="208" spans="1:19">
      <c r="A208" s="297"/>
      <c r="B208" s="297"/>
      <c r="C208" s="303"/>
      <c r="D208" s="303"/>
      <c r="E208" s="303"/>
      <c r="F208" s="303"/>
      <c r="G208" s="305"/>
      <c r="I208" s="297"/>
      <c r="K208" s="297"/>
      <c r="L208" s="297"/>
      <c r="M208" s="297"/>
      <c r="O208" s="297"/>
      <c r="P208" s="297"/>
      <c r="Q208" s="297"/>
      <c r="S208" s="297"/>
    </row>
    <row r="209" spans="1:19">
      <c r="A209" s="297"/>
      <c r="B209" s="297"/>
      <c r="C209" s="303"/>
      <c r="D209" s="303"/>
      <c r="E209" s="303"/>
      <c r="F209" s="303"/>
      <c r="G209" s="305"/>
      <c r="I209" s="297"/>
      <c r="K209" s="297"/>
      <c r="L209" s="297"/>
      <c r="M209" s="297"/>
      <c r="O209" s="297"/>
      <c r="P209" s="297"/>
      <c r="Q209" s="297"/>
      <c r="S209" s="297"/>
    </row>
    <row r="210" spans="1:19">
      <c r="A210" s="297"/>
      <c r="B210" s="297"/>
      <c r="C210" s="303"/>
      <c r="D210" s="303"/>
      <c r="E210" s="303"/>
      <c r="F210" s="303"/>
      <c r="G210" s="305"/>
      <c r="I210" s="297"/>
      <c r="K210" s="297"/>
      <c r="L210" s="297"/>
      <c r="M210" s="297"/>
      <c r="O210" s="297"/>
      <c r="P210" s="297"/>
      <c r="Q210" s="297"/>
      <c r="S210" s="297"/>
    </row>
    <row r="211" spans="1:19">
      <c r="A211" s="297"/>
      <c r="B211" s="297"/>
      <c r="C211" s="303"/>
      <c r="D211" s="303"/>
      <c r="E211" s="303"/>
      <c r="F211" s="303"/>
      <c r="G211" s="305"/>
      <c r="I211" s="297"/>
      <c r="K211" s="297"/>
      <c r="L211" s="297"/>
      <c r="M211" s="297"/>
      <c r="O211" s="297"/>
      <c r="P211" s="297"/>
      <c r="Q211" s="297"/>
      <c r="S211" s="297"/>
    </row>
    <row r="212" spans="1:19">
      <c r="A212" s="297"/>
      <c r="B212" s="297"/>
      <c r="C212" s="303"/>
      <c r="D212" s="303"/>
      <c r="E212" s="303"/>
      <c r="F212" s="303"/>
      <c r="G212" s="305"/>
      <c r="I212" s="297"/>
      <c r="K212" s="297"/>
      <c r="L212" s="297"/>
      <c r="M212" s="297"/>
      <c r="O212" s="297"/>
      <c r="P212" s="297"/>
      <c r="Q212" s="297"/>
      <c r="S212" s="297"/>
    </row>
    <row r="213" spans="1:19">
      <c r="A213" s="297"/>
      <c r="B213" s="297"/>
      <c r="C213" s="303"/>
      <c r="D213" s="303"/>
      <c r="E213" s="303"/>
      <c r="F213" s="303"/>
      <c r="G213" s="305"/>
      <c r="I213" s="297"/>
      <c r="K213" s="297"/>
      <c r="L213" s="297"/>
      <c r="M213" s="297"/>
      <c r="O213" s="297"/>
      <c r="P213" s="297"/>
      <c r="Q213" s="297"/>
      <c r="S213" s="297"/>
    </row>
    <row r="214" spans="1:19">
      <c r="A214" s="297"/>
      <c r="B214" s="297"/>
      <c r="C214" s="303"/>
      <c r="D214" s="303"/>
      <c r="E214" s="303"/>
      <c r="F214" s="303"/>
      <c r="G214" s="305"/>
      <c r="I214" s="297"/>
      <c r="K214" s="297"/>
      <c r="L214" s="297"/>
      <c r="M214" s="297"/>
      <c r="O214" s="297"/>
      <c r="P214" s="297"/>
      <c r="Q214" s="297"/>
      <c r="S214" s="297"/>
    </row>
    <row r="215" spans="1:19">
      <c r="A215" s="297"/>
      <c r="B215" s="297"/>
      <c r="C215" s="303"/>
      <c r="D215" s="303"/>
      <c r="E215" s="303"/>
      <c r="F215" s="303"/>
      <c r="G215" s="305"/>
      <c r="I215" s="297"/>
      <c r="K215" s="297"/>
      <c r="L215" s="297"/>
      <c r="M215" s="297"/>
      <c r="O215" s="297"/>
      <c r="P215" s="297"/>
      <c r="Q215" s="297"/>
      <c r="S215" s="297"/>
    </row>
    <row r="216" spans="1:19">
      <c r="A216" s="297"/>
      <c r="B216" s="297"/>
      <c r="C216" s="303"/>
      <c r="D216" s="303"/>
      <c r="E216" s="303"/>
      <c r="F216" s="303"/>
      <c r="G216" s="305"/>
      <c r="I216" s="297"/>
      <c r="K216" s="297"/>
      <c r="L216" s="297"/>
      <c r="M216" s="297"/>
      <c r="O216" s="297"/>
      <c r="P216" s="297"/>
      <c r="Q216" s="297"/>
      <c r="S216" s="297"/>
    </row>
    <row r="217" spans="1:19">
      <c r="A217" s="297"/>
      <c r="B217" s="297"/>
      <c r="C217" s="303"/>
      <c r="D217" s="303"/>
      <c r="E217" s="303"/>
      <c r="F217" s="303"/>
      <c r="G217" s="305"/>
      <c r="I217" s="297"/>
      <c r="K217" s="297"/>
      <c r="L217" s="297"/>
      <c r="M217" s="297"/>
      <c r="O217" s="297"/>
      <c r="P217" s="297"/>
      <c r="Q217" s="297"/>
      <c r="S217" s="297"/>
    </row>
    <row r="218" spans="1:19">
      <c r="A218" s="297"/>
      <c r="B218" s="297"/>
      <c r="C218" s="303"/>
      <c r="D218" s="303"/>
      <c r="E218" s="303"/>
      <c r="F218" s="303"/>
      <c r="G218" s="305"/>
      <c r="I218" s="297"/>
      <c r="K218" s="297"/>
      <c r="L218" s="297"/>
      <c r="M218" s="297"/>
      <c r="O218" s="297"/>
      <c r="P218" s="297"/>
      <c r="Q218" s="297"/>
      <c r="S218" s="297"/>
    </row>
    <row r="219" spans="1:19">
      <c r="A219" s="297"/>
      <c r="B219" s="297"/>
      <c r="C219" s="303"/>
      <c r="D219" s="303"/>
      <c r="E219" s="303"/>
      <c r="F219" s="303"/>
      <c r="G219" s="305"/>
      <c r="I219" s="297"/>
      <c r="K219" s="297"/>
      <c r="L219" s="297"/>
      <c r="M219" s="297"/>
      <c r="O219" s="297"/>
      <c r="P219" s="297"/>
      <c r="Q219" s="297"/>
      <c r="S219" s="297"/>
    </row>
    <row r="220" spans="1:19">
      <c r="A220" s="297"/>
      <c r="B220" s="297"/>
      <c r="C220" s="303"/>
      <c r="D220" s="303"/>
      <c r="E220" s="303"/>
      <c r="F220" s="303"/>
      <c r="G220" s="305"/>
      <c r="I220" s="297"/>
      <c r="K220" s="297"/>
      <c r="L220" s="297"/>
      <c r="M220" s="297"/>
      <c r="O220" s="297"/>
      <c r="P220" s="297"/>
      <c r="Q220" s="297"/>
      <c r="S220" s="297"/>
    </row>
    <row r="223" spans="1:19" s="314" customFormat="1">
      <c r="A223" s="311" t="s">
        <v>290</v>
      </c>
      <c r="B223" s="312" t="s">
        <v>291</v>
      </c>
      <c r="C223" s="313" t="s">
        <v>292</v>
      </c>
      <c r="D223" s="313"/>
      <c r="E223" s="313"/>
      <c r="F223" s="313"/>
      <c r="G223" s="312"/>
      <c r="H223" s="311"/>
      <c r="I223" s="311"/>
      <c r="K223" s="311" t="s">
        <v>293</v>
      </c>
      <c r="L223" s="312" t="s">
        <v>294</v>
      </c>
      <c r="M223" s="311" t="s">
        <v>292</v>
      </c>
      <c r="N223" s="315"/>
      <c r="O223" s="316"/>
    </row>
    <row r="224" spans="1:19">
      <c r="A224" s="319" t="s">
        <v>295</v>
      </c>
      <c r="B224" s="323">
        <v>-10</v>
      </c>
      <c r="C224" s="324" t="s">
        <v>296</v>
      </c>
      <c r="D224" s="320"/>
      <c r="E224" s="320"/>
      <c r="F224" s="320"/>
      <c r="G224" s="321"/>
      <c r="H224" s="258"/>
      <c r="I224" s="319"/>
      <c r="K224" s="322" t="s">
        <v>297</v>
      </c>
      <c r="L224" s="321">
        <v>20</v>
      </c>
      <c r="M224" s="258" t="s">
        <v>298</v>
      </c>
      <c r="N224" s="322"/>
      <c r="O224" s="258"/>
    </row>
    <row r="225" spans="1:15">
      <c r="A225" s="319" t="s">
        <v>299</v>
      </c>
      <c r="B225" s="323">
        <v>0</v>
      </c>
      <c r="C225" s="324" t="s">
        <v>300</v>
      </c>
      <c r="D225" s="320"/>
      <c r="E225" s="320"/>
      <c r="F225" s="320"/>
      <c r="G225" s="321"/>
      <c r="H225" s="258"/>
      <c r="I225" s="319"/>
      <c r="K225" s="322" t="s">
        <v>301</v>
      </c>
      <c r="L225" s="321">
        <v>20</v>
      </c>
      <c r="M225" s="258" t="s">
        <v>302</v>
      </c>
      <c r="N225" s="258"/>
      <c r="O225" s="258"/>
    </row>
    <row r="226" spans="1:15">
      <c r="A226" s="319" t="s">
        <v>303</v>
      </c>
      <c r="B226" s="323">
        <v>0</v>
      </c>
      <c r="C226" s="324" t="s">
        <v>304</v>
      </c>
      <c r="D226" s="320"/>
      <c r="E226" s="320"/>
      <c r="F226" s="320"/>
      <c r="G226" s="321"/>
      <c r="H226" s="258"/>
      <c r="I226" s="319"/>
      <c r="K226" s="322" t="s">
        <v>305</v>
      </c>
      <c r="L226" s="321">
        <v>20</v>
      </c>
      <c r="M226" s="258" t="s">
        <v>306</v>
      </c>
      <c r="N226" s="258"/>
      <c r="O226" s="258"/>
    </row>
    <row r="227" spans="1:15">
      <c r="A227" s="319" t="s">
        <v>307</v>
      </c>
      <c r="B227" s="323">
        <v>0</v>
      </c>
      <c r="C227" s="325" t="s">
        <v>308</v>
      </c>
      <c r="D227" s="320"/>
      <c r="E227" s="320"/>
      <c r="F227" s="320"/>
      <c r="G227" s="321"/>
      <c r="H227" s="258"/>
      <c r="I227" s="319"/>
      <c r="K227" s="322" t="s">
        <v>309</v>
      </c>
      <c r="L227" s="321">
        <v>20</v>
      </c>
      <c r="M227" s="258" t="s">
        <v>310</v>
      </c>
      <c r="N227" s="258"/>
      <c r="O227" s="258"/>
    </row>
    <row r="228" spans="1:15">
      <c r="A228" s="319" t="s">
        <v>311</v>
      </c>
      <c r="B228" s="323">
        <v>0</v>
      </c>
      <c r="C228" s="324" t="s">
        <v>312</v>
      </c>
      <c r="D228" s="320"/>
      <c r="E228" s="320"/>
      <c r="F228" s="320"/>
      <c r="G228" s="321"/>
      <c r="H228" s="258"/>
      <c r="I228" s="319"/>
      <c r="K228" s="322" t="s">
        <v>313</v>
      </c>
      <c r="L228" s="321">
        <v>20</v>
      </c>
      <c r="M228" s="258" t="s">
        <v>314</v>
      </c>
      <c r="N228" s="258"/>
      <c r="O228" s="258"/>
    </row>
    <row r="229" spans="1:15">
      <c r="A229" s="319" t="s">
        <v>315</v>
      </c>
      <c r="B229" s="323">
        <v>10</v>
      </c>
      <c r="C229" s="325" t="s">
        <v>316</v>
      </c>
      <c r="D229" s="320"/>
      <c r="E229" s="320"/>
      <c r="F229" s="320"/>
      <c r="G229" s="321"/>
      <c r="H229" s="258"/>
      <c r="I229" s="319"/>
      <c r="K229" s="322" t="s">
        <v>317</v>
      </c>
      <c r="L229" s="321">
        <v>20</v>
      </c>
      <c r="M229" s="258" t="s">
        <v>318</v>
      </c>
      <c r="N229" s="258"/>
      <c r="O229" s="258"/>
    </row>
    <row r="230" spans="1:15">
      <c r="A230" s="319" t="s">
        <v>319</v>
      </c>
      <c r="B230" s="323">
        <v>10</v>
      </c>
      <c r="C230" s="324" t="s">
        <v>320</v>
      </c>
      <c r="D230" s="320"/>
      <c r="E230" s="320"/>
      <c r="F230" s="320"/>
      <c r="G230" s="321"/>
      <c r="H230" s="258"/>
      <c r="I230" s="319"/>
      <c r="K230" s="322" t="s">
        <v>321</v>
      </c>
      <c r="L230" s="321">
        <v>20</v>
      </c>
      <c r="M230" s="258" t="s">
        <v>322</v>
      </c>
      <c r="N230" s="258"/>
      <c r="O230" s="258"/>
    </row>
    <row r="231" spans="1:15">
      <c r="A231" s="319" t="s">
        <v>323</v>
      </c>
      <c r="B231" s="323">
        <v>10</v>
      </c>
      <c r="C231" s="324" t="s">
        <v>324</v>
      </c>
      <c r="D231" s="320"/>
      <c r="E231" s="320"/>
      <c r="F231" s="320"/>
      <c r="G231" s="321"/>
      <c r="H231" s="258"/>
      <c r="I231" s="319"/>
      <c r="K231" s="322" t="s">
        <v>325</v>
      </c>
      <c r="L231" s="321">
        <v>20</v>
      </c>
      <c r="M231" s="326" t="s">
        <v>326</v>
      </c>
      <c r="N231" s="258"/>
      <c r="O231" s="258"/>
    </row>
    <row r="232" spans="1:15">
      <c r="A232" s="319" t="s">
        <v>327</v>
      </c>
      <c r="B232" s="323">
        <v>10</v>
      </c>
      <c r="C232" s="324" t="s">
        <v>328</v>
      </c>
      <c r="D232" s="320"/>
      <c r="E232" s="320"/>
      <c r="F232" s="320"/>
      <c r="G232" s="321"/>
      <c r="H232" s="258"/>
      <c r="I232" s="319"/>
      <c r="K232" s="322" t="s">
        <v>329</v>
      </c>
      <c r="L232" s="321">
        <v>20</v>
      </c>
      <c r="M232" s="326" t="s">
        <v>330</v>
      </c>
      <c r="N232" s="258"/>
      <c r="O232" s="258"/>
    </row>
    <row r="233" spans="1:15">
      <c r="A233" s="319" t="s">
        <v>331</v>
      </c>
      <c r="B233" s="323">
        <v>20</v>
      </c>
      <c r="C233" s="324" t="s">
        <v>332</v>
      </c>
      <c r="D233" s="320"/>
      <c r="E233" s="320"/>
      <c r="F233" s="320"/>
      <c r="G233" s="321"/>
      <c r="H233" s="258"/>
      <c r="I233" s="319"/>
      <c r="K233" s="322" t="s">
        <v>333</v>
      </c>
      <c r="L233" s="321">
        <v>20</v>
      </c>
      <c r="M233" s="326" t="s">
        <v>334</v>
      </c>
      <c r="N233" s="258"/>
      <c r="O233" s="258"/>
    </row>
    <row r="234" spans="1:15">
      <c r="A234" s="319" t="s">
        <v>335</v>
      </c>
      <c r="B234" s="323">
        <v>20</v>
      </c>
      <c r="C234" s="324" t="s">
        <v>336</v>
      </c>
      <c r="D234" s="320"/>
      <c r="E234" s="320"/>
      <c r="F234" s="320"/>
      <c r="G234" s="321"/>
      <c r="H234" s="258"/>
      <c r="I234" s="319"/>
      <c r="K234" s="322" t="s">
        <v>327</v>
      </c>
      <c r="L234" s="321">
        <v>20</v>
      </c>
      <c r="M234" s="326" t="s">
        <v>337</v>
      </c>
      <c r="N234" s="258"/>
      <c r="O234" s="258"/>
    </row>
    <row r="235" spans="1:15">
      <c r="A235" s="319" t="s">
        <v>338</v>
      </c>
      <c r="B235" s="323">
        <v>20</v>
      </c>
      <c r="C235" s="324" t="s">
        <v>339</v>
      </c>
      <c r="D235" s="320"/>
      <c r="E235" s="320"/>
      <c r="F235" s="320"/>
      <c r="G235" s="321"/>
      <c r="H235" s="258"/>
      <c r="I235" s="319"/>
      <c r="K235" s="322" t="s">
        <v>340</v>
      </c>
      <c r="L235" s="321">
        <v>20</v>
      </c>
      <c r="M235" s="258" t="s">
        <v>341</v>
      </c>
      <c r="N235" s="258"/>
      <c r="O235" s="258"/>
    </row>
    <row r="236" spans="1:15">
      <c r="A236" s="258"/>
      <c r="B236" s="321"/>
      <c r="C236" s="320"/>
      <c r="D236" s="320"/>
      <c r="E236" s="320"/>
      <c r="F236" s="320"/>
      <c r="G236" s="321"/>
      <c r="H236" s="258"/>
      <c r="I236" s="258"/>
      <c r="K236" s="322" t="s">
        <v>315</v>
      </c>
      <c r="L236" s="321">
        <v>20</v>
      </c>
      <c r="M236" s="258" t="s">
        <v>342</v>
      </c>
      <c r="N236" s="258"/>
      <c r="O236" s="258"/>
    </row>
    <row r="237" spans="1:15">
      <c r="A237" s="258"/>
      <c r="B237" s="258"/>
      <c r="C237" s="320"/>
      <c r="D237" s="320"/>
      <c r="E237" s="320"/>
      <c r="F237" s="320"/>
      <c r="G237" s="321"/>
      <c r="H237" s="258"/>
      <c r="I237" s="258"/>
      <c r="K237" s="322" t="s">
        <v>343</v>
      </c>
      <c r="L237" s="321">
        <v>20</v>
      </c>
      <c r="M237" s="258" t="s">
        <v>344</v>
      </c>
      <c r="N237" s="258"/>
      <c r="O237" s="258"/>
    </row>
    <row r="238" spans="1:15">
      <c r="K238" s="322" t="s">
        <v>345</v>
      </c>
      <c r="L238" s="321">
        <v>20</v>
      </c>
      <c r="M238" s="258" t="s">
        <v>346</v>
      </c>
      <c r="N238" s="258"/>
      <c r="O238" s="258"/>
    </row>
    <row r="239" spans="1:15">
      <c r="A239" s="311" t="s">
        <v>347</v>
      </c>
      <c r="I239" s="311" t="s">
        <v>348</v>
      </c>
      <c r="K239" s="322" t="s">
        <v>349</v>
      </c>
      <c r="L239" s="321">
        <v>20</v>
      </c>
      <c r="M239" s="258" t="s">
        <v>350</v>
      </c>
      <c r="N239" s="258"/>
      <c r="O239" s="258"/>
    </row>
    <row r="240" spans="1:15">
      <c r="A240" s="264" t="s">
        <v>303</v>
      </c>
      <c r="I240" s="258" t="s">
        <v>351</v>
      </c>
      <c r="K240" s="322" t="s">
        <v>352</v>
      </c>
      <c r="L240" s="321">
        <v>20</v>
      </c>
      <c r="M240" s="258" t="s">
        <v>353</v>
      </c>
      <c r="N240" s="258"/>
      <c r="O240" s="258"/>
    </row>
    <row r="241" spans="1:15">
      <c r="A241" s="322" t="s">
        <v>354</v>
      </c>
      <c r="I241" s="258" t="s">
        <v>355</v>
      </c>
      <c r="K241" s="258" t="s">
        <v>356</v>
      </c>
      <c r="L241" s="321">
        <v>20</v>
      </c>
      <c r="M241" s="258" t="s">
        <v>357</v>
      </c>
      <c r="N241" s="258"/>
      <c r="O241" s="258"/>
    </row>
    <row r="242" spans="1:15">
      <c r="A242" s="322" t="s">
        <v>358</v>
      </c>
      <c r="I242" s="258" t="s">
        <v>359</v>
      </c>
      <c r="K242" s="258" t="s">
        <v>299</v>
      </c>
      <c r="L242" s="321">
        <v>20</v>
      </c>
      <c r="M242" s="258" t="s">
        <v>300</v>
      </c>
      <c r="N242" s="258"/>
      <c r="O242" s="258"/>
    </row>
    <row r="243" spans="1:15">
      <c r="A243" s="264" t="s">
        <v>323</v>
      </c>
      <c r="I243" s="258" t="s">
        <v>360</v>
      </c>
      <c r="K243" s="258" t="s">
        <v>361</v>
      </c>
      <c r="L243" s="321">
        <v>20</v>
      </c>
      <c r="M243" s="258" t="s">
        <v>362</v>
      </c>
      <c r="N243" s="258"/>
      <c r="O243" s="258"/>
    </row>
    <row r="244" spans="1:15">
      <c r="A244" s="322" t="s">
        <v>363</v>
      </c>
      <c r="I244" s="258" t="s">
        <v>364</v>
      </c>
    </row>
    <row r="245" spans="1:15">
      <c r="A245" s="322" t="s">
        <v>365</v>
      </c>
      <c r="I245" s="258" t="s">
        <v>366</v>
      </c>
    </row>
    <row r="246" spans="1:15">
      <c r="A246" s="264" t="s">
        <v>367</v>
      </c>
      <c r="I246" s="258" t="s">
        <v>368</v>
      </c>
    </row>
    <row r="247" spans="1:15">
      <c r="A247" s="264" t="s">
        <v>369</v>
      </c>
      <c r="I247" s="258" t="s">
        <v>370</v>
      </c>
    </row>
    <row r="248" spans="1:15">
      <c r="A248" s="264" t="s">
        <v>371</v>
      </c>
      <c r="I248" s="258"/>
    </row>
    <row r="249" spans="1:15">
      <c r="A249" s="264" t="s">
        <v>372</v>
      </c>
    </row>
    <row r="250" spans="1:15">
      <c r="A250" s="2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BDB9-B38A-4460-990B-95A73E157145}">
  <dimension ref="A1:AG201"/>
  <sheetViews>
    <sheetView workbookViewId="0">
      <selection activeCell="A2" sqref="A2"/>
    </sheetView>
  </sheetViews>
  <sheetFormatPr defaultColWidth="8.85546875" defaultRowHeight="12.75"/>
  <cols>
    <col min="1" max="2" width="14.7109375" customWidth="1"/>
    <col min="3" max="6" width="6.7109375" customWidth="1"/>
    <col min="7" max="7" width="3.7109375" customWidth="1"/>
    <col min="8" max="33" width="5.7109375" customWidth="1"/>
  </cols>
  <sheetData>
    <row r="1" spans="1:33" s="19" customFormat="1">
      <c r="A1" s="28" t="s">
        <v>373</v>
      </c>
    </row>
    <row r="2" spans="1:33" s="208" customFormat="1">
      <c r="H2" s="208" t="s">
        <v>374</v>
      </c>
      <c r="K2" s="208" t="s">
        <v>375</v>
      </c>
      <c r="L2" s="208" t="s">
        <v>374</v>
      </c>
      <c r="O2" s="208" t="s">
        <v>376</v>
      </c>
      <c r="Q2" s="208" t="s">
        <v>377</v>
      </c>
      <c r="T2" s="208" t="s">
        <v>375</v>
      </c>
      <c r="U2" s="208" t="s">
        <v>377</v>
      </c>
      <c r="X2" s="208" t="s">
        <v>376</v>
      </c>
      <c r="Z2" s="208" t="s">
        <v>378</v>
      </c>
      <c r="AC2" s="208" t="s">
        <v>375</v>
      </c>
      <c r="AD2" s="208" t="s">
        <v>378</v>
      </c>
      <c r="AG2" s="208" t="s">
        <v>376</v>
      </c>
    </row>
    <row r="3" spans="1:33" s="209" customFormat="1">
      <c r="H3" s="209" t="s">
        <v>379</v>
      </c>
      <c r="I3" s="209" t="s">
        <v>380</v>
      </c>
      <c r="J3" s="209" t="s">
        <v>381</v>
      </c>
      <c r="K3" s="209" t="s">
        <v>382</v>
      </c>
      <c r="L3"/>
      <c r="M3"/>
      <c r="N3"/>
      <c r="O3"/>
      <c r="Q3" s="209" t="s">
        <v>379</v>
      </c>
      <c r="R3" s="209" t="s">
        <v>380</v>
      </c>
      <c r="S3" s="209" t="s">
        <v>381</v>
      </c>
      <c r="T3" s="209" t="s">
        <v>382</v>
      </c>
      <c r="U3"/>
      <c r="V3"/>
      <c r="W3"/>
      <c r="X3"/>
      <c r="Z3" s="209" t="s">
        <v>379</v>
      </c>
      <c r="AA3" s="209" t="s">
        <v>380</v>
      </c>
      <c r="AB3" s="209" t="s">
        <v>381</v>
      </c>
      <c r="AC3" s="209" t="s">
        <v>382</v>
      </c>
      <c r="AD3"/>
      <c r="AE3"/>
      <c r="AF3"/>
      <c r="AG3"/>
    </row>
    <row r="4" spans="1:33">
      <c r="A4" s="340" t="s">
        <v>27</v>
      </c>
      <c r="B4" s="340" t="s">
        <v>55</v>
      </c>
      <c r="C4" s="341" t="s">
        <v>383</v>
      </c>
      <c r="D4" s="341" t="s">
        <v>384</v>
      </c>
      <c r="E4" s="341" t="s">
        <v>385</v>
      </c>
      <c r="F4" s="341" t="s">
        <v>386</v>
      </c>
      <c r="G4" s="340" t="s">
        <v>60</v>
      </c>
      <c r="H4" s="32" t="s">
        <v>387</v>
      </c>
      <c r="I4" s="32" t="s">
        <v>388</v>
      </c>
      <c r="J4" s="32" t="s">
        <v>389</v>
      </c>
      <c r="K4" s="32" t="s">
        <v>390</v>
      </c>
      <c r="L4" s="32" t="s">
        <v>391</v>
      </c>
      <c r="M4" s="32" t="s">
        <v>392</v>
      </c>
      <c r="N4" s="32" t="s">
        <v>393</v>
      </c>
      <c r="O4" s="32" t="s">
        <v>394</v>
      </c>
      <c r="Q4" s="63" t="s">
        <v>387</v>
      </c>
      <c r="R4" s="63" t="s">
        <v>388</v>
      </c>
      <c r="S4" s="63" t="s">
        <v>389</v>
      </c>
      <c r="T4" s="63" t="s">
        <v>390</v>
      </c>
      <c r="U4" s="63" t="s">
        <v>391</v>
      </c>
      <c r="V4" s="63" t="s">
        <v>392</v>
      </c>
      <c r="W4" s="63" t="s">
        <v>393</v>
      </c>
      <c r="X4" s="63" t="s">
        <v>394</v>
      </c>
      <c r="Z4" s="32" t="s">
        <v>387</v>
      </c>
      <c r="AA4" s="32" t="s">
        <v>388</v>
      </c>
      <c r="AB4" s="32" t="s">
        <v>389</v>
      </c>
      <c r="AC4" s="32" t="s">
        <v>390</v>
      </c>
      <c r="AD4" s="32" t="s">
        <v>391</v>
      </c>
      <c r="AE4" s="32" t="s">
        <v>392</v>
      </c>
      <c r="AF4" s="32" t="s">
        <v>393</v>
      </c>
      <c r="AG4" s="32" t="s">
        <v>394</v>
      </c>
    </row>
    <row r="5" spans="1:33">
      <c r="A5" s="342" t="s">
        <v>61</v>
      </c>
      <c r="B5" s="342" t="s">
        <v>62</v>
      </c>
      <c r="C5" s="343">
        <v>0.9</v>
      </c>
      <c r="D5" s="343">
        <v>1</v>
      </c>
      <c r="E5" s="343">
        <v>0</v>
      </c>
      <c r="F5" s="343">
        <v>0</v>
      </c>
      <c r="G5" s="344" t="s">
        <v>63</v>
      </c>
      <c r="H5" s="349" t="s">
        <v>395</v>
      </c>
      <c r="I5" s="349" t="s">
        <v>395</v>
      </c>
      <c r="J5" s="349" t="s">
        <v>395</v>
      </c>
      <c r="K5" s="349" t="s">
        <v>395</v>
      </c>
      <c r="L5" s="351" t="s">
        <v>395</v>
      </c>
      <c r="M5" s="351" t="s">
        <v>395</v>
      </c>
      <c r="N5" s="351" t="s">
        <v>395</v>
      </c>
      <c r="O5" s="351" t="s">
        <v>395</v>
      </c>
      <c r="Q5" s="349" t="s">
        <v>395</v>
      </c>
      <c r="R5" s="349" t="s">
        <v>395</v>
      </c>
      <c r="S5" s="349" t="s">
        <v>395</v>
      </c>
      <c r="T5" s="349" t="s">
        <v>395</v>
      </c>
      <c r="U5" s="351" t="s">
        <v>395</v>
      </c>
      <c r="V5" s="351" t="s">
        <v>395</v>
      </c>
      <c r="W5" s="351" t="s">
        <v>395</v>
      </c>
      <c r="X5" s="351" t="s">
        <v>395</v>
      </c>
      <c r="Z5" s="349" t="s">
        <v>395</v>
      </c>
      <c r="AA5" s="349" t="s">
        <v>395</v>
      </c>
      <c r="AB5" s="349" t="s">
        <v>395</v>
      </c>
      <c r="AC5" s="349" t="s">
        <v>395</v>
      </c>
      <c r="AD5" s="351" t="s">
        <v>395</v>
      </c>
      <c r="AE5" s="351" t="s">
        <v>395</v>
      </c>
      <c r="AF5" s="351" t="s">
        <v>395</v>
      </c>
      <c r="AG5" s="351" t="s">
        <v>395</v>
      </c>
    </row>
    <row r="6" spans="1:33">
      <c r="A6" s="286" t="s">
        <v>61</v>
      </c>
      <c r="B6" s="286" t="s">
        <v>66</v>
      </c>
      <c r="C6" s="345">
        <v>0.1</v>
      </c>
      <c r="D6" s="345">
        <v>0.5</v>
      </c>
      <c r="E6" s="345">
        <v>0.5</v>
      </c>
      <c r="F6" s="345">
        <v>0</v>
      </c>
      <c r="G6" s="287" t="s">
        <v>63</v>
      </c>
      <c r="H6" s="349" t="s">
        <v>395</v>
      </c>
      <c r="I6" s="349" t="s">
        <v>395</v>
      </c>
      <c r="J6" s="349" t="s">
        <v>395</v>
      </c>
      <c r="K6" s="349" t="s">
        <v>395</v>
      </c>
      <c r="L6" s="351" t="s">
        <v>395</v>
      </c>
      <c r="M6" s="351" t="s">
        <v>395</v>
      </c>
      <c r="N6" s="351" t="s">
        <v>395</v>
      </c>
      <c r="O6" s="351" t="s">
        <v>395</v>
      </c>
      <c r="Q6" s="349" t="s">
        <v>395</v>
      </c>
      <c r="R6" s="349" t="s">
        <v>395</v>
      </c>
      <c r="S6" s="349" t="s">
        <v>395</v>
      </c>
      <c r="T6" s="349" t="s">
        <v>395</v>
      </c>
      <c r="U6" s="351" t="s">
        <v>395</v>
      </c>
      <c r="V6" s="351" t="s">
        <v>395</v>
      </c>
      <c r="W6" s="351" t="s">
        <v>395</v>
      </c>
      <c r="X6" s="351" t="s">
        <v>395</v>
      </c>
      <c r="Z6" s="349" t="s">
        <v>395</v>
      </c>
      <c r="AA6" s="349" t="s">
        <v>395</v>
      </c>
      <c r="AB6" s="349" t="s">
        <v>395</v>
      </c>
      <c r="AC6" s="349" t="s">
        <v>395</v>
      </c>
      <c r="AD6" s="351" t="s">
        <v>395</v>
      </c>
      <c r="AE6" s="351" t="s">
        <v>395</v>
      </c>
      <c r="AF6" s="351" t="s">
        <v>395</v>
      </c>
      <c r="AG6" s="351" t="s">
        <v>395</v>
      </c>
    </row>
    <row r="7" spans="1:33">
      <c r="A7" s="286" t="s">
        <v>61</v>
      </c>
      <c r="B7" s="286" t="s">
        <v>70</v>
      </c>
      <c r="C7" s="345">
        <v>0</v>
      </c>
      <c r="D7" s="345">
        <v>0</v>
      </c>
      <c r="E7" s="345">
        <v>0</v>
      </c>
      <c r="F7" s="345">
        <v>0</v>
      </c>
      <c r="G7" s="287" t="s">
        <v>63</v>
      </c>
      <c r="H7" s="349" t="s">
        <v>395</v>
      </c>
      <c r="I7" s="349" t="s">
        <v>395</v>
      </c>
      <c r="J7" s="349" t="s">
        <v>395</v>
      </c>
      <c r="K7" s="349" t="s">
        <v>395</v>
      </c>
      <c r="L7" s="351" t="s">
        <v>395</v>
      </c>
      <c r="M7" s="351" t="s">
        <v>395</v>
      </c>
      <c r="N7" s="351" t="s">
        <v>395</v>
      </c>
      <c r="O7" s="351" t="s">
        <v>395</v>
      </c>
      <c r="Q7" s="349" t="s">
        <v>395</v>
      </c>
      <c r="R7" s="349" t="s">
        <v>395</v>
      </c>
      <c r="S7" s="349" t="s">
        <v>395</v>
      </c>
      <c r="T7" s="349" t="s">
        <v>395</v>
      </c>
      <c r="U7" s="351" t="s">
        <v>395</v>
      </c>
      <c r="V7" s="351" t="s">
        <v>395</v>
      </c>
      <c r="W7" s="351" t="s">
        <v>395</v>
      </c>
      <c r="X7" s="351" t="s">
        <v>395</v>
      </c>
      <c r="Z7" s="349" t="s">
        <v>395</v>
      </c>
      <c r="AA7" s="349" t="s">
        <v>395</v>
      </c>
      <c r="AB7" s="349" t="s">
        <v>395</v>
      </c>
      <c r="AC7" s="349" t="s">
        <v>395</v>
      </c>
      <c r="AD7" s="351" t="s">
        <v>395</v>
      </c>
      <c r="AE7" s="351" t="s">
        <v>395</v>
      </c>
      <c r="AF7" s="351" t="s">
        <v>395</v>
      </c>
      <c r="AG7" s="351" t="s">
        <v>395</v>
      </c>
    </row>
    <row r="8" spans="1:33">
      <c r="A8" s="286" t="s">
        <v>64</v>
      </c>
      <c r="B8" s="286" t="s">
        <v>64</v>
      </c>
      <c r="C8" s="345">
        <v>1</v>
      </c>
      <c r="D8" s="345">
        <v>0.5</v>
      </c>
      <c r="E8" s="345">
        <v>0.5</v>
      </c>
      <c r="F8" s="345">
        <v>0</v>
      </c>
      <c r="G8" s="287" t="s">
        <v>65</v>
      </c>
      <c r="H8" s="349">
        <v>83</v>
      </c>
      <c r="I8" s="349">
        <v>0</v>
      </c>
      <c r="J8" s="349">
        <v>120</v>
      </c>
      <c r="K8" s="349">
        <v>123</v>
      </c>
      <c r="L8" s="351">
        <v>15</v>
      </c>
      <c r="M8" s="351">
        <v>0</v>
      </c>
      <c r="N8" s="351">
        <v>18</v>
      </c>
      <c r="O8" s="351">
        <v>19</v>
      </c>
      <c r="Q8" s="349">
        <v>39</v>
      </c>
      <c r="R8" s="349">
        <v>0</v>
      </c>
      <c r="S8" s="349">
        <v>88</v>
      </c>
      <c r="T8" s="349">
        <v>44</v>
      </c>
      <c r="U8" s="351">
        <v>10</v>
      </c>
      <c r="V8" s="351">
        <v>0</v>
      </c>
      <c r="W8" s="351">
        <v>16</v>
      </c>
      <c r="X8" s="351">
        <v>11</v>
      </c>
      <c r="Z8" s="349">
        <v>36</v>
      </c>
      <c r="AA8" s="349">
        <v>0</v>
      </c>
      <c r="AB8" s="349">
        <v>0</v>
      </c>
      <c r="AC8" s="349">
        <v>40</v>
      </c>
      <c r="AD8" s="351">
        <v>10</v>
      </c>
      <c r="AE8" s="351">
        <v>0</v>
      </c>
      <c r="AF8" s="351">
        <v>0</v>
      </c>
      <c r="AG8" s="351">
        <v>10</v>
      </c>
    </row>
    <row r="9" spans="1:33">
      <c r="A9" s="286" t="s">
        <v>67</v>
      </c>
      <c r="B9" s="286" t="s">
        <v>68</v>
      </c>
      <c r="C9" s="345">
        <v>0.3</v>
      </c>
      <c r="D9" s="345">
        <v>0.5</v>
      </c>
      <c r="E9" s="345">
        <v>0.5</v>
      </c>
      <c r="F9" s="345">
        <v>0</v>
      </c>
      <c r="G9" s="287" t="s">
        <v>65</v>
      </c>
      <c r="H9" s="349">
        <v>38</v>
      </c>
      <c r="I9" s="349">
        <v>24</v>
      </c>
      <c r="J9" s="349">
        <v>17</v>
      </c>
      <c r="K9" s="349">
        <v>19</v>
      </c>
      <c r="L9" s="351">
        <v>5.3999999999999995</v>
      </c>
      <c r="M9" s="351">
        <v>4.5</v>
      </c>
      <c r="N9" s="351">
        <v>3.5999999999999996</v>
      </c>
      <c r="O9" s="351">
        <v>3.5999999999999996</v>
      </c>
      <c r="Q9" s="349">
        <v>0</v>
      </c>
      <c r="R9" s="349">
        <v>0</v>
      </c>
      <c r="S9" s="349">
        <v>0</v>
      </c>
      <c r="T9" s="349">
        <v>0</v>
      </c>
      <c r="U9" s="351">
        <v>1.2</v>
      </c>
      <c r="V9" s="351">
        <v>0</v>
      </c>
      <c r="W9" s="351">
        <v>0.89999999999999991</v>
      </c>
      <c r="X9" s="351">
        <v>0</v>
      </c>
      <c r="Z9" s="349">
        <v>0</v>
      </c>
      <c r="AA9" s="349">
        <v>0</v>
      </c>
      <c r="AB9" s="349">
        <v>0</v>
      </c>
      <c r="AC9" s="349">
        <v>0</v>
      </c>
      <c r="AD9" s="351">
        <v>0</v>
      </c>
      <c r="AE9" s="351">
        <v>0</v>
      </c>
      <c r="AF9" s="351">
        <v>0</v>
      </c>
      <c r="AG9" s="351">
        <v>0</v>
      </c>
    </row>
    <row r="10" spans="1:33">
      <c r="A10" s="286" t="s">
        <v>67</v>
      </c>
      <c r="B10" s="286" t="s">
        <v>71</v>
      </c>
      <c r="C10" s="345">
        <v>0.24</v>
      </c>
      <c r="D10" s="345">
        <v>0.5</v>
      </c>
      <c r="E10" s="345">
        <v>0.5</v>
      </c>
      <c r="F10" s="345">
        <v>0</v>
      </c>
      <c r="G10" s="287" t="s">
        <v>65</v>
      </c>
      <c r="H10" s="349">
        <v>8</v>
      </c>
      <c r="I10" s="349">
        <v>5</v>
      </c>
      <c r="J10" s="349">
        <v>7</v>
      </c>
      <c r="K10" s="349">
        <v>7</v>
      </c>
      <c r="L10" s="351">
        <v>4.32</v>
      </c>
      <c r="M10" s="351">
        <v>3.5999999999999996</v>
      </c>
      <c r="N10" s="351">
        <v>2.88</v>
      </c>
      <c r="O10" s="351">
        <v>2.88</v>
      </c>
      <c r="Q10" s="349">
        <v>0</v>
      </c>
      <c r="R10" s="349">
        <v>0</v>
      </c>
      <c r="S10" s="349">
        <v>0</v>
      </c>
      <c r="T10" s="349">
        <v>0</v>
      </c>
      <c r="U10" s="351">
        <v>0.96</v>
      </c>
      <c r="V10" s="351">
        <v>0</v>
      </c>
      <c r="W10" s="351">
        <v>0.72</v>
      </c>
      <c r="X10" s="351">
        <v>0</v>
      </c>
      <c r="Z10" s="349">
        <v>0</v>
      </c>
      <c r="AA10" s="349">
        <v>0</v>
      </c>
      <c r="AB10" s="349">
        <v>0</v>
      </c>
      <c r="AC10" s="349">
        <v>0</v>
      </c>
      <c r="AD10" s="351">
        <v>0</v>
      </c>
      <c r="AE10" s="351">
        <v>0</v>
      </c>
      <c r="AF10" s="351">
        <v>0</v>
      </c>
      <c r="AG10" s="351">
        <v>0</v>
      </c>
    </row>
    <row r="11" spans="1:33">
      <c r="A11" s="286" t="s">
        <v>67</v>
      </c>
      <c r="B11" s="286" t="s">
        <v>73</v>
      </c>
      <c r="C11" s="345">
        <v>0.22</v>
      </c>
      <c r="D11" s="345">
        <v>0.5</v>
      </c>
      <c r="E11" s="345">
        <v>0.5</v>
      </c>
      <c r="F11" s="345">
        <v>0</v>
      </c>
      <c r="G11" s="287" t="s">
        <v>65</v>
      </c>
      <c r="H11" s="349">
        <v>28</v>
      </c>
      <c r="I11" s="349">
        <v>12</v>
      </c>
      <c r="J11" s="349">
        <v>3</v>
      </c>
      <c r="K11" s="349">
        <v>3</v>
      </c>
      <c r="L11" s="351">
        <v>3.96</v>
      </c>
      <c r="M11" s="351">
        <v>3.3</v>
      </c>
      <c r="N11" s="351">
        <v>2.64</v>
      </c>
      <c r="O11" s="351">
        <v>2.64</v>
      </c>
      <c r="Q11" s="349">
        <v>5</v>
      </c>
      <c r="R11" s="349">
        <v>0</v>
      </c>
      <c r="S11" s="349">
        <v>0</v>
      </c>
      <c r="T11" s="349">
        <v>0</v>
      </c>
      <c r="U11" s="351">
        <v>0.88</v>
      </c>
      <c r="V11" s="351">
        <v>0</v>
      </c>
      <c r="W11" s="351">
        <v>0.66</v>
      </c>
      <c r="X11" s="351">
        <v>0</v>
      </c>
      <c r="Z11" s="349">
        <v>0</v>
      </c>
      <c r="AA11" s="349">
        <v>0</v>
      </c>
      <c r="AB11" s="349">
        <v>0</v>
      </c>
      <c r="AC11" s="349">
        <v>0</v>
      </c>
      <c r="AD11" s="351">
        <v>0</v>
      </c>
      <c r="AE11" s="351">
        <v>0</v>
      </c>
      <c r="AF11" s="351">
        <v>0</v>
      </c>
      <c r="AG11" s="351">
        <v>0</v>
      </c>
    </row>
    <row r="12" spans="1:33">
      <c r="A12" s="286" t="s">
        <v>67</v>
      </c>
      <c r="B12" s="286" t="s">
        <v>75</v>
      </c>
      <c r="C12" s="345">
        <v>0.13</v>
      </c>
      <c r="D12" s="345">
        <v>0.5</v>
      </c>
      <c r="E12" s="345">
        <v>0.5</v>
      </c>
      <c r="F12" s="345">
        <v>0</v>
      </c>
      <c r="G12" s="287" t="s">
        <v>65</v>
      </c>
      <c r="H12" s="349">
        <v>13</v>
      </c>
      <c r="I12" s="349">
        <v>9</v>
      </c>
      <c r="J12" s="349">
        <v>13</v>
      </c>
      <c r="K12" s="349">
        <v>0</v>
      </c>
      <c r="L12" s="351">
        <v>2.34</v>
      </c>
      <c r="M12" s="351">
        <v>1.9500000000000002</v>
      </c>
      <c r="N12" s="351">
        <v>1.56</v>
      </c>
      <c r="O12" s="351">
        <v>1.56</v>
      </c>
      <c r="Q12" s="349">
        <v>3</v>
      </c>
      <c r="R12" s="349">
        <v>0</v>
      </c>
      <c r="S12" s="349">
        <v>3</v>
      </c>
      <c r="T12" s="349">
        <v>0</v>
      </c>
      <c r="U12" s="351">
        <v>0.52</v>
      </c>
      <c r="V12" s="351">
        <v>0</v>
      </c>
      <c r="W12" s="351">
        <v>0.39</v>
      </c>
      <c r="X12" s="351">
        <v>0</v>
      </c>
      <c r="Z12" s="349">
        <v>0</v>
      </c>
      <c r="AA12" s="349">
        <v>0</v>
      </c>
      <c r="AB12" s="349">
        <v>0</v>
      </c>
      <c r="AC12" s="349">
        <v>0</v>
      </c>
      <c r="AD12" s="351">
        <v>0</v>
      </c>
      <c r="AE12" s="351">
        <v>0</v>
      </c>
      <c r="AF12" s="351">
        <v>0</v>
      </c>
      <c r="AG12" s="351">
        <v>0</v>
      </c>
    </row>
    <row r="13" spans="1:33">
      <c r="A13" s="286" t="s">
        <v>67</v>
      </c>
      <c r="B13" s="286" t="s">
        <v>79</v>
      </c>
      <c r="C13" s="345">
        <v>0.06</v>
      </c>
      <c r="D13" s="345">
        <v>0.5</v>
      </c>
      <c r="E13" s="345">
        <v>0.5</v>
      </c>
      <c r="F13" s="345">
        <v>0</v>
      </c>
      <c r="G13" s="287" t="s">
        <v>65</v>
      </c>
      <c r="H13" s="349">
        <v>15</v>
      </c>
      <c r="I13" s="349">
        <v>16</v>
      </c>
      <c r="J13" s="349">
        <v>0</v>
      </c>
      <c r="K13" s="349">
        <v>11</v>
      </c>
      <c r="L13" s="351">
        <v>1.08</v>
      </c>
      <c r="M13" s="351">
        <v>0.89999999999999991</v>
      </c>
      <c r="N13" s="351">
        <v>0.72</v>
      </c>
      <c r="O13" s="351">
        <v>0.72</v>
      </c>
      <c r="Q13" s="349">
        <v>0</v>
      </c>
      <c r="R13" s="349">
        <v>0</v>
      </c>
      <c r="S13" s="349">
        <v>0</v>
      </c>
      <c r="T13" s="349">
        <v>0</v>
      </c>
      <c r="U13" s="351">
        <v>0.24</v>
      </c>
      <c r="V13" s="351">
        <v>0</v>
      </c>
      <c r="W13" s="351">
        <v>0.18</v>
      </c>
      <c r="X13" s="351">
        <v>0</v>
      </c>
      <c r="Z13" s="349">
        <v>0</v>
      </c>
      <c r="AA13" s="349">
        <v>0</v>
      </c>
      <c r="AB13" s="349">
        <v>0</v>
      </c>
      <c r="AC13" s="349">
        <v>0</v>
      </c>
      <c r="AD13" s="351">
        <v>0</v>
      </c>
      <c r="AE13" s="351">
        <v>0</v>
      </c>
      <c r="AF13" s="351">
        <v>0</v>
      </c>
      <c r="AG13" s="351">
        <v>0</v>
      </c>
    </row>
    <row r="14" spans="1:33">
      <c r="A14" s="286" t="s">
        <v>67</v>
      </c>
      <c r="B14" s="286" t="s">
        <v>82</v>
      </c>
      <c r="C14" s="345">
        <v>0.03</v>
      </c>
      <c r="D14" s="345">
        <v>0.5</v>
      </c>
      <c r="E14" s="345">
        <v>0.5</v>
      </c>
      <c r="F14" s="345">
        <v>0</v>
      </c>
      <c r="G14" s="287" t="s">
        <v>65</v>
      </c>
      <c r="H14" s="349">
        <v>9</v>
      </c>
      <c r="I14" s="349">
        <v>10</v>
      </c>
      <c r="J14" s="349">
        <v>9</v>
      </c>
      <c r="K14" s="349">
        <v>9</v>
      </c>
      <c r="L14" s="351">
        <v>0.54</v>
      </c>
      <c r="M14" s="351">
        <v>0.44999999999999996</v>
      </c>
      <c r="N14" s="351">
        <v>0.36</v>
      </c>
      <c r="O14" s="351">
        <v>0.36</v>
      </c>
      <c r="Q14" s="349">
        <v>0</v>
      </c>
      <c r="R14" s="349">
        <v>0</v>
      </c>
      <c r="S14" s="349">
        <v>0</v>
      </c>
      <c r="T14" s="349">
        <v>0</v>
      </c>
      <c r="U14" s="351">
        <v>0.12</v>
      </c>
      <c r="V14" s="351">
        <v>0</v>
      </c>
      <c r="W14" s="351">
        <v>0.09</v>
      </c>
      <c r="X14" s="351">
        <v>0</v>
      </c>
      <c r="Z14" s="349">
        <v>0</v>
      </c>
      <c r="AA14" s="349">
        <v>0</v>
      </c>
      <c r="AB14" s="349">
        <v>0</v>
      </c>
      <c r="AC14" s="349">
        <v>0</v>
      </c>
      <c r="AD14" s="351">
        <v>0</v>
      </c>
      <c r="AE14" s="351">
        <v>0</v>
      </c>
      <c r="AF14" s="351">
        <v>0</v>
      </c>
      <c r="AG14" s="351">
        <v>0</v>
      </c>
    </row>
    <row r="15" spans="1:33">
      <c r="A15" s="286" t="s">
        <v>67</v>
      </c>
      <c r="B15" s="286" t="s">
        <v>86</v>
      </c>
      <c r="C15" s="345">
        <v>0.01</v>
      </c>
      <c r="D15" s="345">
        <v>0.5</v>
      </c>
      <c r="E15" s="345">
        <v>0.5</v>
      </c>
      <c r="F15" s="345">
        <v>0</v>
      </c>
      <c r="G15" s="287" t="s">
        <v>65</v>
      </c>
      <c r="H15" s="349">
        <v>2</v>
      </c>
      <c r="I15" s="349">
        <v>2</v>
      </c>
      <c r="J15" s="349">
        <v>2</v>
      </c>
      <c r="K15" s="349">
        <v>0</v>
      </c>
      <c r="L15" s="351">
        <v>0.18</v>
      </c>
      <c r="M15" s="351">
        <v>0.15</v>
      </c>
      <c r="N15" s="351">
        <v>0.12</v>
      </c>
      <c r="O15" s="351">
        <v>0.12</v>
      </c>
      <c r="Q15" s="349">
        <v>0</v>
      </c>
      <c r="R15" s="349">
        <v>0</v>
      </c>
      <c r="S15" s="349">
        <v>0</v>
      </c>
      <c r="T15" s="349">
        <v>0</v>
      </c>
      <c r="U15" s="351">
        <v>0.04</v>
      </c>
      <c r="V15" s="351">
        <v>0</v>
      </c>
      <c r="W15" s="351">
        <v>0.03</v>
      </c>
      <c r="X15" s="351">
        <v>0</v>
      </c>
      <c r="Z15" s="349">
        <v>0</v>
      </c>
      <c r="AA15" s="349">
        <v>0</v>
      </c>
      <c r="AB15" s="349">
        <v>0</v>
      </c>
      <c r="AC15" s="349">
        <v>0</v>
      </c>
      <c r="AD15" s="351">
        <v>0</v>
      </c>
      <c r="AE15" s="351">
        <v>0</v>
      </c>
      <c r="AF15" s="351">
        <v>0</v>
      </c>
      <c r="AG15" s="351">
        <v>0</v>
      </c>
    </row>
    <row r="16" spans="1:33">
      <c r="A16" s="286" t="s">
        <v>67</v>
      </c>
      <c r="B16" s="286" t="s">
        <v>89</v>
      </c>
      <c r="C16" s="345">
        <v>0.01</v>
      </c>
      <c r="D16" s="345">
        <v>0.5</v>
      </c>
      <c r="E16" s="345">
        <v>0.5</v>
      </c>
      <c r="F16" s="345">
        <v>0</v>
      </c>
      <c r="G16" s="287" t="s">
        <v>65</v>
      </c>
      <c r="H16" s="349">
        <v>3</v>
      </c>
      <c r="I16" s="349">
        <v>3</v>
      </c>
      <c r="J16" s="349">
        <v>3</v>
      </c>
      <c r="K16" s="349">
        <v>3</v>
      </c>
      <c r="L16" s="351">
        <v>0.18</v>
      </c>
      <c r="M16" s="351">
        <v>0.15</v>
      </c>
      <c r="N16" s="351">
        <v>0.12</v>
      </c>
      <c r="O16" s="351">
        <v>0.12</v>
      </c>
      <c r="Q16" s="349">
        <v>0</v>
      </c>
      <c r="R16" s="349">
        <v>0</v>
      </c>
      <c r="S16" s="349">
        <v>0</v>
      </c>
      <c r="T16" s="349">
        <v>0</v>
      </c>
      <c r="U16" s="351">
        <v>0.04</v>
      </c>
      <c r="V16" s="351">
        <v>0</v>
      </c>
      <c r="W16" s="351">
        <v>0.03</v>
      </c>
      <c r="X16" s="351">
        <v>0</v>
      </c>
      <c r="Z16" s="349">
        <v>0</v>
      </c>
      <c r="AA16" s="349">
        <v>0</v>
      </c>
      <c r="AB16" s="349">
        <v>0</v>
      </c>
      <c r="AC16" s="349">
        <v>0</v>
      </c>
      <c r="AD16" s="351">
        <v>0</v>
      </c>
      <c r="AE16" s="351">
        <v>0</v>
      </c>
      <c r="AF16" s="351">
        <v>0</v>
      </c>
      <c r="AG16" s="351">
        <v>0</v>
      </c>
    </row>
    <row r="17" spans="1:33">
      <c r="A17" s="286" t="s">
        <v>69</v>
      </c>
      <c r="B17" s="286" t="s">
        <v>69</v>
      </c>
      <c r="C17" s="345">
        <v>1</v>
      </c>
      <c r="D17" s="345">
        <v>1</v>
      </c>
      <c r="E17" s="345">
        <v>0</v>
      </c>
      <c r="F17" s="345">
        <v>0</v>
      </c>
      <c r="G17" s="287" t="s">
        <v>63</v>
      </c>
      <c r="H17" s="349" t="s">
        <v>395</v>
      </c>
      <c r="I17" s="349" t="s">
        <v>395</v>
      </c>
      <c r="J17" s="349" t="s">
        <v>395</v>
      </c>
      <c r="K17" s="349" t="s">
        <v>395</v>
      </c>
      <c r="L17" s="351" t="s">
        <v>395</v>
      </c>
      <c r="M17" s="351" t="s">
        <v>395</v>
      </c>
      <c r="N17" s="351" t="s">
        <v>395</v>
      </c>
      <c r="O17" s="351" t="s">
        <v>395</v>
      </c>
      <c r="Q17" s="349" t="s">
        <v>395</v>
      </c>
      <c r="R17" s="349" t="s">
        <v>395</v>
      </c>
      <c r="S17" s="349" t="s">
        <v>395</v>
      </c>
      <c r="T17" s="349" t="s">
        <v>395</v>
      </c>
      <c r="U17" s="351" t="s">
        <v>395</v>
      </c>
      <c r="V17" s="351" t="s">
        <v>395</v>
      </c>
      <c r="W17" s="351" t="s">
        <v>395</v>
      </c>
      <c r="X17" s="351" t="s">
        <v>395</v>
      </c>
      <c r="Z17" s="349" t="s">
        <v>395</v>
      </c>
      <c r="AA17" s="349" t="s">
        <v>395</v>
      </c>
      <c r="AB17" s="349" t="s">
        <v>395</v>
      </c>
      <c r="AC17" s="349" t="s">
        <v>395</v>
      </c>
      <c r="AD17" s="351" t="s">
        <v>395</v>
      </c>
      <c r="AE17" s="351" t="s">
        <v>395</v>
      </c>
      <c r="AF17" s="351" t="s">
        <v>395</v>
      </c>
      <c r="AG17" s="351" t="s">
        <v>395</v>
      </c>
    </row>
    <row r="18" spans="1:33">
      <c r="A18" s="286" t="s">
        <v>69</v>
      </c>
      <c r="B18" s="286" t="s">
        <v>76</v>
      </c>
      <c r="C18" s="345">
        <v>0</v>
      </c>
      <c r="D18" s="345">
        <v>0</v>
      </c>
      <c r="E18" s="345">
        <v>0</v>
      </c>
      <c r="F18" s="345">
        <v>0</v>
      </c>
      <c r="G18" s="287" t="s">
        <v>63</v>
      </c>
      <c r="H18" s="349" t="s">
        <v>395</v>
      </c>
      <c r="I18" s="349" t="s">
        <v>395</v>
      </c>
      <c r="J18" s="349" t="s">
        <v>395</v>
      </c>
      <c r="K18" s="349" t="s">
        <v>395</v>
      </c>
      <c r="L18" s="351" t="s">
        <v>395</v>
      </c>
      <c r="M18" s="351" t="s">
        <v>395</v>
      </c>
      <c r="N18" s="351" t="s">
        <v>395</v>
      </c>
      <c r="O18" s="351" t="s">
        <v>395</v>
      </c>
      <c r="Q18" s="349" t="s">
        <v>395</v>
      </c>
      <c r="R18" s="349" t="s">
        <v>395</v>
      </c>
      <c r="S18" s="349" t="s">
        <v>395</v>
      </c>
      <c r="T18" s="349" t="s">
        <v>395</v>
      </c>
      <c r="U18" s="351" t="s">
        <v>395</v>
      </c>
      <c r="V18" s="351" t="s">
        <v>395</v>
      </c>
      <c r="W18" s="351" t="s">
        <v>395</v>
      </c>
      <c r="X18" s="351" t="s">
        <v>395</v>
      </c>
      <c r="Z18" s="349" t="s">
        <v>395</v>
      </c>
      <c r="AA18" s="349" t="s">
        <v>395</v>
      </c>
      <c r="AB18" s="349" t="s">
        <v>395</v>
      </c>
      <c r="AC18" s="349" t="s">
        <v>395</v>
      </c>
      <c r="AD18" s="351" t="s">
        <v>395</v>
      </c>
      <c r="AE18" s="351" t="s">
        <v>395</v>
      </c>
      <c r="AF18" s="351" t="s">
        <v>395</v>
      </c>
      <c r="AG18" s="351" t="s">
        <v>395</v>
      </c>
    </row>
    <row r="19" spans="1:33">
      <c r="A19" s="286" t="s">
        <v>72</v>
      </c>
      <c r="B19" s="286" t="s">
        <v>72</v>
      </c>
      <c r="C19" s="345">
        <v>0.8</v>
      </c>
      <c r="D19" s="345">
        <v>0.5</v>
      </c>
      <c r="E19" s="345">
        <v>0.5</v>
      </c>
      <c r="F19" s="345">
        <v>0</v>
      </c>
      <c r="G19" s="287" t="s">
        <v>63</v>
      </c>
      <c r="H19" s="349" t="s">
        <v>395</v>
      </c>
      <c r="I19" s="349" t="s">
        <v>395</v>
      </c>
      <c r="J19" s="349" t="s">
        <v>395</v>
      </c>
      <c r="K19" s="349" t="s">
        <v>395</v>
      </c>
      <c r="L19" s="351" t="s">
        <v>395</v>
      </c>
      <c r="M19" s="351" t="s">
        <v>395</v>
      </c>
      <c r="N19" s="351" t="s">
        <v>395</v>
      </c>
      <c r="O19" s="351" t="s">
        <v>395</v>
      </c>
      <c r="Q19" s="349" t="s">
        <v>395</v>
      </c>
      <c r="R19" s="349" t="s">
        <v>395</v>
      </c>
      <c r="S19" s="349" t="s">
        <v>395</v>
      </c>
      <c r="T19" s="349" t="s">
        <v>395</v>
      </c>
      <c r="U19" s="351" t="s">
        <v>395</v>
      </c>
      <c r="V19" s="351" t="s">
        <v>395</v>
      </c>
      <c r="W19" s="351" t="s">
        <v>395</v>
      </c>
      <c r="X19" s="351" t="s">
        <v>395</v>
      </c>
      <c r="Z19" s="349" t="s">
        <v>395</v>
      </c>
      <c r="AA19" s="349" t="s">
        <v>395</v>
      </c>
      <c r="AB19" s="349" t="s">
        <v>395</v>
      </c>
      <c r="AC19" s="349" t="s">
        <v>395</v>
      </c>
      <c r="AD19" s="351" t="s">
        <v>395</v>
      </c>
      <c r="AE19" s="351" t="s">
        <v>395</v>
      </c>
      <c r="AF19" s="351" t="s">
        <v>395</v>
      </c>
      <c r="AG19" s="351" t="s">
        <v>395</v>
      </c>
    </row>
    <row r="20" spans="1:33">
      <c r="A20" s="286" t="s">
        <v>72</v>
      </c>
      <c r="B20" s="286" t="s">
        <v>83</v>
      </c>
      <c r="C20" s="345">
        <v>0.2</v>
      </c>
      <c r="D20" s="345">
        <v>0.5</v>
      </c>
      <c r="E20" s="345">
        <v>0.5</v>
      </c>
      <c r="F20" s="345">
        <v>0</v>
      </c>
      <c r="G20" s="287" t="s">
        <v>63</v>
      </c>
      <c r="H20" s="349" t="s">
        <v>395</v>
      </c>
      <c r="I20" s="349" t="s">
        <v>395</v>
      </c>
      <c r="J20" s="349" t="s">
        <v>395</v>
      </c>
      <c r="K20" s="349" t="s">
        <v>395</v>
      </c>
      <c r="L20" s="351" t="s">
        <v>395</v>
      </c>
      <c r="M20" s="351" t="s">
        <v>395</v>
      </c>
      <c r="N20" s="351" t="s">
        <v>395</v>
      </c>
      <c r="O20" s="351" t="s">
        <v>395</v>
      </c>
      <c r="Q20" s="349" t="s">
        <v>395</v>
      </c>
      <c r="R20" s="349" t="s">
        <v>395</v>
      </c>
      <c r="S20" s="349" t="s">
        <v>395</v>
      </c>
      <c r="T20" s="349" t="s">
        <v>395</v>
      </c>
      <c r="U20" s="351" t="s">
        <v>395</v>
      </c>
      <c r="V20" s="351" t="s">
        <v>395</v>
      </c>
      <c r="W20" s="351" t="s">
        <v>395</v>
      </c>
      <c r="X20" s="351" t="s">
        <v>395</v>
      </c>
      <c r="Z20" s="349" t="s">
        <v>395</v>
      </c>
      <c r="AA20" s="349" t="s">
        <v>395</v>
      </c>
      <c r="AB20" s="349" t="s">
        <v>395</v>
      </c>
      <c r="AC20" s="349" t="s">
        <v>395</v>
      </c>
      <c r="AD20" s="351" t="s">
        <v>395</v>
      </c>
      <c r="AE20" s="351" t="s">
        <v>395</v>
      </c>
      <c r="AF20" s="351" t="s">
        <v>395</v>
      </c>
      <c r="AG20" s="351" t="s">
        <v>395</v>
      </c>
    </row>
    <row r="21" spans="1:33">
      <c r="A21" s="286" t="s">
        <v>78</v>
      </c>
      <c r="B21" s="286" t="s">
        <v>78</v>
      </c>
      <c r="C21" s="345">
        <v>1</v>
      </c>
      <c r="D21" s="345">
        <v>0.4</v>
      </c>
      <c r="E21" s="345">
        <v>0.4</v>
      </c>
      <c r="F21" s="345">
        <v>0.2</v>
      </c>
      <c r="G21" s="287" t="s">
        <v>65</v>
      </c>
      <c r="H21" s="349">
        <v>12</v>
      </c>
      <c r="I21" s="349">
        <v>8</v>
      </c>
      <c r="J21" s="349">
        <v>11</v>
      </c>
      <c r="K21" s="349">
        <v>16</v>
      </c>
      <c r="L21" s="351">
        <v>6</v>
      </c>
      <c r="M21" s="351">
        <v>4</v>
      </c>
      <c r="N21" s="351">
        <v>5</v>
      </c>
      <c r="O21" s="351">
        <v>6</v>
      </c>
      <c r="Q21" s="349">
        <v>8</v>
      </c>
      <c r="R21" s="349">
        <v>36</v>
      </c>
      <c r="S21" s="349">
        <v>0</v>
      </c>
      <c r="T21" s="349">
        <v>36</v>
      </c>
      <c r="U21" s="351">
        <v>4</v>
      </c>
      <c r="V21" s="351">
        <v>10</v>
      </c>
      <c r="W21" s="351">
        <v>0</v>
      </c>
      <c r="X21" s="351">
        <v>10</v>
      </c>
      <c r="Z21" s="349">
        <v>0</v>
      </c>
      <c r="AA21" s="349">
        <v>0</v>
      </c>
      <c r="AB21" s="349">
        <v>0</v>
      </c>
      <c r="AC21" s="349">
        <v>0</v>
      </c>
      <c r="AD21" s="351">
        <v>0</v>
      </c>
      <c r="AE21" s="351">
        <v>0</v>
      </c>
      <c r="AF21" s="351">
        <v>0</v>
      </c>
      <c r="AG21" s="351">
        <v>0</v>
      </c>
    </row>
    <row r="22" spans="1:33">
      <c r="A22" s="286" t="s">
        <v>81</v>
      </c>
      <c r="B22" s="286" t="s">
        <v>81</v>
      </c>
      <c r="C22" s="345">
        <v>0.8</v>
      </c>
      <c r="D22" s="345">
        <v>0.4</v>
      </c>
      <c r="E22" s="345">
        <v>0.4</v>
      </c>
      <c r="F22" s="345">
        <v>0.2</v>
      </c>
      <c r="G22" s="287" t="s">
        <v>65</v>
      </c>
      <c r="H22" s="349">
        <v>35</v>
      </c>
      <c r="I22" s="349">
        <v>32</v>
      </c>
      <c r="J22" s="349">
        <v>32</v>
      </c>
      <c r="K22" s="349">
        <v>31</v>
      </c>
      <c r="L22" s="351">
        <v>8.8000000000000007</v>
      </c>
      <c r="M22" s="351">
        <v>7.2</v>
      </c>
      <c r="N22" s="351">
        <v>8.8000000000000007</v>
      </c>
      <c r="O22" s="351">
        <v>8.8000000000000007</v>
      </c>
      <c r="Q22" s="349">
        <v>16</v>
      </c>
      <c r="R22" s="349">
        <v>34</v>
      </c>
      <c r="S22" s="349">
        <v>8</v>
      </c>
      <c r="T22" s="349">
        <v>34</v>
      </c>
      <c r="U22" s="351">
        <v>6.4</v>
      </c>
      <c r="V22" s="351">
        <v>8</v>
      </c>
      <c r="W22" s="351">
        <v>5.6000000000000005</v>
      </c>
      <c r="X22" s="351">
        <v>8.8000000000000007</v>
      </c>
      <c r="Z22" s="349">
        <v>8</v>
      </c>
      <c r="AA22" s="349">
        <v>24</v>
      </c>
      <c r="AB22" s="349">
        <v>8</v>
      </c>
      <c r="AC22" s="349">
        <v>16</v>
      </c>
      <c r="AD22" s="351">
        <v>3.2</v>
      </c>
      <c r="AE22" s="351">
        <v>6.4</v>
      </c>
      <c r="AF22" s="351">
        <v>3.2</v>
      </c>
      <c r="AG22" s="351">
        <v>4.8000000000000007</v>
      </c>
    </row>
    <row r="23" spans="1:33">
      <c r="A23" s="286" t="s">
        <v>81</v>
      </c>
      <c r="B23" s="286" t="s">
        <v>97</v>
      </c>
      <c r="C23" s="345">
        <v>0.2</v>
      </c>
      <c r="D23" s="345">
        <v>0.5</v>
      </c>
      <c r="E23" s="345">
        <v>0.5</v>
      </c>
      <c r="F23" s="345">
        <v>0</v>
      </c>
      <c r="G23" s="287" t="s">
        <v>65</v>
      </c>
      <c r="H23" s="349">
        <v>6</v>
      </c>
      <c r="I23" s="349">
        <v>0</v>
      </c>
      <c r="J23" s="349">
        <v>12</v>
      </c>
      <c r="K23" s="349">
        <v>12</v>
      </c>
      <c r="L23" s="351">
        <v>2.2000000000000002</v>
      </c>
      <c r="M23" s="351">
        <v>1.8</v>
      </c>
      <c r="N23" s="351">
        <v>2.2000000000000002</v>
      </c>
      <c r="O23" s="351">
        <v>2.2000000000000002</v>
      </c>
      <c r="Q23" s="349">
        <v>8</v>
      </c>
      <c r="R23" s="349">
        <v>0</v>
      </c>
      <c r="S23" s="349">
        <v>12</v>
      </c>
      <c r="T23" s="349">
        <v>12</v>
      </c>
      <c r="U23" s="351">
        <v>1.6</v>
      </c>
      <c r="V23" s="351">
        <v>2</v>
      </c>
      <c r="W23" s="351">
        <v>1.4000000000000001</v>
      </c>
      <c r="X23" s="351">
        <v>2.2000000000000002</v>
      </c>
      <c r="Z23" s="349">
        <v>0</v>
      </c>
      <c r="AA23" s="349">
        <v>0</v>
      </c>
      <c r="AB23" s="349">
        <v>0</v>
      </c>
      <c r="AC23" s="349">
        <v>0</v>
      </c>
      <c r="AD23" s="351">
        <v>0.8</v>
      </c>
      <c r="AE23" s="351">
        <v>1.6</v>
      </c>
      <c r="AF23" s="351">
        <v>0.8</v>
      </c>
      <c r="AG23" s="351">
        <v>1.2000000000000002</v>
      </c>
    </row>
    <row r="24" spans="1:33">
      <c r="A24" s="286" t="s">
        <v>85</v>
      </c>
      <c r="B24" s="286" t="s">
        <v>100</v>
      </c>
      <c r="C24" s="345">
        <v>0.5</v>
      </c>
      <c r="D24" s="345">
        <v>0.9</v>
      </c>
      <c r="E24" s="345">
        <v>0.1</v>
      </c>
      <c r="F24" s="345">
        <v>0</v>
      </c>
      <c r="G24" s="287" t="s">
        <v>65</v>
      </c>
      <c r="H24" s="349">
        <v>5</v>
      </c>
      <c r="I24" s="349">
        <v>0</v>
      </c>
      <c r="J24" s="349">
        <v>0</v>
      </c>
      <c r="K24" s="349">
        <v>34</v>
      </c>
      <c r="L24" s="351">
        <v>2</v>
      </c>
      <c r="M24" s="351">
        <v>0</v>
      </c>
      <c r="N24" s="351">
        <v>0</v>
      </c>
      <c r="O24" s="351">
        <v>5</v>
      </c>
      <c r="Q24" s="349">
        <v>4</v>
      </c>
      <c r="R24" s="349">
        <v>0</v>
      </c>
      <c r="S24" s="349">
        <v>0</v>
      </c>
      <c r="T24" s="349">
        <v>4</v>
      </c>
      <c r="U24" s="351">
        <v>1.5</v>
      </c>
      <c r="V24" s="351">
        <v>0</v>
      </c>
      <c r="W24" s="351">
        <v>0</v>
      </c>
      <c r="X24" s="351">
        <v>2</v>
      </c>
      <c r="Z24" s="349">
        <v>4</v>
      </c>
      <c r="AA24" s="349">
        <v>0</v>
      </c>
      <c r="AB24" s="349">
        <v>0</v>
      </c>
      <c r="AC24" s="349">
        <v>5</v>
      </c>
      <c r="AD24" s="351">
        <v>1.5</v>
      </c>
      <c r="AE24" s="351">
        <v>0</v>
      </c>
      <c r="AF24" s="351">
        <v>0</v>
      </c>
      <c r="AG24" s="351">
        <v>2</v>
      </c>
    </row>
    <row r="25" spans="1:33">
      <c r="A25" s="286" t="s">
        <v>85</v>
      </c>
      <c r="B25" s="286" t="s">
        <v>103</v>
      </c>
      <c r="C25" s="345">
        <v>0.4</v>
      </c>
      <c r="D25" s="345">
        <v>0.9</v>
      </c>
      <c r="E25" s="345">
        <v>0.1</v>
      </c>
      <c r="F25" s="345">
        <v>0</v>
      </c>
      <c r="G25" s="287" t="s">
        <v>65</v>
      </c>
      <c r="H25" s="349">
        <v>1</v>
      </c>
      <c r="I25" s="349">
        <v>0</v>
      </c>
      <c r="J25" s="349">
        <v>0</v>
      </c>
      <c r="K25" s="349">
        <v>0</v>
      </c>
      <c r="L25" s="351">
        <v>1.6</v>
      </c>
      <c r="M25" s="351">
        <v>0</v>
      </c>
      <c r="N25" s="351">
        <v>0</v>
      </c>
      <c r="O25" s="351">
        <v>4</v>
      </c>
      <c r="Q25" s="349">
        <v>0</v>
      </c>
      <c r="R25" s="349">
        <v>0</v>
      </c>
      <c r="S25" s="349">
        <v>0</v>
      </c>
      <c r="T25" s="349">
        <v>2</v>
      </c>
      <c r="U25" s="351">
        <v>1.2000000000000002</v>
      </c>
      <c r="V25" s="351">
        <v>0</v>
      </c>
      <c r="W25" s="351">
        <v>0</v>
      </c>
      <c r="X25" s="351">
        <v>1.6</v>
      </c>
      <c r="Z25" s="349">
        <v>0</v>
      </c>
      <c r="AA25" s="349">
        <v>0</v>
      </c>
      <c r="AB25" s="349">
        <v>0</v>
      </c>
      <c r="AC25" s="349">
        <v>1</v>
      </c>
      <c r="AD25" s="351">
        <v>1.2000000000000002</v>
      </c>
      <c r="AE25" s="351">
        <v>0</v>
      </c>
      <c r="AF25" s="351">
        <v>0</v>
      </c>
      <c r="AG25" s="351">
        <v>1.6</v>
      </c>
    </row>
    <row r="26" spans="1:33">
      <c r="A26" s="286" t="s">
        <v>85</v>
      </c>
      <c r="B26" s="286" t="s">
        <v>106</v>
      </c>
      <c r="C26" s="345">
        <v>0.1</v>
      </c>
      <c r="D26" s="345">
        <v>0.9</v>
      </c>
      <c r="E26" s="345">
        <v>0.1</v>
      </c>
      <c r="F26" s="345">
        <v>0</v>
      </c>
      <c r="G26" s="287" t="s">
        <v>65</v>
      </c>
      <c r="H26" s="349">
        <v>0</v>
      </c>
      <c r="I26" s="349">
        <v>0</v>
      </c>
      <c r="J26" s="349">
        <v>0</v>
      </c>
      <c r="K26" s="349">
        <v>0</v>
      </c>
      <c r="L26" s="351">
        <v>0.4</v>
      </c>
      <c r="M26" s="351">
        <v>0</v>
      </c>
      <c r="N26" s="351">
        <v>0</v>
      </c>
      <c r="O26" s="351">
        <v>1</v>
      </c>
      <c r="Q26" s="349">
        <v>0</v>
      </c>
      <c r="R26" s="349">
        <v>0</v>
      </c>
      <c r="S26" s="349">
        <v>0</v>
      </c>
      <c r="T26" s="349">
        <v>0</v>
      </c>
      <c r="U26" s="351">
        <v>0.30000000000000004</v>
      </c>
      <c r="V26" s="351">
        <v>0</v>
      </c>
      <c r="W26" s="351">
        <v>0</v>
      </c>
      <c r="X26" s="351">
        <v>0.4</v>
      </c>
      <c r="Z26" s="349">
        <v>0</v>
      </c>
      <c r="AA26" s="349">
        <v>0</v>
      </c>
      <c r="AB26" s="349">
        <v>0</v>
      </c>
      <c r="AC26" s="349">
        <v>0</v>
      </c>
      <c r="AD26" s="351">
        <v>0.30000000000000004</v>
      </c>
      <c r="AE26" s="351">
        <v>0</v>
      </c>
      <c r="AF26" s="351">
        <v>0</v>
      </c>
      <c r="AG26" s="351">
        <v>0.4</v>
      </c>
    </row>
    <row r="27" spans="1:33">
      <c r="A27" s="286" t="s">
        <v>88</v>
      </c>
      <c r="B27" s="286" t="s">
        <v>110</v>
      </c>
      <c r="C27" s="345">
        <v>0.9</v>
      </c>
      <c r="D27" s="345">
        <v>0.8</v>
      </c>
      <c r="E27" s="345">
        <v>0.2</v>
      </c>
      <c r="F27" s="345">
        <v>0</v>
      </c>
      <c r="G27" s="287" t="s">
        <v>65</v>
      </c>
      <c r="H27" s="349">
        <v>18</v>
      </c>
      <c r="I27" s="349">
        <v>9</v>
      </c>
      <c r="J27" s="349">
        <v>10</v>
      </c>
      <c r="K27" s="349">
        <v>11</v>
      </c>
      <c r="L27" s="351">
        <v>8.1</v>
      </c>
      <c r="M27" s="351">
        <v>5.4</v>
      </c>
      <c r="N27" s="351">
        <v>6.3</v>
      </c>
      <c r="O27" s="351">
        <v>6.3</v>
      </c>
      <c r="Q27" s="349">
        <v>12</v>
      </c>
      <c r="R27" s="349">
        <v>6</v>
      </c>
      <c r="S27" s="349">
        <v>5</v>
      </c>
      <c r="T27" s="349">
        <v>8</v>
      </c>
      <c r="U27" s="351">
        <v>6.3</v>
      </c>
      <c r="V27" s="351">
        <v>4.5</v>
      </c>
      <c r="W27" s="351">
        <v>4.5</v>
      </c>
      <c r="X27" s="351">
        <v>5.4</v>
      </c>
      <c r="Z27" s="349">
        <v>12</v>
      </c>
      <c r="AA27" s="349">
        <v>8</v>
      </c>
      <c r="AB27" s="349">
        <v>5</v>
      </c>
      <c r="AC27" s="349">
        <v>8</v>
      </c>
      <c r="AD27" s="351">
        <v>5.4</v>
      </c>
      <c r="AE27" s="351">
        <v>4.5</v>
      </c>
      <c r="AF27" s="351">
        <v>4.5</v>
      </c>
      <c r="AG27" s="351">
        <v>5.4</v>
      </c>
    </row>
    <row r="28" spans="1:33">
      <c r="A28" s="286" t="s">
        <v>88</v>
      </c>
      <c r="B28" s="286" t="s">
        <v>113</v>
      </c>
      <c r="C28" s="345">
        <v>0.1</v>
      </c>
      <c r="D28" s="345">
        <v>0.5</v>
      </c>
      <c r="E28" s="345">
        <v>0.5</v>
      </c>
      <c r="F28" s="345">
        <v>0</v>
      </c>
      <c r="G28" s="287" t="s">
        <v>65</v>
      </c>
      <c r="H28" s="349">
        <v>12</v>
      </c>
      <c r="I28" s="349">
        <v>6</v>
      </c>
      <c r="J28" s="349">
        <v>7</v>
      </c>
      <c r="K28" s="349">
        <v>6</v>
      </c>
      <c r="L28" s="351">
        <v>0.9</v>
      </c>
      <c r="M28" s="351">
        <v>0.60000000000000009</v>
      </c>
      <c r="N28" s="351">
        <v>0.70000000000000007</v>
      </c>
      <c r="O28" s="351">
        <v>0.70000000000000007</v>
      </c>
      <c r="Q28" s="349">
        <v>8</v>
      </c>
      <c r="R28" s="349">
        <v>4</v>
      </c>
      <c r="S28" s="349">
        <v>4</v>
      </c>
      <c r="T28" s="349">
        <v>4</v>
      </c>
      <c r="U28" s="351">
        <v>0.70000000000000007</v>
      </c>
      <c r="V28" s="351">
        <v>0.5</v>
      </c>
      <c r="W28" s="351">
        <v>0.5</v>
      </c>
      <c r="X28" s="351">
        <v>0.60000000000000009</v>
      </c>
      <c r="Z28" s="349">
        <v>0</v>
      </c>
      <c r="AA28" s="349">
        <v>2</v>
      </c>
      <c r="AB28" s="349">
        <v>4</v>
      </c>
      <c r="AC28" s="349">
        <v>4</v>
      </c>
      <c r="AD28" s="351">
        <v>0.60000000000000009</v>
      </c>
      <c r="AE28" s="351">
        <v>0.5</v>
      </c>
      <c r="AF28" s="351">
        <v>0.5</v>
      </c>
      <c r="AG28" s="351">
        <v>0.60000000000000009</v>
      </c>
    </row>
    <row r="29" spans="1:33">
      <c r="A29" s="286" t="s">
        <v>91</v>
      </c>
      <c r="B29" s="286" t="s">
        <v>91</v>
      </c>
      <c r="C29" s="345">
        <v>1</v>
      </c>
      <c r="D29" s="345">
        <v>0.5</v>
      </c>
      <c r="E29" s="345">
        <v>0.5</v>
      </c>
      <c r="F29" s="345">
        <v>0</v>
      </c>
      <c r="G29" s="287" t="s">
        <v>65</v>
      </c>
      <c r="H29" s="349">
        <v>13</v>
      </c>
      <c r="I29" s="349">
        <v>0</v>
      </c>
      <c r="J29" s="349">
        <v>0</v>
      </c>
      <c r="K29" s="349">
        <v>0</v>
      </c>
      <c r="L29" s="351">
        <v>6</v>
      </c>
      <c r="M29" s="351">
        <v>0</v>
      </c>
      <c r="N29" s="351">
        <v>0</v>
      </c>
      <c r="O29" s="351">
        <v>0</v>
      </c>
      <c r="Q29" s="349">
        <v>0</v>
      </c>
      <c r="R29" s="349">
        <v>0</v>
      </c>
      <c r="S29" s="349">
        <v>0</v>
      </c>
      <c r="T29" s="349">
        <v>5</v>
      </c>
      <c r="U29" s="351">
        <v>0</v>
      </c>
      <c r="V29" s="351">
        <v>0</v>
      </c>
      <c r="W29" s="351">
        <v>0</v>
      </c>
      <c r="X29" s="351">
        <v>3</v>
      </c>
      <c r="Z29" s="349">
        <v>0</v>
      </c>
      <c r="AA29" s="349">
        <v>0</v>
      </c>
      <c r="AB29" s="349">
        <v>0</v>
      </c>
      <c r="AC29" s="349">
        <v>0</v>
      </c>
      <c r="AD29" s="351">
        <v>0</v>
      </c>
      <c r="AE29" s="351">
        <v>0</v>
      </c>
      <c r="AF29" s="351">
        <v>0</v>
      </c>
      <c r="AG29" s="351">
        <v>0</v>
      </c>
    </row>
    <row r="30" spans="1:33">
      <c r="A30" s="286" t="s">
        <v>93</v>
      </c>
      <c r="B30" s="286" t="s">
        <v>93</v>
      </c>
      <c r="C30" s="345">
        <v>1</v>
      </c>
      <c r="D30" s="345">
        <v>0.5</v>
      </c>
      <c r="E30" s="345">
        <v>0.5</v>
      </c>
      <c r="F30" s="345">
        <v>0</v>
      </c>
      <c r="G30" s="287" t="s">
        <v>65</v>
      </c>
      <c r="H30" s="349">
        <v>6</v>
      </c>
      <c r="I30" s="349">
        <v>0</v>
      </c>
      <c r="J30" s="349">
        <v>0</v>
      </c>
      <c r="K30" s="349">
        <v>14</v>
      </c>
      <c r="L30" s="351">
        <v>4</v>
      </c>
      <c r="M30" s="351">
        <v>0</v>
      </c>
      <c r="N30" s="351">
        <v>0</v>
      </c>
      <c r="O30" s="351">
        <v>6</v>
      </c>
      <c r="Q30" s="349">
        <v>3</v>
      </c>
      <c r="R30" s="349">
        <v>0</v>
      </c>
      <c r="S30" s="349">
        <v>8</v>
      </c>
      <c r="T30" s="349">
        <v>0</v>
      </c>
      <c r="U30" s="351">
        <v>3</v>
      </c>
      <c r="V30" s="351">
        <v>0</v>
      </c>
      <c r="W30" s="351">
        <v>4</v>
      </c>
      <c r="X30" s="351">
        <v>0</v>
      </c>
      <c r="Z30" s="349">
        <v>3</v>
      </c>
      <c r="AA30" s="349">
        <v>0</v>
      </c>
      <c r="AB30" s="349">
        <v>0</v>
      </c>
      <c r="AC30" s="349">
        <v>0</v>
      </c>
      <c r="AD30" s="351">
        <v>3</v>
      </c>
      <c r="AE30" s="351">
        <v>0</v>
      </c>
      <c r="AF30" s="351">
        <v>0</v>
      </c>
      <c r="AG30" s="351">
        <v>0</v>
      </c>
    </row>
    <row r="31" spans="1:33">
      <c r="A31" s="286" t="s">
        <v>96</v>
      </c>
      <c r="B31" s="286" t="s">
        <v>96</v>
      </c>
      <c r="C31" s="345">
        <v>1</v>
      </c>
      <c r="D31" s="345">
        <v>0.8</v>
      </c>
      <c r="E31" s="345">
        <v>0.2</v>
      </c>
      <c r="F31" s="345">
        <v>0</v>
      </c>
      <c r="G31" s="287" t="s">
        <v>65</v>
      </c>
      <c r="H31" s="349">
        <v>15</v>
      </c>
      <c r="I31" s="349">
        <v>2</v>
      </c>
      <c r="J31" s="349">
        <v>0</v>
      </c>
      <c r="K31" s="349">
        <v>38</v>
      </c>
      <c r="L31" s="351">
        <v>6</v>
      </c>
      <c r="M31" s="351">
        <v>2</v>
      </c>
      <c r="N31" s="351">
        <v>0</v>
      </c>
      <c r="O31" s="351">
        <v>10</v>
      </c>
      <c r="Q31" s="349">
        <v>16</v>
      </c>
      <c r="R31" s="349">
        <v>0</v>
      </c>
      <c r="S31" s="349">
        <v>0</v>
      </c>
      <c r="T31" s="349">
        <v>8</v>
      </c>
      <c r="U31" s="351">
        <v>6</v>
      </c>
      <c r="V31" s="351">
        <v>0</v>
      </c>
      <c r="W31" s="351">
        <v>0</v>
      </c>
      <c r="X31" s="351">
        <v>4</v>
      </c>
      <c r="Z31" s="349">
        <v>0</v>
      </c>
      <c r="AA31" s="349">
        <v>0</v>
      </c>
      <c r="AB31" s="349">
        <v>0</v>
      </c>
      <c r="AC31" s="349">
        <v>0</v>
      </c>
      <c r="AD31" s="351">
        <v>0</v>
      </c>
      <c r="AE31" s="351">
        <v>0</v>
      </c>
      <c r="AF31" s="351">
        <v>0</v>
      </c>
      <c r="AG31" s="351">
        <v>0</v>
      </c>
    </row>
    <row r="32" spans="1:33">
      <c r="A32" s="286" t="s">
        <v>99</v>
      </c>
      <c r="B32" s="286" t="s">
        <v>99</v>
      </c>
      <c r="C32" s="345">
        <v>1</v>
      </c>
      <c r="D32" s="345">
        <v>0.8</v>
      </c>
      <c r="E32" s="345">
        <v>0.2</v>
      </c>
      <c r="F32" s="345">
        <v>0</v>
      </c>
      <c r="G32" s="287" t="s">
        <v>65</v>
      </c>
      <c r="H32" s="349">
        <v>35</v>
      </c>
      <c r="I32" s="349">
        <v>0</v>
      </c>
      <c r="J32" s="349">
        <v>13</v>
      </c>
      <c r="K32" s="349">
        <v>25</v>
      </c>
      <c r="L32" s="351">
        <v>10</v>
      </c>
      <c r="M32" s="351">
        <v>0</v>
      </c>
      <c r="N32" s="351">
        <v>6</v>
      </c>
      <c r="O32" s="351">
        <v>8</v>
      </c>
      <c r="Q32" s="349">
        <v>20</v>
      </c>
      <c r="R32" s="349">
        <v>0</v>
      </c>
      <c r="S32" s="349">
        <v>20</v>
      </c>
      <c r="T32" s="349">
        <v>25</v>
      </c>
      <c r="U32" s="351">
        <v>7</v>
      </c>
      <c r="V32" s="351">
        <v>0</v>
      </c>
      <c r="W32" s="351">
        <v>7</v>
      </c>
      <c r="X32" s="351">
        <v>8</v>
      </c>
      <c r="Z32" s="349">
        <v>33</v>
      </c>
      <c r="AA32" s="349">
        <v>0</v>
      </c>
      <c r="AB32" s="349">
        <v>20</v>
      </c>
      <c r="AC32" s="349">
        <v>50</v>
      </c>
      <c r="AD32" s="351">
        <v>9</v>
      </c>
      <c r="AE32" s="351">
        <v>0</v>
      </c>
      <c r="AF32" s="351">
        <v>7</v>
      </c>
      <c r="AG32" s="351">
        <v>12</v>
      </c>
    </row>
    <row r="33" spans="1:33">
      <c r="A33" s="286" t="s">
        <v>102</v>
      </c>
      <c r="B33" s="286" t="s">
        <v>102</v>
      </c>
      <c r="C33" s="345">
        <v>1</v>
      </c>
      <c r="D33" s="345">
        <v>0.8</v>
      </c>
      <c r="E33" s="345">
        <v>0.15</v>
      </c>
      <c r="F33" s="345">
        <v>0.05</v>
      </c>
      <c r="G33" s="287" t="s">
        <v>65</v>
      </c>
      <c r="H33" s="349">
        <v>7</v>
      </c>
      <c r="I33" s="349">
        <v>0</v>
      </c>
      <c r="J33" s="349">
        <v>1</v>
      </c>
      <c r="K33" s="349">
        <v>8</v>
      </c>
      <c r="L33" s="351">
        <v>4</v>
      </c>
      <c r="M33" s="351">
        <v>0</v>
      </c>
      <c r="N33" s="351">
        <v>1</v>
      </c>
      <c r="O33" s="351">
        <v>4</v>
      </c>
      <c r="Q33" s="349">
        <v>4</v>
      </c>
      <c r="R33" s="349">
        <v>0</v>
      </c>
      <c r="S33" s="349">
        <v>0</v>
      </c>
      <c r="T33" s="349">
        <v>4</v>
      </c>
      <c r="U33" s="351">
        <v>3</v>
      </c>
      <c r="V33" s="351">
        <v>0</v>
      </c>
      <c r="W33" s="351">
        <v>0</v>
      </c>
      <c r="X33" s="351">
        <v>3</v>
      </c>
      <c r="Z33" s="349">
        <v>2</v>
      </c>
      <c r="AA33" s="349">
        <v>0</v>
      </c>
      <c r="AB33" s="349">
        <v>0</v>
      </c>
      <c r="AC33" s="349">
        <v>2</v>
      </c>
      <c r="AD33" s="351">
        <v>2</v>
      </c>
      <c r="AE33" s="351">
        <v>0</v>
      </c>
      <c r="AF33" s="351">
        <v>0</v>
      </c>
      <c r="AG33" s="351">
        <v>2</v>
      </c>
    </row>
    <row r="34" spans="1:33">
      <c r="A34" s="286" t="s">
        <v>74</v>
      </c>
      <c r="B34" s="286" t="s">
        <v>74</v>
      </c>
      <c r="C34" s="345">
        <v>1</v>
      </c>
      <c r="D34" s="345">
        <v>0.3</v>
      </c>
      <c r="E34" s="345">
        <v>0.3</v>
      </c>
      <c r="F34" s="345">
        <v>0.4</v>
      </c>
      <c r="G34" s="287" t="s">
        <v>63</v>
      </c>
      <c r="H34" s="349" t="s">
        <v>395</v>
      </c>
      <c r="I34" s="349" t="s">
        <v>395</v>
      </c>
      <c r="J34" s="349" t="s">
        <v>395</v>
      </c>
      <c r="K34" s="349" t="s">
        <v>395</v>
      </c>
      <c r="L34" s="351" t="s">
        <v>395</v>
      </c>
      <c r="M34" s="351" t="s">
        <v>395</v>
      </c>
      <c r="N34" s="351" t="s">
        <v>395</v>
      </c>
      <c r="O34" s="351" t="s">
        <v>395</v>
      </c>
      <c r="Q34" s="349" t="s">
        <v>395</v>
      </c>
      <c r="R34" s="349" t="s">
        <v>395</v>
      </c>
      <c r="S34" s="349" t="s">
        <v>395</v>
      </c>
      <c r="T34" s="349" t="s">
        <v>395</v>
      </c>
      <c r="U34" s="351" t="s">
        <v>395</v>
      </c>
      <c r="V34" s="351" t="s">
        <v>395</v>
      </c>
      <c r="W34" s="351" t="s">
        <v>395</v>
      </c>
      <c r="X34" s="351" t="s">
        <v>395</v>
      </c>
      <c r="Z34" s="349" t="s">
        <v>395</v>
      </c>
      <c r="AA34" s="349" t="s">
        <v>395</v>
      </c>
      <c r="AB34" s="349" t="s">
        <v>395</v>
      </c>
      <c r="AC34" s="349" t="s">
        <v>395</v>
      </c>
      <c r="AD34" s="351" t="s">
        <v>395</v>
      </c>
      <c r="AE34" s="351" t="s">
        <v>395</v>
      </c>
      <c r="AF34" s="351" t="s">
        <v>395</v>
      </c>
      <c r="AG34" s="351" t="s">
        <v>395</v>
      </c>
    </row>
    <row r="35" spans="1:33">
      <c r="A35" s="286" t="s">
        <v>109</v>
      </c>
      <c r="B35" s="286" t="s">
        <v>125</v>
      </c>
      <c r="C35" s="345">
        <v>0.3</v>
      </c>
      <c r="D35" s="345">
        <v>0.8</v>
      </c>
      <c r="E35" s="345">
        <v>0.2</v>
      </c>
      <c r="F35" s="345">
        <v>0</v>
      </c>
      <c r="G35" s="287" t="s">
        <v>65</v>
      </c>
      <c r="H35" s="349">
        <v>14</v>
      </c>
      <c r="I35" s="349">
        <v>9</v>
      </c>
      <c r="J35" s="349">
        <v>14</v>
      </c>
      <c r="K35" s="349">
        <v>9</v>
      </c>
      <c r="L35" s="351">
        <v>5.7</v>
      </c>
      <c r="M35" s="351">
        <v>4.8</v>
      </c>
      <c r="N35" s="351">
        <v>5.3999999999999995</v>
      </c>
      <c r="O35" s="351">
        <v>6</v>
      </c>
      <c r="Q35" s="349">
        <v>4</v>
      </c>
      <c r="R35" s="349">
        <v>4</v>
      </c>
      <c r="S35" s="349">
        <v>6</v>
      </c>
      <c r="T35" s="349">
        <v>9</v>
      </c>
      <c r="U35" s="351">
        <v>3.3</v>
      </c>
      <c r="V35" s="351">
        <v>1.7999999999999998</v>
      </c>
      <c r="W35" s="351">
        <v>4.2</v>
      </c>
      <c r="X35" s="351">
        <v>3.5999999999999996</v>
      </c>
      <c r="Z35" s="349">
        <v>8</v>
      </c>
      <c r="AA35" s="349">
        <v>4</v>
      </c>
      <c r="AB35" s="349">
        <v>6</v>
      </c>
      <c r="AC35" s="349">
        <v>9</v>
      </c>
      <c r="AD35" s="351">
        <v>4.2</v>
      </c>
      <c r="AE35" s="351">
        <v>1.5</v>
      </c>
      <c r="AF35" s="351">
        <v>5.0999999999999996</v>
      </c>
      <c r="AG35" s="351">
        <v>4.5</v>
      </c>
    </row>
    <row r="36" spans="1:33">
      <c r="A36" s="286" t="s">
        <v>109</v>
      </c>
      <c r="B36" s="286" t="s">
        <v>126</v>
      </c>
      <c r="C36" s="345">
        <v>0.15</v>
      </c>
      <c r="D36" s="345">
        <v>0.7</v>
      </c>
      <c r="E36" s="345">
        <v>0.3</v>
      </c>
      <c r="F36" s="345">
        <v>0</v>
      </c>
      <c r="G36" s="287" t="s">
        <v>65</v>
      </c>
      <c r="H36" s="349">
        <v>6</v>
      </c>
      <c r="I36" s="349">
        <v>6</v>
      </c>
      <c r="J36" s="349">
        <v>6</v>
      </c>
      <c r="K36" s="349">
        <v>6</v>
      </c>
      <c r="L36" s="351">
        <v>2.85</v>
      </c>
      <c r="M36" s="351">
        <v>2.4</v>
      </c>
      <c r="N36" s="351">
        <v>2.6999999999999997</v>
      </c>
      <c r="O36" s="351">
        <v>3</v>
      </c>
      <c r="Q36" s="349">
        <v>5</v>
      </c>
      <c r="R36" s="349">
        <v>5</v>
      </c>
      <c r="S36" s="349">
        <v>5</v>
      </c>
      <c r="T36" s="349">
        <v>5</v>
      </c>
      <c r="U36" s="351">
        <v>1.65</v>
      </c>
      <c r="V36" s="351">
        <v>0.89999999999999991</v>
      </c>
      <c r="W36" s="351">
        <v>2.1</v>
      </c>
      <c r="X36" s="351">
        <v>1.7999999999999998</v>
      </c>
      <c r="Z36" s="349">
        <v>3</v>
      </c>
      <c r="AA36" s="349">
        <v>6</v>
      </c>
      <c r="AB36" s="349">
        <v>6</v>
      </c>
      <c r="AC36" s="349">
        <v>6</v>
      </c>
      <c r="AD36" s="351">
        <v>2.1</v>
      </c>
      <c r="AE36" s="351">
        <v>0.75</v>
      </c>
      <c r="AF36" s="351">
        <v>2.5499999999999998</v>
      </c>
      <c r="AG36" s="351">
        <v>2.25</v>
      </c>
    </row>
    <row r="37" spans="1:33">
      <c r="A37" s="286" t="s">
        <v>109</v>
      </c>
      <c r="B37" s="286" t="s">
        <v>129</v>
      </c>
      <c r="C37" s="345">
        <v>0.15</v>
      </c>
      <c r="D37" s="345">
        <v>0.5</v>
      </c>
      <c r="E37" s="345">
        <v>0.5</v>
      </c>
      <c r="F37" s="345">
        <v>0</v>
      </c>
      <c r="G37" s="287" t="s">
        <v>65</v>
      </c>
      <c r="H37" s="349">
        <v>55</v>
      </c>
      <c r="I37" s="349">
        <v>54</v>
      </c>
      <c r="J37" s="349">
        <v>28</v>
      </c>
      <c r="K37" s="349">
        <v>67</v>
      </c>
      <c r="L37" s="351">
        <v>2.85</v>
      </c>
      <c r="M37" s="351">
        <v>2.4</v>
      </c>
      <c r="N37" s="351">
        <v>2.6999999999999997</v>
      </c>
      <c r="O37" s="351">
        <v>3</v>
      </c>
      <c r="Q37" s="349">
        <v>22</v>
      </c>
      <c r="R37" s="349">
        <v>0</v>
      </c>
      <c r="S37" s="349">
        <v>44</v>
      </c>
      <c r="T37" s="349">
        <v>22</v>
      </c>
      <c r="U37" s="351">
        <v>1.65</v>
      </c>
      <c r="V37" s="351">
        <v>0.89999999999999991</v>
      </c>
      <c r="W37" s="351">
        <v>2.1</v>
      </c>
      <c r="X37" s="351">
        <v>1.7999999999999998</v>
      </c>
      <c r="Z37" s="349">
        <v>42</v>
      </c>
      <c r="AA37" s="349">
        <v>0</v>
      </c>
      <c r="AB37" s="349">
        <v>66</v>
      </c>
      <c r="AC37" s="349">
        <v>44</v>
      </c>
      <c r="AD37" s="351">
        <v>2.1</v>
      </c>
      <c r="AE37" s="351">
        <v>0.75</v>
      </c>
      <c r="AF37" s="351">
        <v>2.5499999999999998</v>
      </c>
      <c r="AG37" s="351">
        <v>2.25</v>
      </c>
    </row>
    <row r="38" spans="1:33">
      <c r="A38" s="286" t="s">
        <v>109</v>
      </c>
      <c r="B38" s="286" t="s">
        <v>132</v>
      </c>
      <c r="C38" s="345">
        <v>0.15</v>
      </c>
      <c r="D38" s="345">
        <v>0.7</v>
      </c>
      <c r="E38" s="345">
        <v>0.3</v>
      </c>
      <c r="F38" s="345">
        <v>0</v>
      </c>
      <c r="G38" s="287" t="s">
        <v>65</v>
      </c>
      <c r="H38" s="349">
        <v>34</v>
      </c>
      <c r="I38" s="349">
        <v>2</v>
      </c>
      <c r="J38" s="349">
        <v>44</v>
      </c>
      <c r="K38" s="349">
        <v>38</v>
      </c>
      <c r="L38" s="351">
        <v>2.85</v>
      </c>
      <c r="M38" s="351">
        <v>2.4</v>
      </c>
      <c r="N38" s="351">
        <v>2.6999999999999997</v>
      </c>
      <c r="O38" s="351">
        <v>3</v>
      </c>
      <c r="Q38" s="349">
        <v>6</v>
      </c>
      <c r="R38" s="349">
        <v>0</v>
      </c>
      <c r="S38" s="349">
        <v>8</v>
      </c>
      <c r="T38" s="349">
        <v>6</v>
      </c>
      <c r="U38" s="351">
        <v>1.65</v>
      </c>
      <c r="V38" s="351">
        <v>0.89999999999999991</v>
      </c>
      <c r="W38" s="351">
        <v>2.1</v>
      </c>
      <c r="X38" s="351">
        <v>1.7999999999999998</v>
      </c>
      <c r="Z38" s="349">
        <v>6</v>
      </c>
      <c r="AA38" s="349">
        <v>0</v>
      </c>
      <c r="AB38" s="349">
        <v>12</v>
      </c>
      <c r="AC38" s="349">
        <v>10</v>
      </c>
      <c r="AD38" s="351">
        <v>2.1</v>
      </c>
      <c r="AE38" s="351">
        <v>0.75</v>
      </c>
      <c r="AF38" s="351">
        <v>2.5499999999999998</v>
      </c>
      <c r="AG38" s="351">
        <v>2.25</v>
      </c>
    </row>
    <row r="39" spans="1:33">
      <c r="A39" s="286" t="s">
        <v>109</v>
      </c>
      <c r="B39" s="286" t="s">
        <v>135</v>
      </c>
      <c r="C39" s="345">
        <v>0.08</v>
      </c>
      <c r="D39" s="345">
        <v>0.6</v>
      </c>
      <c r="E39" s="345">
        <v>0.4</v>
      </c>
      <c r="F39" s="345">
        <v>0</v>
      </c>
      <c r="G39" s="287" t="s">
        <v>65</v>
      </c>
      <c r="H39" s="349">
        <v>0</v>
      </c>
      <c r="I39" s="349">
        <v>6</v>
      </c>
      <c r="J39" s="349">
        <v>14</v>
      </c>
      <c r="K39" s="349">
        <v>10</v>
      </c>
      <c r="L39" s="351">
        <v>1.52</v>
      </c>
      <c r="M39" s="351">
        <v>1.28</v>
      </c>
      <c r="N39" s="351">
        <v>1.44</v>
      </c>
      <c r="O39" s="351">
        <v>1.6</v>
      </c>
      <c r="Q39" s="349">
        <v>0</v>
      </c>
      <c r="R39" s="349">
        <v>0</v>
      </c>
      <c r="S39" s="349">
        <v>4</v>
      </c>
      <c r="T39" s="349">
        <v>6</v>
      </c>
      <c r="U39" s="351">
        <v>0.88</v>
      </c>
      <c r="V39" s="351">
        <v>0.48</v>
      </c>
      <c r="W39" s="351">
        <v>1.1200000000000001</v>
      </c>
      <c r="X39" s="351">
        <v>0.96</v>
      </c>
      <c r="Z39" s="349">
        <v>0</v>
      </c>
      <c r="AA39" s="349">
        <v>0</v>
      </c>
      <c r="AB39" s="349">
        <v>4</v>
      </c>
      <c r="AC39" s="349">
        <v>6</v>
      </c>
      <c r="AD39" s="351">
        <v>1.1200000000000001</v>
      </c>
      <c r="AE39" s="351">
        <v>0.4</v>
      </c>
      <c r="AF39" s="351">
        <v>1.36</v>
      </c>
      <c r="AG39" s="351">
        <v>1.2</v>
      </c>
    </row>
    <row r="40" spans="1:33">
      <c r="A40" s="286" t="s">
        <v>109</v>
      </c>
      <c r="B40" s="286" t="s">
        <v>137</v>
      </c>
      <c r="C40" s="345">
        <v>0.08</v>
      </c>
      <c r="D40" s="345">
        <v>0.5</v>
      </c>
      <c r="E40" s="345">
        <v>0.5</v>
      </c>
      <c r="F40" s="345">
        <v>0</v>
      </c>
      <c r="G40" s="287" t="s">
        <v>65</v>
      </c>
      <c r="H40" s="349">
        <v>0</v>
      </c>
      <c r="I40" s="349">
        <v>0</v>
      </c>
      <c r="J40" s="349">
        <v>0</v>
      </c>
      <c r="K40" s="349">
        <v>0</v>
      </c>
      <c r="L40" s="351">
        <v>1.52</v>
      </c>
      <c r="M40" s="351">
        <v>1.28</v>
      </c>
      <c r="N40" s="351">
        <v>1.44</v>
      </c>
      <c r="O40" s="351">
        <v>1.6</v>
      </c>
      <c r="Q40" s="349">
        <v>0</v>
      </c>
      <c r="R40" s="349">
        <v>0</v>
      </c>
      <c r="S40" s="349">
        <v>0</v>
      </c>
      <c r="T40" s="349">
        <v>0</v>
      </c>
      <c r="U40" s="351">
        <v>0.88</v>
      </c>
      <c r="V40" s="351">
        <v>0.48</v>
      </c>
      <c r="W40" s="351">
        <v>1.1200000000000001</v>
      </c>
      <c r="X40" s="351">
        <v>0.96</v>
      </c>
      <c r="Z40" s="349">
        <v>0</v>
      </c>
      <c r="AA40" s="349">
        <v>0</v>
      </c>
      <c r="AB40" s="349">
        <v>0</v>
      </c>
      <c r="AC40" s="349">
        <v>0</v>
      </c>
      <c r="AD40" s="351">
        <v>1.1200000000000001</v>
      </c>
      <c r="AE40" s="351">
        <v>0.4</v>
      </c>
      <c r="AF40" s="351">
        <v>1.36</v>
      </c>
      <c r="AG40" s="351">
        <v>1.2</v>
      </c>
    </row>
    <row r="41" spans="1:33">
      <c r="A41" s="286" t="s">
        <v>109</v>
      </c>
      <c r="B41" s="286" t="s">
        <v>140</v>
      </c>
      <c r="C41" s="345">
        <v>0.05</v>
      </c>
      <c r="D41" s="345">
        <v>0.5</v>
      </c>
      <c r="E41" s="345">
        <v>0.5</v>
      </c>
      <c r="F41" s="345">
        <v>0</v>
      </c>
      <c r="G41" s="287" t="s">
        <v>65</v>
      </c>
      <c r="H41" s="349">
        <v>5</v>
      </c>
      <c r="I41" s="349">
        <v>6</v>
      </c>
      <c r="J41" s="349">
        <v>3</v>
      </c>
      <c r="K41" s="349">
        <v>0</v>
      </c>
      <c r="L41" s="351">
        <v>0.95000000000000007</v>
      </c>
      <c r="M41" s="351">
        <v>0.8</v>
      </c>
      <c r="N41" s="351">
        <v>0.9</v>
      </c>
      <c r="O41" s="351">
        <v>1</v>
      </c>
      <c r="Q41" s="349">
        <v>0</v>
      </c>
      <c r="R41" s="349">
        <v>4</v>
      </c>
      <c r="S41" s="349">
        <v>2</v>
      </c>
      <c r="T41" s="349">
        <v>0</v>
      </c>
      <c r="U41" s="351">
        <v>0.55000000000000004</v>
      </c>
      <c r="V41" s="351">
        <v>0.30000000000000004</v>
      </c>
      <c r="W41" s="351">
        <v>0.70000000000000007</v>
      </c>
      <c r="X41" s="351">
        <v>0.60000000000000009</v>
      </c>
      <c r="Z41" s="349">
        <v>2</v>
      </c>
      <c r="AA41" s="349">
        <v>0</v>
      </c>
      <c r="AB41" s="349">
        <v>0</v>
      </c>
      <c r="AC41" s="349">
        <v>3</v>
      </c>
      <c r="AD41" s="351">
        <v>0.70000000000000007</v>
      </c>
      <c r="AE41" s="351">
        <v>0.25</v>
      </c>
      <c r="AF41" s="351">
        <v>0.85000000000000009</v>
      </c>
      <c r="AG41" s="351">
        <v>0.75</v>
      </c>
    </row>
    <row r="42" spans="1:33">
      <c r="A42" s="286" t="s">
        <v>109</v>
      </c>
      <c r="B42" s="286" t="s">
        <v>143</v>
      </c>
      <c r="C42" s="345">
        <v>0.04</v>
      </c>
      <c r="D42" s="345">
        <v>0.5</v>
      </c>
      <c r="E42" s="345">
        <v>0.5</v>
      </c>
      <c r="F42" s="345">
        <v>0</v>
      </c>
      <c r="G42" s="287" t="s">
        <v>65</v>
      </c>
      <c r="H42" s="349">
        <v>7</v>
      </c>
      <c r="I42" s="349">
        <v>6</v>
      </c>
      <c r="J42" s="349">
        <v>0</v>
      </c>
      <c r="K42" s="349">
        <v>12</v>
      </c>
      <c r="L42" s="351">
        <v>0.76</v>
      </c>
      <c r="M42" s="351">
        <v>0.64</v>
      </c>
      <c r="N42" s="351">
        <v>0.72</v>
      </c>
      <c r="O42" s="351">
        <v>0.8</v>
      </c>
      <c r="Q42" s="349">
        <v>1</v>
      </c>
      <c r="R42" s="349">
        <v>0</v>
      </c>
      <c r="S42" s="349">
        <v>1</v>
      </c>
      <c r="T42" s="349">
        <v>1</v>
      </c>
      <c r="U42" s="351">
        <v>0.44</v>
      </c>
      <c r="V42" s="351">
        <v>0.24</v>
      </c>
      <c r="W42" s="351">
        <v>0.56000000000000005</v>
      </c>
      <c r="X42" s="351">
        <v>0.48</v>
      </c>
      <c r="Z42" s="349">
        <v>6</v>
      </c>
      <c r="AA42" s="349">
        <v>0</v>
      </c>
      <c r="AB42" s="349">
        <v>6</v>
      </c>
      <c r="AC42" s="349">
        <v>6</v>
      </c>
      <c r="AD42" s="351">
        <v>0.56000000000000005</v>
      </c>
      <c r="AE42" s="351">
        <v>0.2</v>
      </c>
      <c r="AF42" s="351">
        <v>0.68</v>
      </c>
      <c r="AG42" s="351">
        <v>0.6</v>
      </c>
    </row>
    <row r="43" spans="1:33">
      <c r="A43" s="286" t="s">
        <v>112</v>
      </c>
      <c r="B43" s="286" t="s">
        <v>112</v>
      </c>
      <c r="C43" s="345">
        <v>1</v>
      </c>
      <c r="D43" s="345">
        <v>0.5</v>
      </c>
      <c r="E43" s="345">
        <v>0.3</v>
      </c>
      <c r="F43" s="345">
        <v>0.2</v>
      </c>
      <c r="G43" s="287" t="s">
        <v>65</v>
      </c>
      <c r="H43" s="349">
        <v>12</v>
      </c>
      <c r="I43" s="349">
        <v>7</v>
      </c>
      <c r="J43" s="349">
        <v>0</v>
      </c>
      <c r="K43" s="349">
        <v>9</v>
      </c>
      <c r="L43" s="351">
        <v>6</v>
      </c>
      <c r="M43" s="351">
        <v>4</v>
      </c>
      <c r="N43" s="351">
        <v>0</v>
      </c>
      <c r="O43" s="351">
        <v>5</v>
      </c>
      <c r="Q43" s="349">
        <v>10</v>
      </c>
      <c r="R43" s="349">
        <v>0</v>
      </c>
      <c r="S43" s="349">
        <v>0</v>
      </c>
      <c r="T43" s="349">
        <v>6</v>
      </c>
      <c r="U43" s="351">
        <v>5</v>
      </c>
      <c r="V43" s="351">
        <v>0</v>
      </c>
      <c r="W43" s="351">
        <v>0</v>
      </c>
      <c r="X43" s="351">
        <v>4</v>
      </c>
      <c r="Z43" s="349">
        <v>0</v>
      </c>
      <c r="AA43" s="349">
        <v>0</v>
      </c>
      <c r="AB43" s="349">
        <v>0</v>
      </c>
      <c r="AC43" s="349">
        <v>0</v>
      </c>
      <c r="AD43" s="351">
        <v>0</v>
      </c>
      <c r="AE43" s="351">
        <v>0</v>
      </c>
      <c r="AF43" s="351">
        <v>0</v>
      </c>
      <c r="AG43" s="351">
        <v>0</v>
      </c>
    </row>
    <row r="44" spans="1:33">
      <c r="A44" s="286" t="s">
        <v>77</v>
      </c>
      <c r="B44" s="286" t="s">
        <v>77</v>
      </c>
      <c r="C44" s="345">
        <v>1</v>
      </c>
      <c r="D44" s="345">
        <v>0.5</v>
      </c>
      <c r="E44" s="345">
        <v>0.5</v>
      </c>
      <c r="F44" s="345">
        <v>0</v>
      </c>
      <c r="G44" s="287" t="s">
        <v>63</v>
      </c>
      <c r="H44" s="349" t="s">
        <v>395</v>
      </c>
      <c r="I44" s="349" t="s">
        <v>395</v>
      </c>
      <c r="J44" s="349" t="s">
        <v>395</v>
      </c>
      <c r="K44" s="349" t="s">
        <v>395</v>
      </c>
      <c r="L44" s="351" t="s">
        <v>395</v>
      </c>
      <c r="M44" s="351" t="s">
        <v>395</v>
      </c>
      <c r="N44" s="351" t="s">
        <v>395</v>
      </c>
      <c r="O44" s="351" t="s">
        <v>395</v>
      </c>
      <c r="Q44" s="349" t="s">
        <v>395</v>
      </c>
      <c r="R44" s="349" t="s">
        <v>395</v>
      </c>
      <c r="S44" s="349" t="s">
        <v>395</v>
      </c>
      <c r="T44" s="349" t="s">
        <v>395</v>
      </c>
      <c r="U44" s="351" t="s">
        <v>395</v>
      </c>
      <c r="V44" s="351" t="s">
        <v>395</v>
      </c>
      <c r="W44" s="351" t="s">
        <v>395</v>
      </c>
      <c r="X44" s="351" t="s">
        <v>395</v>
      </c>
      <c r="Z44" s="349" t="s">
        <v>395</v>
      </c>
      <c r="AA44" s="349" t="s">
        <v>395</v>
      </c>
      <c r="AB44" s="349" t="s">
        <v>395</v>
      </c>
      <c r="AC44" s="349" t="s">
        <v>395</v>
      </c>
      <c r="AD44" s="351" t="s">
        <v>395</v>
      </c>
      <c r="AE44" s="351" t="s">
        <v>395</v>
      </c>
      <c r="AF44" s="351" t="s">
        <v>395</v>
      </c>
      <c r="AG44" s="351" t="s">
        <v>395</v>
      </c>
    </row>
    <row r="45" spans="1:33">
      <c r="A45" s="286" t="s">
        <v>80</v>
      </c>
      <c r="B45" s="286" t="s">
        <v>80</v>
      </c>
      <c r="C45" s="345">
        <v>0.99</v>
      </c>
      <c r="D45" s="345">
        <v>0.95</v>
      </c>
      <c r="E45" s="345">
        <v>0.05</v>
      </c>
      <c r="F45" s="345">
        <v>0</v>
      </c>
      <c r="G45" s="287" t="s">
        <v>63</v>
      </c>
      <c r="H45" s="349" t="s">
        <v>395</v>
      </c>
      <c r="I45" s="349" t="s">
        <v>395</v>
      </c>
      <c r="J45" s="349" t="s">
        <v>395</v>
      </c>
      <c r="K45" s="349" t="s">
        <v>395</v>
      </c>
      <c r="L45" s="351" t="s">
        <v>395</v>
      </c>
      <c r="M45" s="351" t="s">
        <v>395</v>
      </c>
      <c r="N45" s="351" t="s">
        <v>395</v>
      </c>
      <c r="O45" s="351" t="s">
        <v>395</v>
      </c>
      <c r="Q45" s="349" t="s">
        <v>395</v>
      </c>
      <c r="R45" s="349" t="s">
        <v>395</v>
      </c>
      <c r="S45" s="349" t="s">
        <v>395</v>
      </c>
      <c r="T45" s="349" t="s">
        <v>395</v>
      </c>
      <c r="U45" s="351" t="s">
        <v>395</v>
      </c>
      <c r="V45" s="351" t="s">
        <v>395</v>
      </c>
      <c r="W45" s="351" t="s">
        <v>395</v>
      </c>
      <c r="X45" s="351" t="s">
        <v>395</v>
      </c>
      <c r="Z45" s="349" t="s">
        <v>395</v>
      </c>
      <c r="AA45" s="349" t="s">
        <v>395</v>
      </c>
      <c r="AB45" s="349" t="s">
        <v>395</v>
      </c>
      <c r="AC45" s="349" t="s">
        <v>395</v>
      </c>
      <c r="AD45" s="351" t="s">
        <v>395</v>
      </c>
      <c r="AE45" s="351" t="s">
        <v>395</v>
      </c>
      <c r="AF45" s="351" t="s">
        <v>395</v>
      </c>
      <c r="AG45" s="351" t="s">
        <v>395</v>
      </c>
    </row>
    <row r="46" spans="1:33">
      <c r="A46" s="286" t="s">
        <v>80</v>
      </c>
      <c r="B46" s="286" t="s">
        <v>94</v>
      </c>
      <c r="C46" s="345">
        <v>0.01</v>
      </c>
      <c r="D46" s="345">
        <v>1</v>
      </c>
      <c r="E46" s="345">
        <v>0</v>
      </c>
      <c r="F46" s="345">
        <v>0</v>
      </c>
      <c r="G46" s="287" t="s">
        <v>63</v>
      </c>
      <c r="H46" s="349" t="s">
        <v>395</v>
      </c>
      <c r="I46" s="349" t="s">
        <v>395</v>
      </c>
      <c r="J46" s="349" t="s">
        <v>395</v>
      </c>
      <c r="K46" s="349" t="s">
        <v>395</v>
      </c>
      <c r="L46" s="351" t="s">
        <v>395</v>
      </c>
      <c r="M46" s="351" t="s">
        <v>395</v>
      </c>
      <c r="N46" s="351" t="s">
        <v>395</v>
      </c>
      <c r="O46" s="351" t="s">
        <v>395</v>
      </c>
      <c r="Q46" s="349" t="s">
        <v>395</v>
      </c>
      <c r="R46" s="349" t="s">
        <v>395</v>
      </c>
      <c r="S46" s="349" t="s">
        <v>395</v>
      </c>
      <c r="T46" s="349" t="s">
        <v>395</v>
      </c>
      <c r="U46" s="351" t="s">
        <v>395</v>
      </c>
      <c r="V46" s="351" t="s">
        <v>395</v>
      </c>
      <c r="W46" s="351" t="s">
        <v>395</v>
      </c>
      <c r="X46" s="351" t="s">
        <v>395</v>
      </c>
      <c r="Z46" s="349" t="s">
        <v>395</v>
      </c>
      <c r="AA46" s="349" t="s">
        <v>395</v>
      </c>
      <c r="AB46" s="349" t="s">
        <v>395</v>
      </c>
      <c r="AC46" s="349" t="s">
        <v>395</v>
      </c>
      <c r="AD46" s="351" t="s">
        <v>395</v>
      </c>
      <c r="AE46" s="351" t="s">
        <v>395</v>
      </c>
      <c r="AF46" s="351" t="s">
        <v>395</v>
      </c>
      <c r="AG46" s="351" t="s">
        <v>395</v>
      </c>
    </row>
    <row r="47" spans="1:33">
      <c r="A47" s="286" t="s">
        <v>80</v>
      </c>
      <c r="B47" s="286" t="s">
        <v>98</v>
      </c>
      <c r="C47" s="345">
        <v>0</v>
      </c>
      <c r="D47" s="345">
        <v>1</v>
      </c>
      <c r="E47" s="345">
        <v>0</v>
      </c>
      <c r="F47" s="345">
        <v>0</v>
      </c>
      <c r="G47" s="287" t="s">
        <v>63</v>
      </c>
      <c r="H47" s="349" t="s">
        <v>395</v>
      </c>
      <c r="I47" s="349" t="s">
        <v>395</v>
      </c>
      <c r="J47" s="349" t="s">
        <v>395</v>
      </c>
      <c r="K47" s="349" t="s">
        <v>395</v>
      </c>
      <c r="L47" s="351" t="s">
        <v>395</v>
      </c>
      <c r="M47" s="351" t="s">
        <v>395</v>
      </c>
      <c r="N47" s="351" t="s">
        <v>395</v>
      </c>
      <c r="O47" s="351" t="s">
        <v>395</v>
      </c>
      <c r="Q47" s="349" t="s">
        <v>395</v>
      </c>
      <c r="R47" s="349" t="s">
        <v>395</v>
      </c>
      <c r="S47" s="349" t="s">
        <v>395</v>
      </c>
      <c r="T47" s="349" t="s">
        <v>395</v>
      </c>
      <c r="U47" s="351" t="s">
        <v>395</v>
      </c>
      <c r="V47" s="351" t="s">
        <v>395</v>
      </c>
      <c r="W47" s="351" t="s">
        <v>395</v>
      </c>
      <c r="X47" s="351" t="s">
        <v>395</v>
      </c>
      <c r="Z47" s="349" t="s">
        <v>395</v>
      </c>
      <c r="AA47" s="349" t="s">
        <v>395</v>
      </c>
      <c r="AB47" s="349" t="s">
        <v>395</v>
      </c>
      <c r="AC47" s="349" t="s">
        <v>395</v>
      </c>
      <c r="AD47" s="351" t="s">
        <v>395</v>
      </c>
      <c r="AE47" s="351" t="s">
        <v>395</v>
      </c>
      <c r="AF47" s="351" t="s">
        <v>395</v>
      </c>
      <c r="AG47" s="351" t="s">
        <v>395</v>
      </c>
    </row>
    <row r="48" spans="1:33">
      <c r="A48" s="286" t="s">
        <v>120</v>
      </c>
      <c r="B48" s="286" t="s">
        <v>120</v>
      </c>
      <c r="C48" s="345">
        <v>1</v>
      </c>
      <c r="D48" s="345">
        <v>0.6</v>
      </c>
      <c r="E48" s="345">
        <v>0.2</v>
      </c>
      <c r="F48" s="345">
        <v>0.2</v>
      </c>
      <c r="G48" s="287" t="s">
        <v>65</v>
      </c>
      <c r="H48" s="349">
        <v>6</v>
      </c>
      <c r="I48" s="349">
        <v>4</v>
      </c>
      <c r="J48" s="349">
        <v>3</v>
      </c>
      <c r="K48" s="349">
        <v>4</v>
      </c>
      <c r="L48" s="351">
        <v>4</v>
      </c>
      <c r="M48" s="351">
        <v>3</v>
      </c>
      <c r="N48" s="351">
        <v>3</v>
      </c>
      <c r="O48" s="351">
        <v>3</v>
      </c>
      <c r="Q48" s="349">
        <v>2</v>
      </c>
      <c r="R48" s="349">
        <v>2</v>
      </c>
      <c r="S48" s="349">
        <v>0</v>
      </c>
      <c r="T48" s="349">
        <v>3</v>
      </c>
      <c r="U48" s="351">
        <v>2</v>
      </c>
      <c r="V48" s="351">
        <v>2</v>
      </c>
      <c r="W48" s="351">
        <v>0</v>
      </c>
      <c r="X48" s="351">
        <v>3</v>
      </c>
      <c r="Z48" s="349" t="s">
        <v>395</v>
      </c>
      <c r="AA48" s="349" t="s">
        <v>395</v>
      </c>
      <c r="AB48" s="349" t="s">
        <v>395</v>
      </c>
      <c r="AC48" s="349" t="s">
        <v>395</v>
      </c>
      <c r="AD48" s="351" t="s">
        <v>395</v>
      </c>
      <c r="AE48" s="351" t="s">
        <v>395</v>
      </c>
      <c r="AF48" s="351" t="s">
        <v>395</v>
      </c>
      <c r="AG48" s="351" t="s">
        <v>395</v>
      </c>
    </row>
    <row r="49" spans="1:33">
      <c r="A49" s="286" t="s">
        <v>122</v>
      </c>
      <c r="B49" s="286" t="s">
        <v>122</v>
      </c>
      <c r="C49" s="345">
        <v>1</v>
      </c>
      <c r="D49" s="345">
        <v>0.6</v>
      </c>
      <c r="E49" s="345">
        <v>0.4</v>
      </c>
      <c r="F49" s="345">
        <v>0</v>
      </c>
      <c r="G49" s="287" t="s">
        <v>65</v>
      </c>
      <c r="H49" s="349">
        <v>6</v>
      </c>
      <c r="I49" s="349">
        <v>6</v>
      </c>
      <c r="J49" s="349">
        <v>7</v>
      </c>
      <c r="K49" s="349">
        <v>9</v>
      </c>
      <c r="L49" s="351">
        <v>4</v>
      </c>
      <c r="M49" s="351">
        <v>4</v>
      </c>
      <c r="N49" s="351">
        <v>4</v>
      </c>
      <c r="O49" s="351">
        <v>5</v>
      </c>
      <c r="Q49" s="349">
        <v>3</v>
      </c>
      <c r="R49" s="349">
        <v>1</v>
      </c>
      <c r="S49" s="349">
        <v>2</v>
      </c>
      <c r="T49" s="349">
        <v>3</v>
      </c>
      <c r="U49" s="351">
        <v>3</v>
      </c>
      <c r="V49" s="351">
        <v>1</v>
      </c>
      <c r="W49" s="351">
        <v>2</v>
      </c>
      <c r="X49" s="351">
        <v>3</v>
      </c>
      <c r="Z49" s="349">
        <v>2</v>
      </c>
      <c r="AA49" s="349">
        <v>1</v>
      </c>
      <c r="AB49" s="349">
        <v>1</v>
      </c>
      <c r="AC49" s="349">
        <v>1</v>
      </c>
      <c r="AD49" s="351">
        <v>2</v>
      </c>
      <c r="AE49" s="351">
        <v>1</v>
      </c>
      <c r="AF49" s="351">
        <v>1</v>
      </c>
      <c r="AG49" s="351">
        <v>1</v>
      </c>
    </row>
    <row r="50" spans="1:33">
      <c r="A50" s="286" t="s">
        <v>124</v>
      </c>
      <c r="B50" s="286" t="s">
        <v>148</v>
      </c>
      <c r="C50" s="345">
        <v>0.5</v>
      </c>
      <c r="D50" s="345">
        <v>0.5</v>
      </c>
      <c r="E50" s="345">
        <v>0.5</v>
      </c>
      <c r="F50" s="345">
        <v>0</v>
      </c>
      <c r="G50" s="287" t="s">
        <v>65</v>
      </c>
      <c r="H50" s="349">
        <v>0</v>
      </c>
      <c r="I50" s="349">
        <v>0</v>
      </c>
      <c r="J50" s="349">
        <v>44</v>
      </c>
      <c r="K50" s="349">
        <v>22</v>
      </c>
      <c r="L50" s="351">
        <v>0</v>
      </c>
      <c r="M50" s="351">
        <v>0</v>
      </c>
      <c r="N50" s="351">
        <v>7.5</v>
      </c>
      <c r="O50" s="351">
        <v>6.5</v>
      </c>
      <c r="Q50" s="349">
        <v>0</v>
      </c>
      <c r="R50" s="349">
        <v>0</v>
      </c>
      <c r="S50" s="349">
        <v>15</v>
      </c>
      <c r="T50" s="349">
        <v>14</v>
      </c>
      <c r="U50" s="351">
        <v>0</v>
      </c>
      <c r="V50" s="351">
        <v>0</v>
      </c>
      <c r="W50" s="351">
        <v>5.5</v>
      </c>
      <c r="X50" s="351">
        <v>5</v>
      </c>
      <c r="Z50" s="349">
        <v>0</v>
      </c>
      <c r="AA50" s="349">
        <v>0</v>
      </c>
      <c r="AB50" s="349">
        <v>0</v>
      </c>
      <c r="AC50" s="349">
        <v>0</v>
      </c>
      <c r="AD50" s="351">
        <v>0</v>
      </c>
      <c r="AE50" s="351">
        <v>0</v>
      </c>
      <c r="AF50" s="351">
        <v>0</v>
      </c>
      <c r="AG50" s="351">
        <v>0</v>
      </c>
    </row>
    <row r="51" spans="1:33">
      <c r="A51" s="286" t="s">
        <v>124</v>
      </c>
      <c r="B51" s="286" t="s">
        <v>150</v>
      </c>
      <c r="C51" s="345">
        <v>0.35</v>
      </c>
      <c r="D51" s="345">
        <v>0</v>
      </c>
      <c r="E51" s="345">
        <v>1</v>
      </c>
      <c r="F51" s="345">
        <v>0</v>
      </c>
      <c r="G51" s="287" t="s">
        <v>65</v>
      </c>
      <c r="H51" s="349">
        <v>0</v>
      </c>
      <c r="I51" s="349">
        <v>0</v>
      </c>
      <c r="J51" s="349">
        <v>22</v>
      </c>
      <c r="K51" s="349">
        <v>27</v>
      </c>
      <c r="L51" s="351">
        <v>0</v>
      </c>
      <c r="M51" s="351">
        <v>0</v>
      </c>
      <c r="N51" s="351">
        <v>5.25</v>
      </c>
      <c r="O51" s="351">
        <v>4.55</v>
      </c>
      <c r="Q51" s="349">
        <v>0</v>
      </c>
      <c r="R51" s="349">
        <v>0</v>
      </c>
      <c r="S51" s="349">
        <v>8</v>
      </c>
      <c r="T51" s="349">
        <v>6</v>
      </c>
      <c r="U51" s="351">
        <v>0</v>
      </c>
      <c r="V51" s="351">
        <v>0</v>
      </c>
      <c r="W51" s="351">
        <v>3.8499999999999996</v>
      </c>
      <c r="X51" s="351">
        <v>3.5</v>
      </c>
      <c r="Z51" s="349">
        <v>0</v>
      </c>
      <c r="AA51" s="349">
        <v>0</v>
      </c>
      <c r="AB51" s="349">
        <v>0</v>
      </c>
      <c r="AC51" s="349">
        <v>0</v>
      </c>
      <c r="AD51" s="351">
        <v>0</v>
      </c>
      <c r="AE51" s="351">
        <v>0</v>
      </c>
      <c r="AF51" s="351">
        <v>0</v>
      </c>
      <c r="AG51" s="351">
        <v>0</v>
      </c>
    </row>
    <row r="52" spans="1:33">
      <c r="A52" s="286" t="s">
        <v>124</v>
      </c>
      <c r="B52" s="286" t="s">
        <v>151</v>
      </c>
      <c r="C52" s="345">
        <v>0.15</v>
      </c>
      <c r="D52" s="345">
        <v>0.1</v>
      </c>
      <c r="E52" s="345">
        <v>0.9</v>
      </c>
      <c r="F52" s="345">
        <v>0</v>
      </c>
      <c r="G52" s="287" t="s">
        <v>65</v>
      </c>
      <c r="H52" s="349">
        <v>0</v>
      </c>
      <c r="I52" s="349">
        <v>0</v>
      </c>
      <c r="J52" s="349">
        <v>16</v>
      </c>
      <c r="K52" s="349">
        <v>8</v>
      </c>
      <c r="L52" s="351">
        <v>0</v>
      </c>
      <c r="M52" s="351">
        <v>0</v>
      </c>
      <c r="N52" s="351">
        <v>2.25</v>
      </c>
      <c r="O52" s="351">
        <v>1.95</v>
      </c>
      <c r="Q52" s="349">
        <v>0</v>
      </c>
      <c r="R52" s="349">
        <v>0</v>
      </c>
      <c r="S52" s="349">
        <v>20</v>
      </c>
      <c r="T52" s="349">
        <v>14</v>
      </c>
      <c r="U52" s="351">
        <v>0</v>
      </c>
      <c r="V52" s="351">
        <v>0</v>
      </c>
      <c r="W52" s="351">
        <v>1.65</v>
      </c>
      <c r="X52" s="351">
        <v>1.5</v>
      </c>
      <c r="Z52" s="349">
        <v>0</v>
      </c>
      <c r="AA52" s="349">
        <v>0</v>
      </c>
      <c r="AB52" s="349">
        <v>0</v>
      </c>
      <c r="AC52" s="349">
        <v>0</v>
      </c>
      <c r="AD52" s="351">
        <v>0</v>
      </c>
      <c r="AE52" s="351">
        <v>0</v>
      </c>
      <c r="AF52" s="351">
        <v>0</v>
      </c>
      <c r="AG52" s="351">
        <v>0</v>
      </c>
    </row>
    <row r="53" spans="1:33">
      <c r="A53" s="286" t="s">
        <v>124</v>
      </c>
      <c r="B53" s="286" t="s">
        <v>152</v>
      </c>
      <c r="C53" s="345">
        <v>0</v>
      </c>
      <c r="D53" s="345">
        <v>0.5</v>
      </c>
      <c r="E53" s="345">
        <v>0.5</v>
      </c>
      <c r="F53" s="345">
        <v>0</v>
      </c>
      <c r="G53" s="287" t="s">
        <v>65</v>
      </c>
      <c r="H53" s="349">
        <v>0</v>
      </c>
      <c r="I53" s="349">
        <v>0</v>
      </c>
      <c r="J53" s="349">
        <v>0</v>
      </c>
      <c r="K53" s="349">
        <v>0</v>
      </c>
      <c r="L53" s="351">
        <v>0</v>
      </c>
      <c r="M53" s="351">
        <v>0</v>
      </c>
      <c r="N53" s="351">
        <v>0</v>
      </c>
      <c r="O53" s="351">
        <v>0</v>
      </c>
      <c r="Q53" s="349">
        <v>0</v>
      </c>
      <c r="R53" s="349">
        <v>0</v>
      </c>
      <c r="S53" s="349">
        <v>0</v>
      </c>
      <c r="T53" s="349">
        <v>0</v>
      </c>
      <c r="U53" s="351">
        <v>0</v>
      </c>
      <c r="V53" s="351">
        <v>0</v>
      </c>
      <c r="W53" s="351">
        <v>0</v>
      </c>
      <c r="X53" s="351">
        <v>0</v>
      </c>
      <c r="Z53" s="349">
        <v>0</v>
      </c>
      <c r="AA53" s="349">
        <v>0</v>
      </c>
      <c r="AB53" s="349">
        <v>0</v>
      </c>
      <c r="AC53" s="349">
        <v>0</v>
      </c>
      <c r="AD53" s="351">
        <v>0</v>
      </c>
      <c r="AE53" s="351">
        <v>0</v>
      </c>
      <c r="AF53" s="351">
        <v>0</v>
      </c>
      <c r="AG53" s="351">
        <v>0</v>
      </c>
    </row>
    <row r="54" spans="1:33">
      <c r="A54" s="286" t="s">
        <v>124</v>
      </c>
      <c r="B54" s="286" t="s">
        <v>154</v>
      </c>
      <c r="C54" s="345">
        <v>0</v>
      </c>
      <c r="D54" s="345">
        <v>0.5</v>
      </c>
      <c r="E54" s="345">
        <v>0.5</v>
      </c>
      <c r="F54" s="345">
        <v>0</v>
      </c>
      <c r="G54" s="287" t="s">
        <v>65</v>
      </c>
      <c r="H54" s="349">
        <v>0</v>
      </c>
      <c r="I54" s="349">
        <v>0</v>
      </c>
      <c r="J54" s="349">
        <v>0</v>
      </c>
      <c r="K54" s="349">
        <v>0</v>
      </c>
      <c r="L54" s="351">
        <v>0</v>
      </c>
      <c r="M54" s="351">
        <v>0</v>
      </c>
      <c r="N54" s="351">
        <v>0</v>
      </c>
      <c r="O54" s="351">
        <v>0</v>
      </c>
      <c r="Q54" s="349">
        <v>0</v>
      </c>
      <c r="R54" s="349">
        <v>0</v>
      </c>
      <c r="S54" s="349">
        <v>0</v>
      </c>
      <c r="T54" s="349">
        <v>0</v>
      </c>
      <c r="U54" s="351">
        <v>0</v>
      </c>
      <c r="V54" s="351">
        <v>0</v>
      </c>
      <c r="W54" s="351">
        <v>0</v>
      </c>
      <c r="X54" s="351">
        <v>0</v>
      </c>
      <c r="Z54" s="349">
        <v>0</v>
      </c>
      <c r="AA54" s="349">
        <v>0</v>
      </c>
      <c r="AB54" s="349">
        <v>0</v>
      </c>
      <c r="AC54" s="349">
        <v>0</v>
      </c>
      <c r="AD54" s="351">
        <v>0</v>
      </c>
      <c r="AE54" s="351">
        <v>0</v>
      </c>
      <c r="AF54" s="351">
        <v>0</v>
      </c>
      <c r="AG54" s="351">
        <v>0</v>
      </c>
    </row>
    <row r="55" spans="1:33">
      <c r="A55" s="286" t="s">
        <v>124</v>
      </c>
      <c r="B55" s="286" t="s">
        <v>156</v>
      </c>
      <c r="C55" s="345">
        <v>0</v>
      </c>
      <c r="D55" s="345">
        <v>0.5</v>
      </c>
      <c r="E55" s="345">
        <v>0.5</v>
      </c>
      <c r="F55" s="345">
        <v>0</v>
      </c>
      <c r="G55" s="287" t="s">
        <v>65</v>
      </c>
      <c r="H55" s="349">
        <v>0</v>
      </c>
      <c r="I55" s="349">
        <v>0</v>
      </c>
      <c r="J55" s="349">
        <v>0</v>
      </c>
      <c r="K55" s="349">
        <v>0</v>
      </c>
      <c r="L55" s="351">
        <v>0</v>
      </c>
      <c r="M55" s="351">
        <v>0</v>
      </c>
      <c r="N55" s="351">
        <v>0</v>
      </c>
      <c r="O55" s="351">
        <v>0</v>
      </c>
      <c r="Q55" s="349">
        <v>0</v>
      </c>
      <c r="R55" s="349">
        <v>0</v>
      </c>
      <c r="S55" s="349">
        <v>0</v>
      </c>
      <c r="T55" s="349">
        <v>0</v>
      </c>
      <c r="U55" s="351">
        <v>0</v>
      </c>
      <c r="V55" s="351">
        <v>0</v>
      </c>
      <c r="W55" s="351">
        <v>0</v>
      </c>
      <c r="X55" s="351">
        <v>0</v>
      </c>
      <c r="Z55" s="349">
        <v>0</v>
      </c>
      <c r="AA55" s="349">
        <v>0</v>
      </c>
      <c r="AB55" s="349">
        <v>0</v>
      </c>
      <c r="AC55" s="349">
        <v>0</v>
      </c>
      <c r="AD55" s="351">
        <v>0</v>
      </c>
      <c r="AE55" s="351">
        <v>0</v>
      </c>
      <c r="AF55" s="351">
        <v>0</v>
      </c>
      <c r="AG55" s="351">
        <v>0</v>
      </c>
    </row>
    <row r="56" spans="1:33">
      <c r="A56" s="286" t="s">
        <v>84</v>
      </c>
      <c r="B56" s="286" t="s">
        <v>84</v>
      </c>
      <c r="C56" s="345">
        <v>1</v>
      </c>
      <c r="D56" s="345">
        <v>0.5</v>
      </c>
      <c r="E56" s="345">
        <v>0.5</v>
      </c>
      <c r="F56" s="345">
        <v>0</v>
      </c>
      <c r="G56" s="287" t="s">
        <v>63</v>
      </c>
      <c r="H56" s="349" t="s">
        <v>395</v>
      </c>
      <c r="I56" s="349" t="s">
        <v>395</v>
      </c>
      <c r="J56" s="349" t="s">
        <v>395</v>
      </c>
      <c r="K56" s="349" t="s">
        <v>395</v>
      </c>
      <c r="L56" s="351" t="s">
        <v>395</v>
      </c>
      <c r="M56" s="351" t="s">
        <v>395</v>
      </c>
      <c r="N56" s="351" t="s">
        <v>395</v>
      </c>
      <c r="O56" s="351" t="s">
        <v>395</v>
      </c>
      <c r="Q56" s="349" t="s">
        <v>395</v>
      </c>
      <c r="R56" s="349" t="s">
        <v>395</v>
      </c>
      <c r="S56" s="349" t="s">
        <v>395</v>
      </c>
      <c r="T56" s="349" t="s">
        <v>395</v>
      </c>
      <c r="U56" s="351" t="s">
        <v>395</v>
      </c>
      <c r="V56" s="351" t="s">
        <v>395</v>
      </c>
      <c r="W56" s="351" t="s">
        <v>395</v>
      </c>
      <c r="X56" s="351" t="s">
        <v>395</v>
      </c>
      <c r="Z56" s="349" t="s">
        <v>395</v>
      </c>
      <c r="AA56" s="349" t="s">
        <v>395</v>
      </c>
      <c r="AB56" s="349" t="s">
        <v>395</v>
      </c>
      <c r="AC56" s="349" t="s">
        <v>395</v>
      </c>
      <c r="AD56" s="351" t="s">
        <v>395</v>
      </c>
      <c r="AE56" s="351" t="s">
        <v>395</v>
      </c>
      <c r="AF56" s="351" t="s">
        <v>395</v>
      </c>
      <c r="AG56" s="351" t="s">
        <v>395</v>
      </c>
    </row>
    <row r="57" spans="1:33">
      <c r="A57" s="286" t="s">
        <v>84</v>
      </c>
      <c r="B57" s="286" t="s">
        <v>104</v>
      </c>
      <c r="C57" s="345">
        <v>0</v>
      </c>
      <c r="D57" s="345">
        <v>0.5</v>
      </c>
      <c r="E57" s="345">
        <v>0.5</v>
      </c>
      <c r="F57" s="345">
        <v>0</v>
      </c>
      <c r="G57" s="287" t="s">
        <v>63</v>
      </c>
      <c r="H57" s="349" t="s">
        <v>395</v>
      </c>
      <c r="I57" s="349" t="s">
        <v>395</v>
      </c>
      <c r="J57" s="349" t="s">
        <v>395</v>
      </c>
      <c r="K57" s="349" t="s">
        <v>395</v>
      </c>
      <c r="L57" s="351" t="s">
        <v>395</v>
      </c>
      <c r="M57" s="351" t="s">
        <v>395</v>
      </c>
      <c r="N57" s="351" t="s">
        <v>395</v>
      </c>
      <c r="O57" s="351" t="s">
        <v>395</v>
      </c>
      <c r="Q57" s="349" t="s">
        <v>395</v>
      </c>
      <c r="R57" s="349" t="s">
        <v>395</v>
      </c>
      <c r="S57" s="349" t="s">
        <v>395</v>
      </c>
      <c r="T57" s="349" t="s">
        <v>395</v>
      </c>
      <c r="U57" s="351" t="s">
        <v>395</v>
      </c>
      <c r="V57" s="351" t="s">
        <v>395</v>
      </c>
      <c r="W57" s="351" t="s">
        <v>395</v>
      </c>
      <c r="X57" s="351" t="s">
        <v>395</v>
      </c>
      <c r="Z57" s="349" t="s">
        <v>395</v>
      </c>
      <c r="AA57" s="349" t="s">
        <v>395</v>
      </c>
      <c r="AB57" s="349" t="s">
        <v>395</v>
      </c>
      <c r="AC57" s="349" t="s">
        <v>395</v>
      </c>
      <c r="AD57" s="351" t="s">
        <v>395</v>
      </c>
      <c r="AE57" s="351" t="s">
        <v>395</v>
      </c>
      <c r="AF57" s="351" t="s">
        <v>395</v>
      </c>
      <c r="AG57" s="351" t="s">
        <v>395</v>
      </c>
    </row>
    <row r="58" spans="1:33">
      <c r="A58" s="286" t="s">
        <v>128</v>
      </c>
      <c r="B58" s="286" t="s">
        <v>158</v>
      </c>
      <c r="C58" s="345">
        <v>1</v>
      </c>
      <c r="D58" s="345">
        <v>0.7</v>
      </c>
      <c r="E58" s="345">
        <v>0.3</v>
      </c>
      <c r="F58" s="345">
        <v>0</v>
      </c>
      <c r="G58" s="287" t="s">
        <v>65</v>
      </c>
      <c r="H58" s="349">
        <v>18</v>
      </c>
      <c r="I58" s="349">
        <v>4</v>
      </c>
      <c r="J58" s="349">
        <v>6</v>
      </c>
      <c r="K58" s="349">
        <v>12</v>
      </c>
      <c r="L58" s="351">
        <v>7</v>
      </c>
      <c r="M58" s="351">
        <v>3</v>
      </c>
      <c r="N58" s="351">
        <v>4</v>
      </c>
      <c r="O58" s="351">
        <v>6</v>
      </c>
      <c r="Q58" s="349">
        <v>4</v>
      </c>
      <c r="R58" s="349">
        <v>4</v>
      </c>
      <c r="S58" s="349">
        <v>4</v>
      </c>
      <c r="T58" s="349">
        <v>8</v>
      </c>
      <c r="U58" s="351">
        <v>3</v>
      </c>
      <c r="V58" s="351">
        <v>3</v>
      </c>
      <c r="W58" s="351">
        <v>3</v>
      </c>
      <c r="X58" s="351">
        <v>4</v>
      </c>
      <c r="Z58" s="349">
        <v>4</v>
      </c>
      <c r="AA58" s="349">
        <v>4</v>
      </c>
      <c r="AB58" s="349">
        <v>4</v>
      </c>
      <c r="AC58" s="349">
        <v>8</v>
      </c>
      <c r="AD58" s="351">
        <v>3</v>
      </c>
      <c r="AE58" s="351">
        <v>3</v>
      </c>
      <c r="AF58" s="351">
        <v>3</v>
      </c>
      <c r="AG58" s="351">
        <v>4</v>
      </c>
    </row>
    <row r="59" spans="1:33">
      <c r="A59" s="286" t="s">
        <v>131</v>
      </c>
      <c r="B59" s="286" t="s">
        <v>160</v>
      </c>
      <c r="C59" s="345">
        <v>0.6</v>
      </c>
      <c r="D59" s="345">
        <v>0.45</v>
      </c>
      <c r="E59" s="345">
        <v>0.45</v>
      </c>
      <c r="F59" s="345">
        <v>0.1</v>
      </c>
      <c r="G59" s="287" t="s">
        <v>65</v>
      </c>
      <c r="H59" s="349">
        <v>16</v>
      </c>
      <c r="I59" s="349">
        <v>10</v>
      </c>
      <c r="J59" s="349">
        <v>22</v>
      </c>
      <c r="K59" s="349">
        <v>33</v>
      </c>
      <c r="L59" s="351">
        <v>5.3999999999999995</v>
      </c>
      <c r="M59" s="351">
        <v>4.8</v>
      </c>
      <c r="N59" s="351">
        <v>6.6</v>
      </c>
      <c r="O59" s="351">
        <v>8.4</v>
      </c>
      <c r="Q59" s="349">
        <v>9</v>
      </c>
      <c r="R59" s="349">
        <v>3</v>
      </c>
      <c r="S59" s="349">
        <v>19</v>
      </c>
      <c r="T59" s="349">
        <v>25</v>
      </c>
      <c r="U59" s="351">
        <v>4.2</v>
      </c>
      <c r="V59" s="351">
        <v>2.4</v>
      </c>
      <c r="W59" s="351">
        <v>6</v>
      </c>
      <c r="X59" s="351">
        <v>6</v>
      </c>
      <c r="Z59" s="349">
        <v>7</v>
      </c>
      <c r="AA59" s="349">
        <v>4</v>
      </c>
      <c r="AB59" s="349">
        <v>12</v>
      </c>
      <c r="AC59" s="349">
        <v>14</v>
      </c>
      <c r="AD59" s="351">
        <v>3</v>
      </c>
      <c r="AE59" s="351">
        <v>2.4</v>
      </c>
      <c r="AF59" s="351">
        <v>4.2</v>
      </c>
      <c r="AG59" s="351">
        <v>4.8</v>
      </c>
    </row>
    <row r="60" spans="1:33">
      <c r="A60" s="286" t="s">
        <v>131</v>
      </c>
      <c r="B60" s="286" t="s">
        <v>162</v>
      </c>
      <c r="C60" s="345">
        <v>0.3</v>
      </c>
      <c r="D60" s="345">
        <v>0.7</v>
      </c>
      <c r="E60" s="345">
        <v>0.3</v>
      </c>
      <c r="F60" s="345">
        <v>0</v>
      </c>
      <c r="G60" s="287" t="s">
        <v>65</v>
      </c>
      <c r="H60" s="349">
        <v>8</v>
      </c>
      <c r="I60" s="349">
        <v>13</v>
      </c>
      <c r="J60" s="349">
        <v>10</v>
      </c>
      <c r="K60" s="349">
        <v>23</v>
      </c>
      <c r="L60" s="351">
        <v>2.6999999999999997</v>
      </c>
      <c r="M60" s="351">
        <v>2.4</v>
      </c>
      <c r="N60" s="351">
        <v>3.3</v>
      </c>
      <c r="O60" s="351">
        <v>4.2</v>
      </c>
      <c r="Q60" s="349">
        <v>8</v>
      </c>
      <c r="R60" s="349">
        <v>3</v>
      </c>
      <c r="S60" s="349">
        <v>16</v>
      </c>
      <c r="T60" s="349">
        <v>14</v>
      </c>
      <c r="U60" s="351">
        <v>2.1</v>
      </c>
      <c r="V60" s="351">
        <v>1.2</v>
      </c>
      <c r="W60" s="351">
        <v>3</v>
      </c>
      <c r="X60" s="351">
        <v>3</v>
      </c>
      <c r="Z60" s="349">
        <v>2</v>
      </c>
      <c r="AA60" s="349">
        <v>4</v>
      </c>
      <c r="AB60" s="349">
        <v>5</v>
      </c>
      <c r="AC60" s="349">
        <v>10</v>
      </c>
      <c r="AD60" s="351">
        <v>1.5</v>
      </c>
      <c r="AE60" s="351">
        <v>1.2</v>
      </c>
      <c r="AF60" s="351">
        <v>2.1</v>
      </c>
      <c r="AG60" s="351">
        <v>2.4</v>
      </c>
    </row>
    <row r="61" spans="1:33">
      <c r="A61" s="286" t="s">
        <v>131</v>
      </c>
      <c r="B61" s="286" t="s">
        <v>164</v>
      </c>
      <c r="C61" s="345">
        <v>0.05</v>
      </c>
      <c r="D61" s="345">
        <v>0.8</v>
      </c>
      <c r="E61" s="345">
        <v>0.15</v>
      </c>
      <c r="F61" s="345">
        <v>0.05</v>
      </c>
      <c r="G61" s="287" t="s">
        <v>65</v>
      </c>
      <c r="H61" s="349">
        <v>3</v>
      </c>
      <c r="I61" s="349">
        <v>0</v>
      </c>
      <c r="J61" s="349">
        <v>7</v>
      </c>
      <c r="K61" s="349">
        <v>7</v>
      </c>
      <c r="L61" s="351">
        <v>0.45</v>
      </c>
      <c r="M61" s="351">
        <v>0.4</v>
      </c>
      <c r="N61" s="351">
        <v>0.55000000000000004</v>
      </c>
      <c r="O61" s="351">
        <v>0.70000000000000007</v>
      </c>
      <c r="Q61" s="349">
        <v>0</v>
      </c>
      <c r="R61" s="349">
        <v>0</v>
      </c>
      <c r="S61" s="349">
        <v>0</v>
      </c>
      <c r="T61" s="349">
        <v>0</v>
      </c>
      <c r="U61" s="351">
        <v>0.35000000000000003</v>
      </c>
      <c r="V61" s="351">
        <v>0.2</v>
      </c>
      <c r="W61" s="351">
        <v>0.5</v>
      </c>
      <c r="X61" s="351">
        <v>0.5</v>
      </c>
      <c r="Z61" s="349">
        <v>0</v>
      </c>
      <c r="AA61" s="349">
        <v>0</v>
      </c>
      <c r="AB61" s="349">
        <v>0</v>
      </c>
      <c r="AC61" s="349">
        <v>0</v>
      </c>
      <c r="AD61" s="351">
        <v>0.25</v>
      </c>
      <c r="AE61" s="351">
        <v>0.2</v>
      </c>
      <c r="AF61" s="351">
        <v>0.35000000000000003</v>
      </c>
      <c r="AG61" s="351">
        <v>0.4</v>
      </c>
    </row>
    <row r="62" spans="1:33">
      <c r="A62" s="286" t="s">
        <v>131</v>
      </c>
      <c r="B62" s="286" t="s">
        <v>166</v>
      </c>
      <c r="C62" s="345">
        <v>0.04</v>
      </c>
      <c r="D62" s="345">
        <v>0.5</v>
      </c>
      <c r="E62" s="345">
        <v>0.5</v>
      </c>
      <c r="F62" s="345">
        <v>0</v>
      </c>
      <c r="G62" s="287" t="s">
        <v>65</v>
      </c>
      <c r="H62" s="349">
        <v>0</v>
      </c>
      <c r="I62" s="349">
        <v>2</v>
      </c>
      <c r="J62" s="349">
        <v>2</v>
      </c>
      <c r="K62" s="349">
        <v>2</v>
      </c>
      <c r="L62" s="351">
        <v>0.36</v>
      </c>
      <c r="M62" s="351">
        <v>0.32</v>
      </c>
      <c r="N62" s="351">
        <v>0.44</v>
      </c>
      <c r="O62" s="351">
        <v>0.56000000000000005</v>
      </c>
      <c r="Q62" s="349">
        <v>0</v>
      </c>
      <c r="R62" s="349">
        <v>0</v>
      </c>
      <c r="S62" s="349">
        <v>2</v>
      </c>
      <c r="T62" s="349">
        <v>0</v>
      </c>
      <c r="U62" s="351">
        <v>0.28000000000000003</v>
      </c>
      <c r="V62" s="351">
        <v>0.16</v>
      </c>
      <c r="W62" s="351">
        <v>0.4</v>
      </c>
      <c r="X62" s="351">
        <v>0.4</v>
      </c>
      <c r="Z62" s="349">
        <v>0</v>
      </c>
      <c r="AA62" s="349">
        <v>0</v>
      </c>
      <c r="AB62" s="349">
        <v>0</v>
      </c>
      <c r="AC62" s="349">
        <v>0</v>
      </c>
      <c r="AD62" s="351">
        <v>0.2</v>
      </c>
      <c r="AE62" s="351">
        <v>0.16</v>
      </c>
      <c r="AF62" s="351">
        <v>0.28000000000000003</v>
      </c>
      <c r="AG62" s="351">
        <v>0.32</v>
      </c>
    </row>
    <row r="63" spans="1:33">
      <c r="A63" s="286" t="s">
        <v>131</v>
      </c>
      <c r="B63" s="286" t="s">
        <v>167</v>
      </c>
      <c r="C63" s="345">
        <v>0.01</v>
      </c>
      <c r="D63" s="345">
        <v>0.8</v>
      </c>
      <c r="E63" s="345">
        <v>0.1</v>
      </c>
      <c r="F63" s="345">
        <v>0.1</v>
      </c>
      <c r="G63" s="287" t="s">
        <v>65</v>
      </c>
      <c r="H63" s="349">
        <v>0</v>
      </c>
      <c r="I63" s="349">
        <v>0</v>
      </c>
      <c r="J63" s="349">
        <v>0</v>
      </c>
      <c r="K63" s="349">
        <v>0</v>
      </c>
      <c r="L63" s="351">
        <v>0.09</v>
      </c>
      <c r="M63" s="351">
        <v>0.08</v>
      </c>
      <c r="N63" s="351">
        <v>0.11</v>
      </c>
      <c r="O63" s="351">
        <v>0.14000000000000001</v>
      </c>
      <c r="Q63" s="349">
        <v>0</v>
      </c>
      <c r="R63" s="349">
        <v>0</v>
      </c>
      <c r="S63" s="349">
        <v>0</v>
      </c>
      <c r="T63" s="349">
        <v>0</v>
      </c>
      <c r="U63" s="351">
        <v>7.0000000000000007E-2</v>
      </c>
      <c r="V63" s="351">
        <v>0.04</v>
      </c>
      <c r="W63" s="351">
        <v>0.1</v>
      </c>
      <c r="X63" s="351">
        <v>0.1</v>
      </c>
      <c r="Z63" s="349">
        <v>0</v>
      </c>
      <c r="AA63" s="349">
        <v>0</v>
      </c>
      <c r="AB63" s="349">
        <v>0</v>
      </c>
      <c r="AC63" s="349">
        <v>0</v>
      </c>
      <c r="AD63" s="351">
        <v>0.05</v>
      </c>
      <c r="AE63" s="351">
        <v>0.04</v>
      </c>
      <c r="AF63" s="351">
        <v>7.0000000000000007E-2</v>
      </c>
      <c r="AG63" s="351">
        <v>0.08</v>
      </c>
    </row>
    <row r="64" spans="1:33">
      <c r="A64" s="286" t="s">
        <v>131</v>
      </c>
      <c r="B64" s="286" t="s">
        <v>168</v>
      </c>
      <c r="C64" s="345">
        <v>0</v>
      </c>
      <c r="D64" s="345">
        <v>0.5</v>
      </c>
      <c r="E64" s="345">
        <v>0.5</v>
      </c>
      <c r="F64" s="345">
        <v>0</v>
      </c>
      <c r="G64" s="287" t="s">
        <v>65</v>
      </c>
      <c r="H64" s="349">
        <v>0</v>
      </c>
      <c r="I64" s="349">
        <v>1</v>
      </c>
      <c r="J64" s="349">
        <v>0</v>
      </c>
      <c r="K64" s="349">
        <v>2</v>
      </c>
      <c r="L64" s="351">
        <v>0</v>
      </c>
      <c r="M64" s="351">
        <v>0</v>
      </c>
      <c r="N64" s="351">
        <v>0</v>
      </c>
      <c r="O64" s="351">
        <v>0</v>
      </c>
      <c r="Q64" s="349">
        <v>0</v>
      </c>
      <c r="R64" s="349">
        <v>0</v>
      </c>
      <c r="S64" s="349">
        <v>0</v>
      </c>
      <c r="T64" s="349">
        <v>0</v>
      </c>
      <c r="U64" s="351">
        <v>0</v>
      </c>
      <c r="V64" s="351">
        <v>0</v>
      </c>
      <c r="W64" s="351">
        <v>0</v>
      </c>
      <c r="X64" s="351">
        <v>0</v>
      </c>
      <c r="Z64" s="349">
        <v>0</v>
      </c>
      <c r="AA64" s="349">
        <v>0</v>
      </c>
      <c r="AB64" s="349">
        <v>0</v>
      </c>
      <c r="AC64" s="349">
        <v>0</v>
      </c>
      <c r="AD64" s="351">
        <v>0</v>
      </c>
      <c r="AE64" s="351">
        <v>0</v>
      </c>
      <c r="AF64" s="351">
        <v>0</v>
      </c>
      <c r="AG64" s="351">
        <v>0</v>
      </c>
    </row>
    <row r="65" spans="1:33">
      <c r="A65" s="286" t="s">
        <v>134</v>
      </c>
      <c r="B65" s="286" t="s">
        <v>169</v>
      </c>
      <c r="C65" s="345">
        <v>0.28000000000000003</v>
      </c>
      <c r="D65" s="345">
        <v>0</v>
      </c>
      <c r="E65" s="345">
        <v>0</v>
      </c>
      <c r="F65" s="345">
        <v>1</v>
      </c>
      <c r="G65" s="287" t="s">
        <v>65</v>
      </c>
      <c r="H65" s="349">
        <v>6</v>
      </c>
      <c r="I65" s="349">
        <v>0</v>
      </c>
      <c r="J65" s="349">
        <v>5</v>
      </c>
      <c r="K65" s="349">
        <v>4</v>
      </c>
      <c r="L65" s="351">
        <v>2.5200000000000005</v>
      </c>
      <c r="M65" s="351">
        <v>0</v>
      </c>
      <c r="N65" s="351">
        <v>1.9600000000000002</v>
      </c>
      <c r="O65" s="351">
        <v>1.9600000000000002</v>
      </c>
      <c r="Q65" s="349">
        <v>4</v>
      </c>
      <c r="R65" s="349">
        <v>0</v>
      </c>
      <c r="S65" s="349">
        <v>2</v>
      </c>
      <c r="T65" s="349">
        <v>2</v>
      </c>
      <c r="U65" s="351">
        <v>1.6800000000000002</v>
      </c>
      <c r="V65" s="351">
        <v>0.56000000000000005</v>
      </c>
      <c r="W65" s="351">
        <v>1.4000000000000001</v>
      </c>
      <c r="X65" s="351">
        <v>1.4000000000000001</v>
      </c>
      <c r="Z65" s="349">
        <v>0</v>
      </c>
      <c r="AA65" s="349">
        <v>0</v>
      </c>
      <c r="AB65" s="349">
        <v>1</v>
      </c>
      <c r="AC65" s="349">
        <v>1</v>
      </c>
      <c r="AD65" s="351">
        <v>0.56000000000000005</v>
      </c>
      <c r="AE65" s="351">
        <v>0.56000000000000005</v>
      </c>
      <c r="AF65" s="351">
        <v>0.84000000000000008</v>
      </c>
      <c r="AG65" s="351">
        <v>1.4000000000000001</v>
      </c>
    </row>
    <row r="66" spans="1:33">
      <c r="A66" s="286" t="s">
        <v>134</v>
      </c>
      <c r="B66" s="286" t="s">
        <v>171</v>
      </c>
      <c r="C66" s="345">
        <v>0.25</v>
      </c>
      <c r="D66" s="345">
        <v>0.5</v>
      </c>
      <c r="E66" s="345">
        <v>0.5</v>
      </c>
      <c r="F66" s="345">
        <v>0</v>
      </c>
      <c r="G66" s="287" t="s">
        <v>65</v>
      </c>
      <c r="H66" s="349">
        <v>8</v>
      </c>
      <c r="I66" s="349">
        <v>0</v>
      </c>
      <c r="J66" s="349">
        <v>4</v>
      </c>
      <c r="K66" s="349">
        <v>4</v>
      </c>
      <c r="L66" s="351">
        <v>2.25</v>
      </c>
      <c r="M66" s="351">
        <v>0</v>
      </c>
      <c r="N66" s="351">
        <v>1.75</v>
      </c>
      <c r="O66" s="351">
        <v>1.75</v>
      </c>
      <c r="Q66" s="349">
        <v>4</v>
      </c>
      <c r="R66" s="349">
        <v>0</v>
      </c>
      <c r="S66" s="349">
        <v>4</v>
      </c>
      <c r="T66" s="349">
        <v>4</v>
      </c>
      <c r="U66" s="351">
        <v>1.5</v>
      </c>
      <c r="V66" s="351">
        <v>0.5</v>
      </c>
      <c r="W66" s="351">
        <v>1.25</v>
      </c>
      <c r="X66" s="351">
        <v>1.25</v>
      </c>
      <c r="Z66" s="349">
        <v>0</v>
      </c>
      <c r="AA66" s="349">
        <v>0</v>
      </c>
      <c r="AB66" s="349">
        <v>0</v>
      </c>
      <c r="AC66" s="349">
        <v>4</v>
      </c>
      <c r="AD66" s="351">
        <v>0.5</v>
      </c>
      <c r="AE66" s="351">
        <v>0.5</v>
      </c>
      <c r="AF66" s="351">
        <v>0.75</v>
      </c>
      <c r="AG66" s="351">
        <v>1.25</v>
      </c>
    </row>
    <row r="67" spans="1:33">
      <c r="A67" s="286" t="s">
        <v>134</v>
      </c>
      <c r="B67" s="286" t="s">
        <v>173</v>
      </c>
      <c r="C67" s="345">
        <v>0.2</v>
      </c>
      <c r="D67" s="345">
        <v>0</v>
      </c>
      <c r="E67" s="345">
        <v>0</v>
      </c>
      <c r="F67" s="345">
        <v>1</v>
      </c>
      <c r="G67" s="287" t="s">
        <v>65</v>
      </c>
      <c r="H67" s="349">
        <v>3</v>
      </c>
      <c r="I67" s="349">
        <v>0</v>
      </c>
      <c r="J67" s="349">
        <v>2</v>
      </c>
      <c r="K67" s="349">
        <v>4</v>
      </c>
      <c r="L67" s="351">
        <v>1.8</v>
      </c>
      <c r="M67" s="351">
        <v>0</v>
      </c>
      <c r="N67" s="351">
        <v>1.4000000000000001</v>
      </c>
      <c r="O67" s="351">
        <v>1.4000000000000001</v>
      </c>
      <c r="Q67" s="349">
        <v>3</v>
      </c>
      <c r="R67" s="349">
        <v>2</v>
      </c>
      <c r="S67" s="349">
        <v>2</v>
      </c>
      <c r="T67" s="349">
        <v>2</v>
      </c>
      <c r="U67" s="351">
        <v>1.2000000000000002</v>
      </c>
      <c r="V67" s="351">
        <v>0.4</v>
      </c>
      <c r="W67" s="351">
        <v>1</v>
      </c>
      <c r="X67" s="351">
        <v>1</v>
      </c>
      <c r="Z67" s="349">
        <v>2</v>
      </c>
      <c r="AA67" s="349">
        <v>2</v>
      </c>
      <c r="AB67" s="349">
        <v>1</v>
      </c>
      <c r="AC67" s="349">
        <v>2</v>
      </c>
      <c r="AD67" s="351">
        <v>0.4</v>
      </c>
      <c r="AE67" s="351">
        <v>0.4</v>
      </c>
      <c r="AF67" s="351">
        <v>0.60000000000000009</v>
      </c>
      <c r="AG67" s="351">
        <v>1</v>
      </c>
    </row>
    <row r="68" spans="1:33">
      <c r="A68" s="286" t="s">
        <v>134</v>
      </c>
      <c r="B68" s="286" t="s">
        <v>174</v>
      </c>
      <c r="C68" s="345">
        <v>0.15</v>
      </c>
      <c r="D68" s="345">
        <v>0</v>
      </c>
      <c r="E68" s="345">
        <v>0</v>
      </c>
      <c r="F68" s="345">
        <v>1</v>
      </c>
      <c r="G68" s="287" t="s">
        <v>65</v>
      </c>
      <c r="H68" s="349">
        <v>7</v>
      </c>
      <c r="I68" s="349">
        <v>0</v>
      </c>
      <c r="J68" s="349">
        <v>3</v>
      </c>
      <c r="K68" s="349">
        <v>0</v>
      </c>
      <c r="L68" s="351">
        <v>1.3499999999999999</v>
      </c>
      <c r="M68" s="351">
        <v>0</v>
      </c>
      <c r="N68" s="351">
        <v>1.05</v>
      </c>
      <c r="O68" s="351">
        <v>1.05</v>
      </c>
      <c r="Q68" s="349">
        <v>2</v>
      </c>
      <c r="R68" s="349">
        <v>0</v>
      </c>
      <c r="S68" s="349">
        <v>1</v>
      </c>
      <c r="T68" s="349">
        <v>0</v>
      </c>
      <c r="U68" s="351">
        <v>0.89999999999999991</v>
      </c>
      <c r="V68" s="351">
        <v>0.3</v>
      </c>
      <c r="W68" s="351">
        <v>0.75</v>
      </c>
      <c r="X68" s="351">
        <v>0.75</v>
      </c>
      <c r="Z68" s="349">
        <v>0</v>
      </c>
      <c r="AA68" s="349">
        <v>0</v>
      </c>
      <c r="AB68" s="349">
        <v>1</v>
      </c>
      <c r="AC68" s="349">
        <v>0</v>
      </c>
      <c r="AD68" s="351">
        <v>0.3</v>
      </c>
      <c r="AE68" s="351">
        <v>0.3</v>
      </c>
      <c r="AF68" s="351">
        <v>0.44999999999999996</v>
      </c>
      <c r="AG68" s="351">
        <v>0.75</v>
      </c>
    </row>
    <row r="69" spans="1:33">
      <c r="A69" s="286" t="s">
        <v>134</v>
      </c>
      <c r="B69" s="286" t="s">
        <v>176</v>
      </c>
      <c r="C69" s="345">
        <v>0.06</v>
      </c>
      <c r="D69" s="345">
        <v>0</v>
      </c>
      <c r="E69" s="345">
        <v>0</v>
      </c>
      <c r="F69" s="345">
        <v>1</v>
      </c>
      <c r="G69" s="287" t="s">
        <v>65</v>
      </c>
      <c r="H69" s="349">
        <v>2</v>
      </c>
      <c r="I69" s="349">
        <v>0</v>
      </c>
      <c r="J69" s="349">
        <v>4</v>
      </c>
      <c r="K69" s="349">
        <v>6</v>
      </c>
      <c r="L69" s="351">
        <v>0.54</v>
      </c>
      <c r="M69" s="351">
        <v>0</v>
      </c>
      <c r="N69" s="351">
        <v>0.42</v>
      </c>
      <c r="O69" s="351">
        <v>0.42</v>
      </c>
      <c r="Q69" s="349">
        <v>0</v>
      </c>
      <c r="R69" s="349">
        <v>0</v>
      </c>
      <c r="S69" s="349">
        <v>0</v>
      </c>
      <c r="T69" s="349">
        <v>0</v>
      </c>
      <c r="U69" s="351">
        <v>0.36</v>
      </c>
      <c r="V69" s="351">
        <v>0.12</v>
      </c>
      <c r="W69" s="351">
        <v>0.3</v>
      </c>
      <c r="X69" s="351">
        <v>0.3</v>
      </c>
      <c r="Z69" s="349">
        <v>0</v>
      </c>
      <c r="AA69" s="349">
        <v>0</v>
      </c>
      <c r="AB69" s="349">
        <v>0</v>
      </c>
      <c r="AC69" s="349">
        <v>1</v>
      </c>
      <c r="AD69" s="351">
        <v>0.12</v>
      </c>
      <c r="AE69" s="351">
        <v>0.12</v>
      </c>
      <c r="AF69" s="351">
        <v>0.18</v>
      </c>
      <c r="AG69" s="351">
        <v>0.3</v>
      </c>
    </row>
    <row r="70" spans="1:33">
      <c r="A70" s="286" t="s">
        <v>134</v>
      </c>
      <c r="B70" s="286" t="s">
        <v>178</v>
      </c>
      <c r="C70" s="345">
        <v>0.05</v>
      </c>
      <c r="D70" s="345">
        <v>0</v>
      </c>
      <c r="E70" s="345">
        <v>0</v>
      </c>
      <c r="F70" s="345">
        <v>1</v>
      </c>
      <c r="G70" s="287" t="s">
        <v>65</v>
      </c>
      <c r="H70" s="349">
        <v>1</v>
      </c>
      <c r="I70" s="349">
        <v>0</v>
      </c>
      <c r="J70" s="349">
        <v>3</v>
      </c>
      <c r="K70" s="349">
        <v>2</v>
      </c>
      <c r="L70" s="351">
        <v>0.45</v>
      </c>
      <c r="M70" s="351">
        <v>0</v>
      </c>
      <c r="N70" s="351">
        <v>0.35000000000000003</v>
      </c>
      <c r="O70" s="351">
        <v>0.35000000000000003</v>
      </c>
      <c r="Q70" s="349">
        <v>0</v>
      </c>
      <c r="R70" s="349">
        <v>0</v>
      </c>
      <c r="S70" s="349">
        <v>1</v>
      </c>
      <c r="T70" s="349">
        <v>1</v>
      </c>
      <c r="U70" s="351">
        <v>0.30000000000000004</v>
      </c>
      <c r="V70" s="351">
        <v>0.1</v>
      </c>
      <c r="W70" s="351">
        <v>0.25</v>
      </c>
      <c r="X70" s="351">
        <v>0.25</v>
      </c>
      <c r="Z70" s="349">
        <v>0</v>
      </c>
      <c r="AA70" s="349">
        <v>0</v>
      </c>
      <c r="AB70" s="349">
        <v>1</v>
      </c>
      <c r="AC70" s="349">
        <v>1</v>
      </c>
      <c r="AD70" s="351">
        <v>0.1</v>
      </c>
      <c r="AE70" s="351">
        <v>0.1</v>
      </c>
      <c r="AF70" s="351">
        <v>0.15000000000000002</v>
      </c>
      <c r="AG70" s="351">
        <v>0.25</v>
      </c>
    </row>
    <row r="71" spans="1:33">
      <c r="A71" s="286" t="s">
        <v>134</v>
      </c>
      <c r="B71" s="286" t="s">
        <v>180</v>
      </c>
      <c r="C71" s="345">
        <v>0.01</v>
      </c>
      <c r="D71" s="345">
        <v>0</v>
      </c>
      <c r="E71" s="345">
        <v>0</v>
      </c>
      <c r="F71" s="345">
        <v>1</v>
      </c>
      <c r="G71" s="287" t="s">
        <v>65</v>
      </c>
      <c r="H71" s="349">
        <v>0</v>
      </c>
      <c r="I71" s="349">
        <v>0</v>
      </c>
      <c r="J71" s="349">
        <v>0</v>
      </c>
      <c r="K71" s="349">
        <v>0</v>
      </c>
      <c r="L71" s="351">
        <v>0.09</v>
      </c>
      <c r="M71" s="351">
        <v>0</v>
      </c>
      <c r="N71" s="351">
        <v>7.0000000000000007E-2</v>
      </c>
      <c r="O71" s="351">
        <v>7.0000000000000007E-2</v>
      </c>
      <c r="Q71" s="349">
        <v>0</v>
      </c>
      <c r="R71" s="349">
        <v>0</v>
      </c>
      <c r="S71" s="349">
        <v>0</v>
      </c>
      <c r="T71" s="349">
        <v>0</v>
      </c>
      <c r="U71" s="351">
        <v>0.06</v>
      </c>
      <c r="V71" s="351">
        <v>0.02</v>
      </c>
      <c r="W71" s="351">
        <v>0.05</v>
      </c>
      <c r="X71" s="351">
        <v>0.05</v>
      </c>
      <c r="Z71" s="349">
        <v>0</v>
      </c>
      <c r="AA71" s="349">
        <v>0</v>
      </c>
      <c r="AB71" s="349">
        <v>0</v>
      </c>
      <c r="AC71" s="349">
        <v>0</v>
      </c>
      <c r="AD71" s="351">
        <v>0.02</v>
      </c>
      <c r="AE71" s="351">
        <v>0.02</v>
      </c>
      <c r="AF71" s="351">
        <v>0.03</v>
      </c>
      <c r="AG71" s="351">
        <v>0.05</v>
      </c>
    </row>
    <row r="72" spans="1:33">
      <c r="A72" s="286" t="s">
        <v>136</v>
      </c>
      <c r="B72" s="286" t="s">
        <v>136</v>
      </c>
      <c r="C72" s="345">
        <v>1</v>
      </c>
      <c r="D72" s="345">
        <v>0.5</v>
      </c>
      <c r="E72" s="345">
        <v>0.5</v>
      </c>
      <c r="F72" s="345">
        <v>0</v>
      </c>
      <c r="G72" s="287" t="s">
        <v>65</v>
      </c>
      <c r="H72" s="349">
        <v>28</v>
      </c>
      <c r="I72" s="349">
        <v>0</v>
      </c>
      <c r="J72" s="349">
        <v>60</v>
      </c>
      <c r="K72" s="349">
        <v>15</v>
      </c>
      <c r="L72" s="351">
        <v>9</v>
      </c>
      <c r="M72" s="351">
        <v>0</v>
      </c>
      <c r="N72" s="351">
        <v>13</v>
      </c>
      <c r="O72" s="351">
        <v>6</v>
      </c>
      <c r="Q72" s="349">
        <v>30</v>
      </c>
      <c r="R72" s="349">
        <v>15</v>
      </c>
      <c r="S72" s="349">
        <v>30</v>
      </c>
      <c r="T72" s="349">
        <v>30</v>
      </c>
      <c r="U72" s="351">
        <v>9</v>
      </c>
      <c r="V72" s="351">
        <v>6</v>
      </c>
      <c r="W72" s="351">
        <v>9</v>
      </c>
      <c r="X72" s="351">
        <v>9</v>
      </c>
      <c r="Z72" s="349">
        <v>32</v>
      </c>
      <c r="AA72" s="349">
        <v>0</v>
      </c>
      <c r="AB72" s="349">
        <v>17</v>
      </c>
      <c r="AC72" s="349">
        <v>34</v>
      </c>
      <c r="AD72" s="351">
        <v>9</v>
      </c>
      <c r="AE72" s="351">
        <v>0</v>
      </c>
      <c r="AF72" s="351">
        <v>7</v>
      </c>
      <c r="AG72" s="351">
        <v>10</v>
      </c>
    </row>
    <row r="73" spans="1:33">
      <c r="A73" s="286" t="s">
        <v>139</v>
      </c>
      <c r="B73" s="286" t="s">
        <v>139</v>
      </c>
      <c r="C73" s="345">
        <v>1</v>
      </c>
      <c r="D73" s="345">
        <v>0.5</v>
      </c>
      <c r="E73" s="345">
        <v>0.5</v>
      </c>
      <c r="F73" s="345">
        <v>0</v>
      </c>
      <c r="G73" s="287" t="s">
        <v>65</v>
      </c>
      <c r="H73" s="349">
        <v>65</v>
      </c>
      <c r="I73" s="349">
        <v>129</v>
      </c>
      <c r="J73" s="349">
        <v>12</v>
      </c>
      <c r="K73" s="349">
        <v>45</v>
      </c>
      <c r="L73" s="351">
        <v>13</v>
      </c>
      <c r="M73" s="351">
        <v>19</v>
      </c>
      <c r="N73" s="351">
        <v>6</v>
      </c>
      <c r="O73" s="351">
        <v>11</v>
      </c>
      <c r="Q73" s="349">
        <v>65</v>
      </c>
      <c r="R73" s="349">
        <v>168</v>
      </c>
      <c r="S73" s="349">
        <v>0</v>
      </c>
      <c r="T73" s="349">
        <v>55</v>
      </c>
      <c r="U73" s="351">
        <v>13</v>
      </c>
      <c r="V73" s="351">
        <v>22</v>
      </c>
      <c r="W73" s="351">
        <v>0</v>
      </c>
      <c r="X73" s="351">
        <v>12</v>
      </c>
      <c r="Z73" s="349">
        <v>0</v>
      </c>
      <c r="AA73" s="349">
        <v>54</v>
      </c>
      <c r="AB73" s="349">
        <v>0</v>
      </c>
      <c r="AC73" s="349">
        <v>30</v>
      </c>
      <c r="AD73" s="351">
        <v>0</v>
      </c>
      <c r="AE73" s="351">
        <v>12</v>
      </c>
      <c r="AF73" s="351">
        <v>0</v>
      </c>
      <c r="AG73" s="351">
        <v>9</v>
      </c>
    </row>
    <row r="74" spans="1:33">
      <c r="A74" s="286" t="s">
        <v>142</v>
      </c>
      <c r="B74" s="286" t="s">
        <v>183</v>
      </c>
      <c r="C74" s="345">
        <v>0.5</v>
      </c>
      <c r="D74" s="345">
        <v>0.6</v>
      </c>
      <c r="E74" s="345">
        <v>0.4</v>
      </c>
      <c r="F74" s="345">
        <v>0</v>
      </c>
      <c r="G74" s="287" t="s">
        <v>65</v>
      </c>
      <c r="H74" s="349">
        <v>46</v>
      </c>
      <c r="I74" s="349">
        <v>0</v>
      </c>
      <c r="J74" s="349">
        <v>70</v>
      </c>
      <c r="K74" s="349">
        <v>57</v>
      </c>
      <c r="L74" s="351">
        <v>7.5</v>
      </c>
      <c r="M74" s="351">
        <v>0</v>
      </c>
      <c r="N74" s="351">
        <v>8</v>
      </c>
      <c r="O74" s="351">
        <v>7.5</v>
      </c>
      <c r="Q74" s="349">
        <v>36</v>
      </c>
      <c r="R74" s="349">
        <v>0</v>
      </c>
      <c r="S74" s="349">
        <v>39</v>
      </c>
      <c r="T74" s="349">
        <v>45</v>
      </c>
      <c r="U74" s="351">
        <v>6.5</v>
      </c>
      <c r="V74" s="351">
        <v>0</v>
      </c>
      <c r="W74" s="351">
        <v>6</v>
      </c>
      <c r="X74" s="351">
        <v>6.5</v>
      </c>
      <c r="Z74" s="349">
        <v>44</v>
      </c>
      <c r="AA74" s="349">
        <v>0</v>
      </c>
      <c r="AB74" s="349">
        <v>39</v>
      </c>
      <c r="AC74" s="349">
        <v>45</v>
      </c>
      <c r="AD74" s="351">
        <v>7</v>
      </c>
      <c r="AE74" s="351">
        <v>0</v>
      </c>
      <c r="AF74" s="351">
        <v>6</v>
      </c>
      <c r="AG74" s="351">
        <v>6.5</v>
      </c>
    </row>
    <row r="75" spans="1:33">
      <c r="A75" s="286" t="s">
        <v>142</v>
      </c>
      <c r="B75" s="286" t="s">
        <v>185</v>
      </c>
      <c r="C75" s="345">
        <v>0.5</v>
      </c>
      <c r="D75" s="346">
        <v>0.5</v>
      </c>
      <c r="E75" s="346">
        <v>0.5</v>
      </c>
      <c r="F75" s="345">
        <v>0</v>
      </c>
      <c r="G75" s="287" t="s">
        <v>65</v>
      </c>
      <c r="H75" s="349">
        <v>16</v>
      </c>
      <c r="I75" s="349">
        <v>0</v>
      </c>
      <c r="J75" s="349">
        <v>20</v>
      </c>
      <c r="K75" s="349">
        <v>26</v>
      </c>
      <c r="L75" s="351">
        <v>7.5</v>
      </c>
      <c r="M75" s="351">
        <v>0</v>
      </c>
      <c r="N75" s="351">
        <v>8</v>
      </c>
      <c r="O75" s="351">
        <v>7.5</v>
      </c>
      <c r="Q75" s="349">
        <v>16</v>
      </c>
      <c r="R75" s="349">
        <v>0</v>
      </c>
      <c r="S75" s="349">
        <v>16</v>
      </c>
      <c r="T75" s="349">
        <v>20</v>
      </c>
      <c r="U75" s="351">
        <v>6.5</v>
      </c>
      <c r="V75" s="351">
        <v>0</v>
      </c>
      <c r="W75" s="351">
        <v>6</v>
      </c>
      <c r="X75" s="351">
        <v>6.5</v>
      </c>
      <c r="Z75" s="349">
        <v>16</v>
      </c>
      <c r="AA75" s="349">
        <v>0</v>
      </c>
      <c r="AB75" s="349">
        <v>16</v>
      </c>
      <c r="AC75" s="349">
        <v>20</v>
      </c>
      <c r="AD75" s="351">
        <v>7</v>
      </c>
      <c r="AE75" s="351">
        <v>0</v>
      </c>
      <c r="AF75" s="351">
        <v>6</v>
      </c>
      <c r="AG75" s="351">
        <v>6.5</v>
      </c>
    </row>
    <row r="76" spans="1:33">
      <c r="A76" s="286" t="s">
        <v>145</v>
      </c>
      <c r="B76" s="286" t="s">
        <v>145</v>
      </c>
      <c r="C76" s="345">
        <v>1</v>
      </c>
      <c r="D76" s="345">
        <v>0.5</v>
      </c>
      <c r="E76" s="345">
        <v>0.5</v>
      </c>
      <c r="F76" s="345">
        <v>0</v>
      </c>
      <c r="G76" s="287" t="s">
        <v>65</v>
      </c>
      <c r="H76" s="349">
        <v>1</v>
      </c>
      <c r="I76" s="349">
        <v>0</v>
      </c>
      <c r="J76" s="349">
        <v>24</v>
      </c>
      <c r="K76" s="349">
        <v>56</v>
      </c>
      <c r="L76" s="351">
        <v>1</v>
      </c>
      <c r="M76" s="351">
        <v>0</v>
      </c>
      <c r="N76" s="351">
        <v>8</v>
      </c>
      <c r="O76" s="351">
        <v>12</v>
      </c>
      <c r="Q76" s="349">
        <v>1</v>
      </c>
      <c r="R76" s="349">
        <v>22</v>
      </c>
      <c r="S76" s="349">
        <v>11</v>
      </c>
      <c r="T76" s="349">
        <v>11</v>
      </c>
      <c r="U76" s="351">
        <v>1</v>
      </c>
      <c r="V76" s="351">
        <v>8</v>
      </c>
      <c r="W76" s="351">
        <v>5</v>
      </c>
      <c r="X76" s="351">
        <v>5</v>
      </c>
      <c r="Z76" s="349">
        <v>1</v>
      </c>
      <c r="AA76" s="349">
        <v>24</v>
      </c>
      <c r="AB76" s="349">
        <v>12</v>
      </c>
      <c r="AC76" s="349">
        <v>12</v>
      </c>
      <c r="AD76" s="351">
        <v>1</v>
      </c>
      <c r="AE76" s="351">
        <v>8</v>
      </c>
      <c r="AF76" s="351">
        <v>6</v>
      </c>
      <c r="AG76" s="351">
        <v>6</v>
      </c>
    </row>
    <row r="77" spans="1:33">
      <c r="A77" s="286" t="s">
        <v>146</v>
      </c>
      <c r="B77" s="286" t="s">
        <v>146</v>
      </c>
      <c r="C77" s="345">
        <v>1</v>
      </c>
      <c r="D77" s="345">
        <v>0.5</v>
      </c>
      <c r="E77" s="345">
        <v>0.5</v>
      </c>
      <c r="F77" s="345">
        <v>0</v>
      </c>
      <c r="G77" s="287" t="s">
        <v>65</v>
      </c>
      <c r="H77" s="349">
        <v>0</v>
      </c>
      <c r="I77" s="349">
        <v>0</v>
      </c>
      <c r="J77" s="349">
        <v>0</v>
      </c>
      <c r="K77" s="349">
        <v>0</v>
      </c>
      <c r="L77" s="351">
        <v>0</v>
      </c>
      <c r="M77" s="351">
        <v>0</v>
      </c>
      <c r="N77" s="351">
        <v>0</v>
      </c>
      <c r="O77" s="351">
        <v>0</v>
      </c>
      <c r="Q77" s="349">
        <v>0</v>
      </c>
      <c r="R77" s="349">
        <v>0</v>
      </c>
      <c r="S77" s="349">
        <v>0</v>
      </c>
      <c r="T77" s="349">
        <v>0</v>
      </c>
      <c r="U77" s="351">
        <v>0</v>
      </c>
      <c r="V77" s="351">
        <v>0</v>
      </c>
      <c r="W77" s="351">
        <v>0</v>
      </c>
      <c r="X77" s="351">
        <v>0</v>
      </c>
      <c r="Z77" s="349">
        <v>0</v>
      </c>
      <c r="AA77" s="349">
        <v>0</v>
      </c>
      <c r="AB77" s="349">
        <v>0</v>
      </c>
      <c r="AC77" s="349">
        <v>0</v>
      </c>
      <c r="AD77" s="351">
        <v>0</v>
      </c>
      <c r="AE77" s="351">
        <v>0</v>
      </c>
      <c r="AF77" s="351">
        <v>0</v>
      </c>
      <c r="AG77" s="351">
        <v>0</v>
      </c>
    </row>
    <row r="78" spans="1:33">
      <c r="A78" s="286" t="s">
        <v>87</v>
      </c>
      <c r="B78" s="286" t="s">
        <v>189</v>
      </c>
      <c r="C78" s="345">
        <v>0.43</v>
      </c>
      <c r="D78" s="345">
        <v>0.6</v>
      </c>
      <c r="E78" s="345">
        <v>0.4</v>
      </c>
      <c r="F78" s="345">
        <v>0</v>
      </c>
      <c r="G78" s="287" t="s">
        <v>65</v>
      </c>
      <c r="H78" s="349">
        <v>2</v>
      </c>
      <c r="I78" s="349">
        <v>2</v>
      </c>
      <c r="J78" s="349">
        <v>2</v>
      </c>
      <c r="K78" s="349">
        <v>2</v>
      </c>
      <c r="L78" s="351">
        <v>6.45</v>
      </c>
      <c r="M78" s="351">
        <v>0.86</v>
      </c>
      <c r="N78" s="351">
        <v>1.72</v>
      </c>
      <c r="O78" s="351">
        <v>5.16</v>
      </c>
      <c r="Q78" s="349">
        <v>0</v>
      </c>
      <c r="R78" s="349">
        <v>0</v>
      </c>
      <c r="S78" s="349">
        <v>0</v>
      </c>
      <c r="T78" s="349">
        <v>0</v>
      </c>
      <c r="U78" s="351">
        <v>3.44</v>
      </c>
      <c r="V78" s="351">
        <v>0</v>
      </c>
      <c r="W78" s="351">
        <v>0</v>
      </c>
      <c r="X78" s="351">
        <v>4.7299999999999995</v>
      </c>
      <c r="Z78" s="349">
        <v>0</v>
      </c>
      <c r="AA78" s="349">
        <v>0</v>
      </c>
      <c r="AB78" s="349">
        <v>0</v>
      </c>
      <c r="AC78" s="349">
        <v>0</v>
      </c>
      <c r="AD78" s="351">
        <v>0</v>
      </c>
      <c r="AE78" s="351">
        <v>0</v>
      </c>
      <c r="AF78" s="351">
        <v>0</v>
      </c>
      <c r="AG78" s="351">
        <v>0</v>
      </c>
    </row>
    <row r="79" spans="1:33">
      <c r="A79" s="286" t="s">
        <v>87</v>
      </c>
      <c r="B79" s="286" t="s">
        <v>107</v>
      </c>
      <c r="C79" s="345">
        <v>0.21</v>
      </c>
      <c r="D79" s="345">
        <v>1</v>
      </c>
      <c r="E79" s="345">
        <v>0</v>
      </c>
      <c r="F79" s="345">
        <v>0</v>
      </c>
      <c r="G79" s="287" t="s">
        <v>63</v>
      </c>
      <c r="H79" s="349" t="s">
        <v>395</v>
      </c>
      <c r="I79" s="349" t="s">
        <v>395</v>
      </c>
      <c r="J79" s="349" t="s">
        <v>395</v>
      </c>
      <c r="K79" s="349" t="s">
        <v>395</v>
      </c>
      <c r="L79" s="351" t="s">
        <v>395</v>
      </c>
      <c r="M79" s="351" t="s">
        <v>395</v>
      </c>
      <c r="N79" s="351" t="s">
        <v>395</v>
      </c>
      <c r="O79" s="351" t="s">
        <v>395</v>
      </c>
      <c r="Q79" s="349" t="s">
        <v>395</v>
      </c>
      <c r="R79" s="349" t="s">
        <v>395</v>
      </c>
      <c r="S79" s="349" t="s">
        <v>395</v>
      </c>
      <c r="T79" s="349" t="s">
        <v>395</v>
      </c>
      <c r="U79" s="351" t="s">
        <v>395</v>
      </c>
      <c r="V79" s="351" t="s">
        <v>395</v>
      </c>
      <c r="W79" s="351" t="s">
        <v>395</v>
      </c>
      <c r="X79" s="351" t="s">
        <v>395</v>
      </c>
      <c r="Z79" s="349" t="s">
        <v>395</v>
      </c>
      <c r="AA79" s="349" t="s">
        <v>395</v>
      </c>
      <c r="AB79" s="349" t="s">
        <v>395</v>
      </c>
      <c r="AC79" s="349" t="s">
        <v>395</v>
      </c>
      <c r="AD79" s="351" t="s">
        <v>395</v>
      </c>
      <c r="AE79" s="351" t="s">
        <v>395</v>
      </c>
      <c r="AF79" s="351" t="s">
        <v>395</v>
      </c>
      <c r="AG79" s="351" t="s">
        <v>395</v>
      </c>
    </row>
    <row r="80" spans="1:33">
      <c r="A80" s="286" t="s">
        <v>87</v>
      </c>
      <c r="B80" s="286" t="s">
        <v>191</v>
      </c>
      <c r="C80" s="345">
        <v>0.21</v>
      </c>
      <c r="D80" s="345">
        <v>0.51</v>
      </c>
      <c r="E80" s="345">
        <v>0.49</v>
      </c>
      <c r="F80" s="345">
        <v>0</v>
      </c>
      <c r="G80" s="287" t="s">
        <v>65</v>
      </c>
      <c r="H80" s="349">
        <v>66</v>
      </c>
      <c r="I80" s="349">
        <v>0</v>
      </c>
      <c r="J80" s="349">
        <v>0</v>
      </c>
      <c r="K80" s="349">
        <v>44</v>
      </c>
      <c r="L80" s="351">
        <v>3.15</v>
      </c>
      <c r="M80" s="351">
        <v>0.42</v>
      </c>
      <c r="N80" s="351">
        <v>0.84</v>
      </c>
      <c r="O80" s="351">
        <v>2.52</v>
      </c>
      <c r="Q80" s="349">
        <v>22</v>
      </c>
      <c r="R80" s="349">
        <v>0</v>
      </c>
      <c r="S80" s="349">
        <v>0</v>
      </c>
      <c r="T80" s="349">
        <v>43</v>
      </c>
      <c r="U80" s="351">
        <v>1.68</v>
      </c>
      <c r="V80" s="351">
        <v>0</v>
      </c>
      <c r="W80" s="351">
        <v>0</v>
      </c>
      <c r="X80" s="351">
        <v>2.31</v>
      </c>
      <c r="Z80" s="349">
        <v>0</v>
      </c>
      <c r="AA80" s="349">
        <v>0</v>
      </c>
      <c r="AB80" s="349">
        <v>0</v>
      </c>
      <c r="AC80" s="349">
        <v>0</v>
      </c>
      <c r="AD80" s="351">
        <v>0</v>
      </c>
      <c r="AE80" s="351">
        <v>0</v>
      </c>
      <c r="AF80" s="351">
        <v>0</v>
      </c>
      <c r="AG80" s="351">
        <v>0</v>
      </c>
    </row>
    <row r="81" spans="1:33">
      <c r="A81" s="286" t="s">
        <v>87</v>
      </c>
      <c r="B81" s="286" t="s">
        <v>193</v>
      </c>
      <c r="C81" s="345">
        <v>0.15</v>
      </c>
      <c r="D81" s="345">
        <v>0.66</v>
      </c>
      <c r="E81" s="345">
        <v>0.33</v>
      </c>
      <c r="F81" s="345">
        <v>0.01</v>
      </c>
      <c r="G81" s="287" t="s">
        <v>65</v>
      </c>
      <c r="H81" s="349">
        <v>15</v>
      </c>
      <c r="I81" s="349">
        <v>0</v>
      </c>
      <c r="J81" s="349">
        <v>5</v>
      </c>
      <c r="K81" s="349">
        <v>10</v>
      </c>
      <c r="L81" s="351">
        <v>2.25</v>
      </c>
      <c r="M81" s="351">
        <v>0.3</v>
      </c>
      <c r="N81" s="351">
        <v>0.6</v>
      </c>
      <c r="O81" s="351">
        <v>1.7999999999999998</v>
      </c>
      <c r="Q81" s="349">
        <v>4</v>
      </c>
      <c r="R81" s="349">
        <v>0</v>
      </c>
      <c r="S81" s="349">
        <v>0</v>
      </c>
      <c r="T81" s="349">
        <v>0</v>
      </c>
      <c r="U81" s="351">
        <v>1.2</v>
      </c>
      <c r="V81" s="351">
        <v>0</v>
      </c>
      <c r="W81" s="351">
        <v>0</v>
      </c>
      <c r="X81" s="351">
        <v>1.65</v>
      </c>
      <c r="Z81" s="349">
        <v>0</v>
      </c>
      <c r="AA81" s="349">
        <v>0</v>
      </c>
      <c r="AB81" s="349">
        <v>0</v>
      </c>
      <c r="AC81" s="349">
        <v>0</v>
      </c>
      <c r="AD81" s="351">
        <v>0</v>
      </c>
      <c r="AE81" s="351">
        <v>0</v>
      </c>
      <c r="AF81" s="351">
        <v>0</v>
      </c>
      <c r="AG81" s="351">
        <v>0</v>
      </c>
    </row>
    <row r="82" spans="1:33">
      <c r="A82" s="286" t="s">
        <v>87</v>
      </c>
      <c r="B82" s="286" t="s">
        <v>195</v>
      </c>
      <c r="C82" s="345">
        <v>0</v>
      </c>
      <c r="D82" s="345">
        <v>0</v>
      </c>
      <c r="E82" s="345">
        <v>0</v>
      </c>
      <c r="F82" s="345">
        <v>0</v>
      </c>
      <c r="G82" s="287" t="s">
        <v>65</v>
      </c>
      <c r="H82" s="349">
        <v>0</v>
      </c>
      <c r="I82" s="349">
        <v>0</v>
      </c>
      <c r="J82" s="349">
        <v>0</v>
      </c>
      <c r="K82" s="349">
        <v>0</v>
      </c>
      <c r="L82" s="351">
        <v>0</v>
      </c>
      <c r="M82" s="351">
        <v>0</v>
      </c>
      <c r="N82" s="351">
        <v>0</v>
      </c>
      <c r="O82" s="351">
        <v>0</v>
      </c>
      <c r="Q82" s="349">
        <v>0</v>
      </c>
      <c r="R82" s="349">
        <v>0</v>
      </c>
      <c r="S82" s="349">
        <v>0</v>
      </c>
      <c r="T82" s="349">
        <v>0</v>
      </c>
      <c r="U82" s="351">
        <v>0</v>
      </c>
      <c r="V82" s="351">
        <v>0</v>
      </c>
      <c r="W82" s="351">
        <v>0</v>
      </c>
      <c r="X82" s="351">
        <v>0</v>
      </c>
      <c r="Z82" s="349">
        <v>0</v>
      </c>
      <c r="AA82" s="349">
        <v>0</v>
      </c>
      <c r="AB82" s="349">
        <v>0</v>
      </c>
      <c r="AC82" s="349">
        <v>0</v>
      </c>
      <c r="AD82" s="351">
        <v>0</v>
      </c>
      <c r="AE82" s="351">
        <v>0</v>
      </c>
      <c r="AF82" s="351">
        <v>0</v>
      </c>
      <c r="AG82" s="351">
        <v>0</v>
      </c>
    </row>
    <row r="83" spans="1:33">
      <c r="A83" s="286" t="s">
        <v>87</v>
      </c>
      <c r="B83" s="286" t="s">
        <v>197</v>
      </c>
      <c r="C83" s="345">
        <v>0</v>
      </c>
      <c r="D83" s="345">
        <v>0</v>
      </c>
      <c r="E83" s="345">
        <v>0</v>
      </c>
      <c r="F83" s="345">
        <v>0</v>
      </c>
      <c r="G83" s="287" t="s">
        <v>65</v>
      </c>
      <c r="H83" s="349">
        <v>0</v>
      </c>
      <c r="I83" s="349">
        <v>0</v>
      </c>
      <c r="J83" s="349">
        <v>0</v>
      </c>
      <c r="K83" s="349">
        <v>0</v>
      </c>
      <c r="L83" s="351">
        <v>0</v>
      </c>
      <c r="M83" s="351">
        <v>0</v>
      </c>
      <c r="N83" s="351">
        <v>0</v>
      </c>
      <c r="O83" s="351">
        <v>0</v>
      </c>
      <c r="Q83" s="349">
        <v>0</v>
      </c>
      <c r="R83" s="349">
        <v>0</v>
      </c>
      <c r="S83" s="349">
        <v>0</v>
      </c>
      <c r="T83" s="349">
        <v>0</v>
      </c>
      <c r="U83" s="351">
        <v>0</v>
      </c>
      <c r="V83" s="351">
        <v>0</v>
      </c>
      <c r="W83" s="351">
        <v>0</v>
      </c>
      <c r="X83" s="351">
        <v>0</v>
      </c>
      <c r="Z83" s="349">
        <v>0</v>
      </c>
      <c r="AA83" s="349">
        <v>0</v>
      </c>
      <c r="AB83" s="349">
        <v>0</v>
      </c>
      <c r="AC83" s="349">
        <v>0</v>
      </c>
      <c r="AD83" s="351">
        <v>0</v>
      </c>
      <c r="AE83" s="351">
        <v>0</v>
      </c>
      <c r="AF83" s="351">
        <v>0</v>
      </c>
      <c r="AG83" s="351">
        <v>0</v>
      </c>
    </row>
    <row r="84" spans="1:33">
      <c r="A84" s="286" t="s">
        <v>90</v>
      </c>
      <c r="B84" s="286" t="s">
        <v>90</v>
      </c>
      <c r="C84" s="345">
        <v>1</v>
      </c>
      <c r="D84" s="345">
        <v>0</v>
      </c>
      <c r="E84" s="345">
        <v>0</v>
      </c>
      <c r="F84" s="345">
        <v>1</v>
      </c>
      <c r="G84" s="287" t="s">
        <v>63</v>
      </c>
      <c r="H84" s="349" t="s">
        <v>395</v>
      </c>
      <c r="I84" s="349" t="s">
        <v>395</v>
      </c>
      <c r="J84" s="349" t="s">
        <v>395</v>
      </c>
      <c r="K84" s="349" t="s">
        <v>395</v>
      </c>
      <c r="L84" s="351" t="s">
        <v>395</v>
      </c>
      <c r="M84" s="351" t="s">
        <v>395</v>
      </c>
      <c r="N84" s="351" t="s">
        <v>395</v>
      </c>
      <c r="O84" s="351" t="s">
        <v>395</v>
      </c>
      <c r="Q84" s="349" t="s">
        <v>395</v>
      </c>
      <c r="R84" s="349" t="s">
        <v>395</v>
      </c>
      <c r="S84" s="349" t="s">
        <v>395</v>
      </c>
      <c r="T84" s="349" t="s">
        <v>395</v>
      </c>
      <c r="U84" s="351" t="s">
        <v>395</v>
      </c>
      <c r="V84" s="351" t="s">
        <v>395</v>
      </c>
      <c r="W84" s="351" t="s">
        <v>395</v>
      </c>
      <c r="X84" s="351" t="s">
        <v>395</v>
      </c>
      <c r="Z84" s="349" t="s">
        <v>395</v>
      </c>
      <c r="AA84" s="349" t="s">
        <v>395</v>
      </c>
      <c r="AB84" s="349" t="s">
        <v>395</v>
      </c>
      <c r="AC84" s="349" t="s">
        <v>395</v>
      </c>
      <c r="AD84" s="351" t="s">
        <v>395</v>
      </c>
      <c r="AE84" s="351" t="s">
        <v>395</v>
      </c>
      <c r="AF84" s="351" t="s">
        <v>395</v>
      </c>
      <c r="AG84" s="351" t="s">
        <v>395</v>
      </c>
    </row>
    <row r="85" spans="1:33">
      <c r="A85" s="286" t="s">
        <v>147</v>
      </c>
      <c r="B85" s="286" t="s">
        <v>147</v>
      </c>
      <c r="C85" s="345">
        <v>1</v>
      </c>
      <c r="D85" s="345">
        <v>0.2</v>
      </c>
      <c r="E85" s="345">
        <v>0.2</v>
      </c>
      <c r="F85" s="345">
        <v>0.6</v>
      </c>
      <c r="G85" s="287" t="s">
        <v>65</v>
      </c>
      <c r="H85" s="349">
        <v>12</v>
      </c>
      <c r="I85" s="349">
        <v>4</v>
      </c>
      <c r="J85" s="349">
        <v>4</v>
      </c>
      <c r="K85" s="349">
        <v>13</v>
      </c>
      <c r="L85" s="351">
        <v>6</v>
      </c>
      <c r="M85" s="351">
        <v>3</v>
      </c>
      <c r="N85" s="351">
        <v>3</v>
      </c>
      <c r="O85" s="351">
        <v>6</v>
      </c>
      <c r="Q85" s="349">
        <v>4</v>
      </c>
      <c r="R85" s="349">
        <v>0</v>
      </c>
      <c r="S85" s="349">
        <v>21</v>
      </c>
      <c r="T85" s="349">
        <v>23</v>
      </c>
      <c r="U85" s="351">
        <v>3</v>
      </c>
      <c r="V85" s="351">
        <v>0</v>
      </c>
      <c r="W85" s="351">
        <v>7</v>
      </c>
      <c r="X85" s="351">
        <v>8</v>
      </c>
      <c r="Z85" s="349">
        <v>0</v>
      </c>
      <c r="AA85" s="349">
        <v>0</v>
      </c>
      <c r="AB85" s="349">
        <v>0</v>
      </c>
      <c r="AC85" s="349">
        <v>0</v>
      </c>
      <c r="AD85" s="351">
        <v>0</v>
      </c>
      <c r="AE85" s="351">
        <v>0</v>
      </c>
      <c r="AF85" s="351">
        <v>0</v>
      </c>
      <c r="AG85" s="351">
        <v>0</v>
      </c>
    </row>
    <row r="86" spans="1:33">
      <c r="A86" s="286" t="s">
        <v>147</v>
      </c>
      <c r="B86" s="286" t="s">
        <v>199</v>
      </c>
      <c r="C86" s="345">
        <v>0</v>
      </c>
      <c r="D86" s="345">
        <v>0</v>
      </c>
      <c r="E86" s="345">
        <v>0</v>
      </c>
      <c r="F86" s="345">
        <v>1</v>
      </c>
      <c r="G86" s="287" t="s">
        <v>65</v>
      </c>
      <c r="H86" s="349">
        <v>0</v>
      </c>
      <c r="I86" s="349">
        <v>0</v>
      </c>
      <c r="J86" s="349">
        <v>0</v>
      </c>
      <c r="K86" s="349">
        <v>0</v>
      </c>
      <c r="L86" s="351">
        <v>0</v>
      </c>
      <c r="M86" s="351">
        <v>0</v>
      </c>
      <c r="N86" s="351">
        <v>0</v>
      </c>
      <c r="O86" s="351">
        <v>0</v>
      </c>
      <c r="Q86" s="349">
        <v>0</v>
      </c>
      <c r="R86" s="349">
        <v>0</v>
      </c>
      <c r="S86" s="349">
        <v>0</v>
      </c>
      <c r="T86" s="349">
        <v>0</v>
      </c>
      <c r="U86" s="351">
        <v>0</v>
      </c>
      <c r="V86" s="351">
        <v>0</v>
      </c>
      <c r="W86" s="351">
        <v>0</v>
      </c>
      <c r="X86" s="351">
        <v>0</v>
      </c>
      <c r="Z86" s="349">
        <v>0</v>
      </c>
      <c r="AA86" s="349">
        <v>0</v>
      </c>
      <c r="AB86" s="349">
        <v>0</v>
      </c>
      <c r="AC86" s="349">
        <v>0</v>
      </c>
      <c r="AD86" s="351">
        <v>0</v>
      </c>
      <c r="AE86" s="351">
        <v>0</v>
      </c>
      <c r="AF86" s="351">
        <v>0</v>
      </c>
      <c r="AG86" s="351">
        <v>0</v>
      </c>
    </row>
    <row r="87" spans="1:33">
      <c r="A87" s="286" t="s">
        <v>149</v>
      </c>
      <c r="B87" s="286" t="s">
        <v>201</v>
      </c>
      <c r="C87" s="345">
        <v>0.4</v>
      </c>
      <c r="D87" s="345">
        <v>0.05</v>
      </c>
      <c r="E87" s="345">
        <v>0.95</v>
      </c>
      <c r="F87" s="345">
        <v>0</v>
      </c>
      <c r="G87" s="287" t="s">
        <v>65</v>
      </c>
      <c r="H87" s="349">
        <v>117</v>
      </c>
      <c r="I87" s="349">
        <v>23</v>
      </c>
      <c r="J87" s="349">
        <v>56</v>
      </c>
      <c r="K87" s="349">
        <v>55</v>
      </c>
      <c r="L87" s="351">
        <v>10.4</v>
      </c>
      <c r="M87" s="351">
        <v>5.2</v>
      </c>
      <c r="N87" s="351">
        <v>7.6000000000000005</v>
      </c>
      <c r="O87" s="351">
        <v>7.6000000000000005</v>
      </c>
      <c r="Q87" s="349">
        <v>11</v>
      </c>
      <c r="R87" s="349">
        <v>17</v>
      </c>
      <c r="S87" s="349">
        <v>14</v>
      </c>
      <c r="T87" s="349">
        <v>33</v>
      </c>
      <c r="U87" s="351">
        <v>2.8000000000000003</v>
      </c>
      <c r="V87" s="351">
        <v>3.6</v>
      </c>
      <c r="W87" s="351">
        <v>2.8000000000000003</v>
      </c>
      <c r="X87" s="351">
        <v>4.8000000000000007</v>
      </c>
      <c r="Z87" s="349">
        <v>59</v>
      </c>
      <c r="AA87" s="349">
        <v>0</v>
      </c>
      <c r="AB87" s="349">
        <v>0</v>
      </c>
      <c r="AC87" s="349">
        <v>15</v>
      </c>
      <c r="AD87" s="351">
        <v>5.2</v>
      </c>
      <c r="AE87" s="351">
        <v>0</v>
      </c>
      <c r="AF87" s="351">
        <v>0</v>
      </c>
      <c r="AG87" s="351">
        <v>2.4000000000000004</v>
      </c>
    </row>
    <row r="88" spans="1:33">
      <c r="A88" s="286" t="s">
        <v>149</v>
      </c>
      <c r="B88" s="286" t="s">
        <v>203</v>
      </c>
      <c r="C88" s="345">
        <v>0.1</v>
      </c>
      <c r="D88" s="345">
        <v>0</v>
      </c>
      <c r="E88" s="345">
        <v>1</v>
      </c>
      <c r="F88" s="345">
        <v>0</v>
      </c>
      <c r="G88" s="287" t="s">
        <v>65</v>
      </c>
      <c r="H88" s="349">
        <v>10</v>
      </c>
      <c r="I88" s="349">
        <v>5</v>
      </c>
      <c r="J88" s="349">
        <v>15</v>
      </c>
      <c r="K88" s="349">
        <v>9</v>
      </c>
      <c r="L88" s="351">
        <v>2.6</v>
      </c>
      <c r="M88" s="351">
        <v>1.3</v>
      </c>
      <c r="N88" s="351">
        <v>1.9000000000000001</v>
      </c>
      <c r="O88" s="351">
        <v>1.9000000000000001</v>
      </c>
      <c r="Q88" s="349">
        <v>0</v>
      </c>
      <c r="R88" s="349">
        <v>3</v>
      </c>
      <c r="S88" s="349">
        <v>0</v>
      </c>
      <c r="T88" s="349">
        <v>4</v>
      </c>
      <c r="U88" s="351">
        <v>0.70000000000000007</v>
      </c>
      <c r="V88" s="351">
        <v>0.9</v>
      </c>
      <c r="W88" s="351">
        <v>0.70000000000000007</v>
      </c>
      <c r="X88" s="351">
        <v>1.2000000000000002</v>
      </c>
      <c r="Z88" s="349">
        <v>0</v>
      </c>
      <c r="AA88" s="349">
        <v>0</v>
      </c>
      <c r="AB88" s="349">
        <v>0</v>
      </c>
      <c r="AC88" s="349">
        <v>0</v>
      </c>
      <c r="AD88" s="351">
        <v>1.3</v>
      </c>
      <c r="AE88" s="351">
        <v>0</v>
      </c>
      <c r="AF88" s="351">
        <v>0</v>
      </c>
      <c r="AG88" s="351">
        <v>0.60000000000000009</v>
      </c>
    </row>
    <row r="89" spans="1:33">
      <c r="A89" s="286" t="s">
        <v>149</v>
      </c>
      <c r="B89" s="286" t="s">
        <v>205</v>
      </c>
      <c r="C89" s="345">
        <v>0.3</v>
      </c>
      <c r="D89" s="345">
        <v>1</v>
      </c>
      <c r="E89" s="345">
        <v>0</v>
      </c>
      <c r="F89" s="345">
        <v>0</v>
      </c>
      <c r="G89" s="287" t="s">
        <v>65</v>
      </c>
      <c r="H89" s="349">
        <v>46</v>
      </c>
      <c r="I89" s="349">
        <v>23</v>
      </c>
      <c r="J89" s="349">
        <v>41</v>
      </c>
      <c r="K89" s="349">
        <v>45</v>
      </c>
      <c r="L89" s="351">
        <v>7.8</v>
      </c>
      <c r="M89" s="351">
        <v>3.9</v>
      </c>
      <c r="N89" s="351">
        <v>5.7</v>
      </c>
      <c r="O89" s="351">
        <v>5.7</v>
      </c>
      <c r="Q89" s="349">
        <v>10</v>
      </c>
      <c r="R89" s="349">
        <v>10</v>
      </c>
      <c r="S89" s="349">
        <v>3</v>
      </c>
      <c r="T89" s="349">
        <v>14</v>
      </c>
      <c r="U89" s="351">
        <v>2.1</v>
      </c>
      <c r="V89" s="351">
        <v>2.6999999999999997</v>
      </c>
      <c r="W89" s="351">
        <v>2.1</v>
      </c>
      <c r="X89" s="351">
        <v>3.5999999999999996</v>
      </c>
      <c r="Z89" s="349">
        <v>0</v>
      </c>
      <c r="AA89" s="349">
        <v>0</v>
      </c>
      <c r="AB89" s="349">
        <v>0</v>
      </c>
      <c r="AC89" s="349">
        <v>0</v>
      </c>
      <c r="AD89" s="351">
        <v>3.9</v>
      </c>
      <c r="AE89" s="351">
        <v>0</v>
      </c>
      <c r="AF89" s="351">
        <v>0</v>
      </c>
      <c r="AG89" s="351">
        <v>1.7999999999999998</v>
      </c>
    </row>
    <row r="90" spans="1:33">
      <c r="A90" s="286" t="s">
        <v>149</v>
      </c>
      <c r="B90" s="286" t="s">
        <v>207</v>
      </c>
      <c r="C90" s="345">
        <v>0.2</v>
      </c>
      <c r="D90" s="345">
        <v>0.8</v>
      </c>
      <c r="E90" s="345">
        <v>0.2</v>
      </c>
      <c r="F90" s="345">
        <v>0</v>
      </c>
      <c r="G90" s="287" t="s">
        <v>65</v>
      </c>
      <c r="H90" s="349">
        <v>53</v>
      </c>
      <c r="I90" s="349">
        <v>11</v>
      </c>
      <c r="J90" s="349">
        <v>19</v>
      </c>
      <c r="K90" s="349">
        <v>23</v>
      </c>
      <c r="L90" s="351">
        <v>5.2</v>
      </c>
      <c r="M90" s="351">
        <v>2.6</v>
      </c>
      <c r="N90" s="351">
        <v>3.8000000000000003</v>
      </c>
      <c r="O90" s="351">
        <v>3.8000000000000003</v>
      </c>
      <c r="Q90" s="349">
        <v>0</v>
      </c>
      <c r="R90" s="349">
        <v>3</v>
      </c>
      <c r="S90" s="349">
        <v>1</v>
      </c>
      <c r="T90" s="349">
        <v>4</v>
      </c>
      <c r="U90" s="351">
        <v>1.4000000000000001</v>
      </c>
      <c r="V90" s="351">
        <v>1.8</v>
      </c>
      <c r="W90" s="351">
        <v>1.4000000000000001</v>
      </c>
      <c r="X90" s="351">
        <v>2.4000000000000004</v>
      </c>
      <c r="Z90" s="349">
        <v>0</v>
      </c>
      <c r="AA90" s="349">
        <v>0</v>
      </c>
      <c r="AB90" s="349">
        <v>0</v>
      </c>
      <c r="AC90" s="349">
        <v>0</v>
      </c>
      <c r="AD90" s="351">
        <v>2.6</v>
      </c>
      <c r="AE90" s="351">
        <v>0</v>
      </c>
      <c r="AF90" s="351">
        <v>0</v>
      </c>
      <c r="AG90" s="351">
        <v>1.2000000000000002</v>
      </c>
    </row>
    <row r="91" spans="1:33">
      <c r="A91" s="286" t="s">
        <v>92</v>
      </c>
      <c r="B91" s="286" t="s">
        <v>92</v>
      </c>
      <c r="C91" s="345">
        <v>1</v>
      </c>
      <c r="D91" s="345">
        <v>0.85</v>
      </c>
      <c r="E91" s="345">
        <v>0.15</v>
      </c>
      <c r="F91" s="345">
        <v>0</v>
      </c>
      <c r="G91" s="287" t="s">
        <v>63</v>
      </c>
      <c r="H91" s="349" t="s">
        <v>395</v>
      </c>
      <c r="I91" s="349" t="s">
        <v>395</v>
      </c>
      <c r="J91" s="349" t="s">
        <v>395</v>
      </c>
      <c r="K91" s="349" t="s">
        <v>395</v>
      </c>
      <c r="L91" s="351" t="s">
        <v>395</v>
      </c>
      <c r="M91" s="351" t="s">
        <v>395</v>
      </c>
      <c r="N91" s="351" t="s">
        <v>395</v>
      </c>
      <c r="O91" s="351" t="s">
        <v>395</v>
      </c>
      <c r="Q91" s="349" t="s">
        <v>395</v>
      </c>
      <c r="R91" s="349" t="s">
        <v>395</v>
      </c>
      <c r="S91" s="349" t="s">
        <v>395</v>
      </c>
      <c r="T91" s="349" t="s">
        <v>395</v>
      </c>
      <c r="U91" s="351" t="s">
        <v>395</v>
      </c>
      <c r="V91" s="351" t="s">
        <v>395</v>
      </c>
      <c r="W91" s="351" t="s">
        <v>395</v>
      </c>
      <c r="X91" s="351" t="s">
        <v>395</v>
      </c>
      <c r="Z91" s="349" t="s">
        <v>395</v>
      </c>
      <c r="AA91" s="349" t="s">
        <v>395</v>
      </c>
      <c r="AB91" s="349" t="s">
        <v>395</v>
      </c>
      <c r="AC91" s="349" t="s">
        <v>395</v>
      </c>
      <c r="AD91" s="351" t="s">
        <v>395</v>
      </c>
      <c r="AE91" s="351" t="s">
        <v>395</v>
      </c>
      <c r="AF91" s="351" t="s">
        <v>395</v>
      </c>
      <c r="AG91" s="351" t="s">
        <v>395</v>
      </c>
    </row>
    <row r="92" spans="1:33">
      <c r="A92" s="286" t="s">
        <v>95</v>
      </c>
      <c r="B92" s="286" t="s">
        <v>116</v>
      </c>
      <c r="C92" s="345">
        <v>0.75</v>
      </c>
      <c r="D92" s="345">
        <v>0.7</v>
      </c>
      <c r="E92" s="345">
        <v>0.3</v>
      </c>
      <c r="F92" s="345">
        <v>0</v>
      </c>
      <c r="G92" s="287" t="s">
        <v>63</v>
      </c>
      <c r="H92" s="349" t="s">
        <v>395</v>
      </c>
      <c r="I92" s="349" t="s">
        <v>395</v>
      </c>
      <c r="J92" s="349" t="s">
        <v>395</v>
      </c>
      <c r="K92" s="349" t="s">
        <v>395</v>
      </c>
      <c r="L92" s="351" t="s">
        <v>395</v>
      </c>
      <c r="M92" s="351" t="s">
        <v>395</v>
      </c>
      <c r="N92" s="351" t="s">
        <v>395</v>
      </c>
      <c r="O92" s="351" t="s">
        <v>395</v>
      </c>
      <c r="Q92" s="349" t="s">
        <v>395</v>
      </c>
      <c r="R92" s="349" t="s">
        <v>395</v>
      </c>
      <c r="S92" s="349" t="s">
        <v>395</v>
      </c>
      <c r="T92" s="349" t="s">
        <v>395</v>
      </c>
      <c r="U92" s="351" t="s">
        <v>395</v>
      </c>
      <c r="V92" s="351" t="s">
        <v>395</v>
      </c>
      <c r="W92" s="351" t="s">
        <v>395</v>
      </c>
      <c r="X92" s="351" t="s">
        <v>395</v>
      </c>
      <c r="Z92" s="349" t="s">
        <v>395</v>
      </c>
      <c r="AA92" s="349" t="s">
        <v>395</v>
      </c>
      <c r="AB92" s="349" t="s">
        <v>395</v>
      </c>
      <c r="AC92" s="349" t="s">
        <v>395</v>
      </c>
      <c r="AD92" s="351" t="s">
        <v>395</v>
      </c>
      <c r="AE92" s="351" t="s">
        <v>395</v>
      </c>
      <c r="AF92" s="351" t="s">
        <v>395</v>
      </c>
      <c r="AG92" s="351" t="s">
        <v>395</v>
      </c>
    </row>
    <row r="93" spans="1:33">
      <c r="A93" s="286" t="s">
        <v>95</v>
      </c>
      <c r="B93" s="286" t="s">
        <v>118</v>
      </c>
      <c r="C93" s="345">
        <v>0.25</v>
      </c>
      <c r="D93" s="345">
        <v>1</v>
      </c>
      <c r="E93" s="345">
        <v>0</v>
      </c>
      <c r="F93" s="345">
        <v>0</v>
      </c>
      <c r="G93" s="287" t="s">
        <v>63</v>
      </c>
      <c r="H93" s="349" t="s">
        <v>395</v>
      </c>
      <c r="I93" s="349" t="s">
        <v>395</v>
      </c>
      <c r="J93" s="349" t="s">
        <v>395</v>
      </c>
      <c r="K93" s="349" t="s">
        <v>395</v>
      </c>
      <c r="L93" s="351" t="s">
        <v>395</v>
      </c>
      <c r="M93" s="351" t="s">
        <v>395</v>
      </c>
      <c r="N93" s="351" t="s">
        <v>395</v>
      </c>
      <c r="O93" s="351" t="s">
        <v>395</v>
      </c>
      <c r="Q93" s="349" t="s">
        <v>395</v>
      </c>
      <c r="R93" s="349" t="s">
        <v>395</v>
      </c>
      <c r="S93" s="349" t="s">
        <v>395</v>
      </c>
      <c r="T93" s="349" t="s">
        <v>395</v>
      </c>
      <c r="U93" s="351" t="s">
        <v>395</v>
      </c>
      <c r="V93" s="351" t="s">
        <v>395</v>
      </c>
      <c r="W93" s="351" t="s">
        <v>395</v>
      </c>
      <c r="X93" s="351" t="s">
        <v>395</v>
      </c>
      <c r="Z93" s="349" t="s">
        <v>395</v>
      </c>
      <c r="AA93" s="349" t="s">
        <v>395</v>
      </c>
      <c r="AB93" s="349" t="s">
        <v>395</v>
      </c>
      <c r="AC93" s="349" t="s">
        <v>395</v>
      </c>
      <c r="AD93" s="351" t="s">
        <v>395</v>
      </c>
      <c r="AE93" s="351" t="s">
        <v>395</v>
      </c>
      <c r="AF93" s="351" t="s">
        <v>395</v>
      </c>
      <c r="AG93" s="351" t="s">
        <v>395</v>
      </c>
    </row>
    <row r="94" spans="1:33">
      <c r="A94" s="286" t="s">
        <v>153</v>
      </c>
      <c r="B94" s="286" t="s">
        <v>209</v>
      </c>
      <c r="C94" s="345">
        <v>0.4</v>
      </c>
      <c r="D94" s="345">
        <v>1</v>
      </c>
      <c r="E94" s="345">
        <v>0</v>
      </c>
      <c r="F94" s="345">
        <v>0</v>
      </c>
      <c r="G94" s="287" t="s">
        <v>65</v>
      </c>
      <c r="H94" s="349">
        <v>56</v>
      </c>
      <c r="I94" s="349">
        <v>9</v>
      </c>
      <c r="J94" s="349">
        <v>0</v>
      </c>
      <c r="K94" s="349">
        <v>77</v>
      </c>
      <c r="L94" s="351">
        <v>5.6000000000000005</v>
      </c>
      <c r="M94" s="351">
        <v>2</v>
      </c>
      <c r="N94" s="351">
        <v>2</v>
      </c>
      <c r="O94" s="351">
        <v>7.2</v>
      </c>
      <c r="Q94" s="349">
        <v>48</v>
      </c>
      <c r="R94" s="349">
        <v>5</v>
      </c>
      <c r="S94" s="349">
        <v>0</v>
      </c>
      <c r="T94" s="349">
        <v>69</v>
      </c>
      <c r="U94" s="351">
        <v>4.8000000000000007</v>
      </c>
      <c r="V94" s="351">
        <v>1.2000000000000002</v>
      </c>
      <c r="W94" s="351">
        <v>0</v>
      </c>
      <c r="X94" s="351">
        <v>5.6000000000000005</v>
      </c>
      <c r="Z94" s="349">
        <v>0</v>
      </c>
      <c r="AA94" s="349">
        <v>0</v>
      </c>
      <c r="AB94" s="349">
        <v>0</v>
      </c>
      <c r="AC94" s="349">
        <v>0</v>
      </c>
      <c r="AD94" s="351">
        <v>0</v>
      </c>
      <c r="AE94" s="351">
        <v>0</v>
      </c>
      <c r="AF94" s="351">
        <v>0</v>
      </c>
      <c r="AG94" s="351">
        <v>0</v>
      </c>
    </row>
    <row r="95" spans="1:33">
      <c r="A95" s="286" t="s">
        <v>153</v>
      </c>
      <c r="B95" s="286" t="s">
        <v>211</v>
      </c>
      <c r="C95" s="345">
        <v>0.25</v>
      </c>
      <c r="D95" s="345">
        <v>1</v>
      </c>
      <c r="E95" s="345">
        <v>0</v>
      </c>
      <c r="F95" s="345">
        <v>0</v>
      </c>
      <c r="G95" s="287" t="s">
        <v>65</v>
      </c>
      <c r="H95" s="349">
        <v>0</v>
      </c>
      <c r="I95" s="349">
        <v>0</v>
      </c>
      <c r="J95" s="349">
        <v>0</v>
      </c>
      <c r="K95" s="349">
        <v>8</v>
      </c>
      <c r="L95" s="351">
        <v>3.5</v>
      </c>
      <c r="M95" s="351">
        <v>1.25</v>
      </c>
      <c r="N95" s="351">
        <v>1.25</v>
      </c>
      <c r="O95" s="351">
        <v>4.5</v>
      </c>
      <c r="Q95" s="349">
        <v>0</v>
      </c>
      <c r="R95" s="349">
        <v>0</v>
      </c>
      <c r="S95" s="349">
        <v>0</v>
      </c>
      <c r="T95" s="349">
        <v>0</v>
      </c>
      <c r="U95" s="351">
        <v>3</v>
      </c>
      <c r="V95" s="351">
        <v>0.75</v>
      </c>
      <c r="W95" s="351">
        <v>0</v>
      </c>
      <c r="X95" s="351">
        <v>3.5</v>
      </c>
      <c r="Z95" s="349">
        <v>0</v>
      </c>
      <c r="AA95" s="349">
        <v>0</v>
      </c>
      <c r="AB95" s="349">
        <v>0</v>
      </c>
      <c r="AC95" s="349">
        <v>0</v>
      </c>
      <c r="AD95" s="351">
        <v>0</v>
      </c>
      <c r="AE95" s="351">
        <v>0</v>
      </c>
      <c r="AF95" s="351">
        <v>0</v>
      </c>
      <c r="AG95" s="351">
        <v>0</v>
      </c>
    </row>
    <row r="96" spans="1:33">
      <c r="A96" s="286" t="s">
        <v>153</v>
      </c>
      <c r="B96" s="286" t="s">
        <v>213</v>
      </c>
      <c r="C96" s="345">
        <v>0.15</v>
      </c>
      <c r="D96" s="345">
        <v>1</v>
      </c>
      <c r="E96" s="345">
        <v>0</v>
      </c>
      <c r="F96" s="345">
        <v>0</v>
      </c>
      <c r="G96" s="287" t="s">
        <v>65</v>
      </c>
      <c r="H96" s="349">
        <v>0</v>
      </c>
      <c r="I96" s="349">
        <v>0</v>
      </c>
      <c r="J96" s="349">
        <v>0</v>
      </c>
      <c r="K96" s="349">
        <v>4</v>
      </c>
      <c r="L96" s="351">
        <v>2.1</v>
      </c>
      <c r="M96" s="351">
        <v>0.75</v>
      </c>
      <c r="N96" s="351">
        <v>0.75</v>
      </c>
      <c r="O96" s="351">
        <v>2.6999999999999997</v>
      </c>
      <c r="Q96" s="349">
        <v>0</v>
      </c>
      <c r="R96" s="349">
        <v>0</v>
      </c>
      <c r="S96" s="349">
        <v>0</v>
      </c>
      <c r="T96" s="349">
        <v>0</v>
      </c>
      <c r="U96" s="351">
        <v>1.7999999999999998</v>
      </c>
      <c r="V96" s="351">
        <v>0.44999999999999996</v>
      </c>
      <c r="W96" s="351">
        <v>0</v>
      </c>
      <c r="X96" s="351">
        <v>2.1</v>
      </c>
      <c r="Z96" s="349">
        <v>0</v>
      </c>
      <c r="AA96" s="349">
        <v>0</v>
      </c>
      <c r="AB96" s="349">
        <v>0</v>
      </c>
      <c r="AC96" s="349">
        <v>0</v>
      </c>
      <c r="AD96" s="351">
        <v>0</v>
      </c>
      <c r="AE96" s="351">
        <v>0</v>
      </c>
      <c r="AF96" s="351">
        <v>0</v>
      </c>
      <c r="AG96" s="351">
        <v>0</v>
      </c>
    </row>
    <row r="97" spans="1:33">
      <c r="A97" s="286" t="s">
        <v>153</v>
      </c>
      <c r="B97" s="286" t="s">
        <v>215</v>
      </c>
      <c r="C97" s="345">
        <v>0.1</v>
      </c>
      <c r="D97" s="345">
        <v>1</v>
      </c>
      <c r="E97" s="345">
        <v>0</v>
      </c>
      <c r="F97" s="345">
        <v>0</v>
      </c>
      <c r="G97" s="287" t="s">
        <v>65</v>
      </c>
      <c r="H97" s="349">
        <v>0</v>
      </c>
      <c r="I97" s="349">
        <v>0</v>
      </c>
      <c r="J97" s="349">
        <v>9</v>
      </c>
      <c r="K97" s="349">
        <v>14</v>
      </c>
      <c r="L97" s="351">
        <v>1.4000000000000001</v>
      </c>
      <c r="M97" s="351">
        <v>0.5</v>
      </c>
      <c r="N97" s="351">
        <v>0.5</v>
      </c>
      <c r="O97" s="351">
        <v>1.8</v>
      </c>
      <c r="Q97" s="349">
        <v>0</v>
      </c>
      <c r="R97" s="349">
        <v>0</v>
      </c>
      <c r="S97" s="349">
        <v>0</v>
      </c>
      <c r="T97" s="349">
        <v>0</v>
      </c>
      <c r="U97" s="351">
        <v>1.2000000000000002</v>
      </c>
      <c r="V97" s="351">
        <v>0.30000000000000004</v>
      </c>
      <c r="W97" s="351">
        <v>0</v>
      </c>
      <c r="X97" s="351">
        <v>1.4000000000000001</v>
      </c>
      <c r="Z97" s="349">
        <v>0</v>
      </c>
      <c r="AA97" s="349">
        <v>0</v>
      </c>
      <c r="AB97" s="349">
        <v>0</v>
      </c>
      <c r="AC97" s="349">
        <v>0</v>
      </c>
      <c r="AD97" s="351">
        <v>0</v>
      </c>
      <c r="AE97" s="351">
        <v>0</v>
      </c>
      <c r="AF97" s="351">
        <v>0</v>
      </c>
      <c r="AG97" s="351">
        <v>0</v>
      </c>
    </row>
    <row r="98" spans="1:33">
      <c r="A98" s="286" t="s">
        <v>153</v>
      </c>
      <c r="B98" s="286" t="s">
        <v>216</v>
      </c>
      <c r="C98" s="345">
        <v>0.06</v>
      </c>
      <c r="D98" s="345">
        <v>1</v>
      </c>
      <c r="E98" s="345">
        <v>0</v>
      </c>
      <c r="F98" s="345">
        <v>0</v>
      </c>
      <c r="G98" s="287" t="s">
        <v>65</v>
      </c>
      <c r="H98" s="349">
        <v>9</v>
      </c>
      <c r="I98" s="349">
        <v>0</v>
      </c>
      <c r="J98" s="349">
        <v>0</v>
      </c>
      <c r="K98" s="349">
        <v>6</v>
      </c>
      <c r="L98" s="351">
        <v>0.84</v>
      </c>
      <c r="M98" s="351">
        <v>0.3</v>
      </c>
      <c r="N98" s="351">
        <v>0.3</v>
      </c>
      <c r="O98" s="351">
        <v>1.08</v>
      </c>
      <c r="Q98" s="349">
        <v>3</v>
      </c>
      <c r="R98" s="349">
        <v>0</v>
      </c>
      <c r="S98" s="349">
        <v>0</v>
      </c>
      <c r="T98" s="349">
        <v>2</v>
      </c>
      <c r="U98" s="351">
        <v>0.72</v>
      </c>
      <c r="V98" s="351">
        <v>0.18</v>
      </c>
      <c r="W98" s="351">
        <v>0</v>
      </c>
      <c r="X98" s="351">
        <v>0.84</v>
      </c>
      <c r="Z98" s="349">
        <v>0</v>
      </c>
      <c r="AA98" s="349">
        <v>0</v>
      </c>
      <c r="AB98" s="349">
        <v>0</v>
      </c>
      <c r="AC98" s="349">
        <v>0</v>
      </c>
      <c r="AD98" s="351">
        <v>0</v>
      </c>
      <c r="AE98" s="351">
        <v>0</v>
      </c>
      <c r="AF98" s="351">
        <v>0</v>
      </c>
      <c r="AG98" s="351">
        <v>0</v>
      </c>
    </row>
    <row r="99" spans="1:33">
      <c r="A99" s="286" t="s">
        <v>153</v>
      </c>
      <c r="B99" s="286" t="s">
        <v>218</v>
      </c>
      <c r="C99" s="345">
        <v>0.01</v>
      </c>
      <c r="D99" s="345">
        <v>1</v>
      </c>
      <c r="E99" s="345">
        <v>0</v>
      </c>
      <c r="F99" s="345">
        <v>0</v>
      </c>
      <c r="G99" s="287" t="s">
        <v>65</v>
      </c>
      <c r="H99" s="349">
        <v>0</v>
      </c>
      <c r="I99" s="349">
        <v>0</v>
      </c>
      <c r="J99" s="349">
        <v>0</v>
      </c>
      <c r="K99" s="349">
        <v>0</v>
      </c>
      <c r="L99" s="351">
        <v>0.14000000000000001</v>
      </c>
      <c r="M99" s="351">
        <v>0.05</v>
      </c>
      <c r="N99" s="351">
        <v>0.05</v>
      </c>
      <c r="O99" s="351">
        <v>0.18</v>
      </c>
      <c r="Q99" s="349">
        <v>0</v>
      </c>
      <c r="R99" s="349">
        <v>0</v>
      </c>
      <c r="S99" s="349">
        <v>0</v>
      </c>
      <c r="T99" s="349">
        <v>0</v>
      </c>
      <c r="U99" s="351">
        <v>0.12</v>
      </c>
      <c r="V99" s="351">
        <v>0.03</v>
      </c>
      <c r="W99" s="351">
        <v>0</v>
      </c>
      <c r="X99" s="351">
        <v>0.14000000000000001</v>
      </c>
      <c r="Z99" s="349">
        <v>0</v>
      </c>
      <c r="AA99" s="349">
        <v>0</v>
      </c>
      <c r="AB99" s="349">
        <v>0</v>
      </c>
      <c r="AC99" s="349">
        <v>0</v>
      </c>
      <c r="AD99" s="351">
        <v>0</v>
      </c>
      <c r="AE99" s="351">
        <v>0</v>
      </c>
      <c r="AF99" s="351">
        <v>0</v>
      </c>
      <c r="AG99" s="351">
        <v>0</v>
      </c>
    </row>
    <row r="100" spans="1:33">
      <c r="A100" s="286" t="s">
        <v>153</v>
      </c>
      <c r="B100" s="286" t="s">
        <v>220</v>
      </c>
      <c r="C100" s="345">
        <v>0.01</v>
      </c>
      <c r="D100" s="345">
        <v>1</v>
      </c>
      <c r="E100" s="345">
        <v>0</v>
      </c>
      <c r="F100" s="345">
        <v>0</v>
      </c>
      <c r="G100" s="287" t="s">
        <v>65</v>
      </c>
      <c r="H100" s="349">
        <v>0</v>
      </c>
      <c r="I100" s="349">
        <v>0</v>
      </c>
      <c r="J100" s="349">
        <v>0</v>
      </c>
      <c r="K100" s="349">
        <v>0</v>
      </c>
      <c r="L100" s="351">
        <v>0.14000000000000001</v>
      </c>
      <c r="M100" s="351">
        <v>0.05</v>
      </c>
      <c r="N100" s="351">
        <v>0.05</v>
      </c>
      <c r="O100" s="351">
        <v>0.18</v>
      </c>
      <c r="Q100" s="349">
        <v>0</v>
      </c>
      <c r="R100" s="349">
        <v>0</v>
      </c>
      <c r="S100" s="349">
        <v>0</v>
      </c>
      <c r="T100" s="349">
        <v>0</v>
      </c>
      <c r="U100" s="351">
        <v>0.12</v>
      </c>
      <c r="V100" s="351">
        <v>0.03</v>
      </c>
      <c r="W100" s="351">
        <v>0</v>
      </c>
      <c r="X100" s="351">
        <v>0.14000000000000001</v>
      </c>
      <c r="Z100" s="349">
        <v>0</v>
      </c>
      <c r="AA100" s="349">
        <v>0</v>
      </c>
      <c r="AB100" s="349">
        <v>0</v>
      </c>
      <c r="AC100" s="349">
        <v>0</v>
      </c>
      <c r="AD100" s="351">
        <v>0</v>
      </c>
      <c r="AE100" s="351">
        <v>0</v>
      </c>
      <c r="AF100" s="351">
        <v>0</v>
      </c>
      <c r="AG100" s="351">
        <v>0</v>
      </c>
    </row>
    <row r="101" spans="1:33">
      <c r="A101" s="286" t="s">
        <v>153</v>
      </c>
      <c r="B101" s="286" t="s">
        <v>222</v>
      </c>
      <c r="C101" s="345">
        <v>0.01</v>
      </c>
      <c r="D101" s="345">
        <v>1</v>
      </c>
      <c r="E101" s="345">
        <v>0</v>
      </c>
      <c r="F101" s="345">
        <v>0</v>
      </c>
      <c r="G101" s="287" t="s">
        <v>65</v>
      </c>
      <c r="H101" s="349">
        <v>8</v>
      </c>
      <c r="I101" s="349">
        <v>0</v>
      </c>
      <c r="J101" s="349">
        <v>0</v>
      </c>
      <c r="K101" s="349">
        <v>7</v>
      </c>
      <c r="L101" s="351">
        <v>0.14000000000000001</v>
      </c>
      <c r="M101" s="351">
        <v>0.05</v>
      </c>
      <c r="N101" s="351">
        <v>0.05</v>
      </c>
      <c r="O101" s="351">
        <v>0.18</v>
      </c>
      <c r="Q101" s="349">
        <v>0</v>
      </c>
      <c r="R101" s="349">
        <v>0</v>
      </c>
      <c r="S101" s="349">
        <v>0</v>
      </c>
      <c r="T101" s="349">
        <v>0</v>
      </c>
      <c r="U101" s="351">
        <v>0.12</v>
      </c>
      <c r="V101" s="351">
        <v>0.03</v>
      </c>
      <c r="W101" s="351">
        <v>0</v>
      </c>
      <c r="X101" s="351">
        <v>0.14000000000000001</v>
      </c>
      <c r="Z101" s="349">
        <v>0</v>
      </c>
      <c r="AA101" s="349">
        <v>0</v>
      </c>
      <c r="AB101" s="349">
        <v>0</v>
      </c>
      <c r="AC101" s="349">
        <v>0</v>
      </c>
      <c r="AD101" s="351">
        <v>0</v>
      </c>
      <c r="AE101" s="351">
        <v>0</v>
      </c>
      <c r="AF101" s="351">
        <v>0</v>
      </c>
      <c r="AG101" s="351">
        <v>0</v>
      </c>
    </row>
    <row r="102" spans="1:33">
      <c r="A102" s="286" t="s">
        <v>153</v>
      </c>
      <c r="B102" s="286" t="s">
        <v>223</v>
      </c>
      <c r="C102" s="345">
        <v>0.01</v>
      </c>
      <c r="D102" s="345">
        <v>1</v>
      </c>
      <c r="E102" s="345">
        <v>0</v>
      </c>
      <c r="F102" s="345">
        <v>0</v>
      </c>
      <c r="G102" s="287" t="s">
        <v>65</v>
      </c>
      <c r="H102" s="349">
        <v>0</v>
      </c>
      <c r="I102" s="349">
        <v>0</v>
      </c>
      <c r="J102" s="349">
        <v>0</v>
      </c>
      <c r="K102" s="349">
        <v>2</v>
      </c>
      <c r="L102" s="351">
        <v>0.14000000000000001</v>
      </c>
      <c r="M102" s="351">
        <v>0.05</v>
      </c>
      <c r="N102" s="351">
        <v>0.05</v>
      </c>
      <c r="O102" s="351">
        <v>0.18</v>
      </c>
      <c r="Q102" s="349">
        <v>0</v>
      </c>
      <c r="R102" s="349">
        <v>0</v>
      </c>
      <c r="S102" s="349">
        <v>0</v>
      </c>
      <c r="T102" s="349">
        <v>0</v>
      </c>
      <c r="U102" s="351">
        <v>0.12</v>
      </c>
      <c r="V102" s="351">
        <v>0.03</v>
      </c>
      <c r="W102" s="351">
        <v>0</v>
      </c>
      <c r="X102" s="351">
        <v>0.14000000000000001</v>
      </c>
      <c r="Z102" s="349">
        <v>0</v>
      </c>
      <c r="AA102" s="349">
        <v>0</v>
      </c>
      <c r="AB102" s="349">
        <v>0</v>
      </c>
      <c r="AC102" s="349">
        <v>0</v>
      </c>
      <c r="AD102" s="351">
        <v>0</v>
      </c>
      <c r="AE102" s="351">
        <v>0</v>
      </c>
      <c r="AF102" s="351">
        <v>0</v>
      </c>
      <c r="AG102" s="351">
        <v>0</v>
      </c>
    </row>
    <row r="103" spans="1:33">
      <c r="A103" s="286" t="s">
        <v>153</v>
      </c>
      <c r="B103" s="286" t="s">
        <v>224</v>
      </c>
      <c r="C103" s="345">
        <v>0</v>
      </c>
      <c r="D103" s="345">
        <v>1</v>
      </c>
      <c r="E103" s="345">
        <v>0</v>
      </c>
      <c r="F103" s="345">
        <v>0</v>
      </c>
      <c r="G103" s="287" t="s">
        <v>65</v>
      </c>
      <c r="H103" s="349">
        <v>0</v>
      </c>
      <c r="I103" s="349">
        <v>0</v>
      </c>
      <c r="J103" s="349">
        <v>0</v>
      </c>
      <c r="K103" s="349">
        <v>0</v>
      </c>
      <c r="L103" s="351">
        <v>0</v>
      </c>
      <c r="M103" s="351">
        <v>0</v>
      </c>
      <c r="N103" s="351">
        <v>0</v>
      </c>
      <c r="O103" s="351">
        <v>0</v>
      </c>
      <c r="Q103" s="349">
        <v>0</v>
      </c>
      <c r="R103" s="349">
        <v>0</v>
      </c>
      <c r="S103" s="349">
        <v>0</v>
      </c>
      <c r="T103" s="349">
        <v>0</v>
      </c>
      <c r="U103" s="351">
        <v>0</v>
      </c>
      <c r="V103" s="351">
        <v>0</v>
      </c>
      <c r="W103" s="351">
        <v>0</v>
      </c>
      <c r="X103" s="351">
        <v>0</v>
      </c>
      <c r="Z103" s="349">
        <v>0</v>
      </c>
      <c r="AA103" s="349">
        <v>0</v>
      </c>
      <c r="AB103" s="349">
        <v>0</v>
      </c>
      <c r="AC103" s="349">
        <v>0</v>
      </c>
      <c r="AD103" s="351">
        <v>0</v>
      </c>
      <c r="AE103" s="351">
        <v>0</v>
      </c>
      <c r="AF103" s="351">
        <v>0</v>
      </c>
      <c r="AG103" s="351">
        <v>0</v>
      </c>
    </row>
    <row r="104" spans="1:33">
      <c r="A104" s="286" t="s">
        <v>155</v>
      </c>
      <c r="B104" s="286" t="s">
        <v>225</v>
      </c>
      <c r="C104" s="345">
        <v>0.7</v>
      </c>
      <c r="D104" s="345">
        <v>0.45</v>
      </c>
      <c r="E104" s="345">
        <v>0.45</v>
      </c>
      <c r="F104" s="345">
        <v>0.1</v>
      </c>
      <c r="G104" s="287" t="s">
        <v>65</v>
      </c>
      <c r="H104" s="349">
        <v>44</v>
      </c>
      <c r="I104" s="349">
        <v>0</v>
      </c>
      <c r="J104" s="349">
        <v>25</v>
      </c>
      <c r="K104" s="349">
        <v>13</v>
      </c>
      <c r="L104" s="351">
        <v>10.5</v>
      </c>
      <c r="M104" s="351">
        <v>2.8</v>
      </c>
      <c r="N104" s="351">
        <v>8.3999999999999986</v>
      </c>
      <c r="O104" s="351">
        <v>7.6999999999999993</v>
      </c>
      <c r="Q104" s="349">
        <v>20</v>
      </c>
      <c r="R104" s="349">
        <v>0</v>
      </c>
      <c r="S104" s="349">
        <v>10</v>
      </c>
      <c r="T104" s="349">
        <v>10</v>
      </c>
      <c r="U104" s="351">
        <v>7</v>
      </c>
      <c r="V104" s="351">
        <v>2.8</v>
      </c>
      <c r="W104" s="351">
        <v>3.5</v>
      </c>
      <c r="X104" s="351">
        <v>4.8999999999999995</v>
      </c>
      <c r="Z104" s="349">
        <v>13</v>
      </c>
      <c r="AA104" s="349">
        <v>0</v>
      </c>
      <c r="AB104" s="349">
        <v>10</v>
      </c>
      <c r="AC104" s="349">
        <v>10</v>
      </c>
      <c r="AD104" s="351">
        <v>4.1999999999999993</v>
      </c>
      <c r="AE104" s="351">
        <v>0</v>
      </c>
      <c r="AF104" s="351">
        <v>3.5</v>
      </c>
      <c r="AG104" s="351">
        <v>3.5</v>
      </c>
    </row>
    <row r="105" spans="1:33">
      <c r="A105" s="286" t="s">
        <v>155</v>
      </c>
      <c r="B105" s="286" t="s">
        <v>226</v>
      </c>
      <c r="C105" s="345">
        <v>0.1</v>
      </c>
      <c r="D105" s="345">
        <v>0.5</v>
      </c>
      <c r="E105" s="345">
        <v>0.5</v>
      </c>
      <c r="F105" s="345">
        <v>0</v>
      </c>
      <c r="G105" s="287" t="s">
        <v>65</v>
      </c>
      <c r="H105" s="349">
        <v>20</v>
      </c>
      <c r="I105" s="349">
        <v>0</v>
      </c>
      <c r="J105" s="349">
        <v>14</v>
      </c>
      <c r="K105" s="349">
        <v>14</v>
      </c>
      <c r="L105" s="351">
        <v>1.5</v>
      </c>
      <c r="M105" s="351">
        <v>0.4</v>
      </c>
      <c r="N105" s="351">
        <v>1.2000000000000002</v>
      </c>
      <c r="O105" s="351">
        <v>1.1000000000000001</v>
      </c>
      <c r="Q105" s="349">
        <v>0</v>
      </c>
      <c r="R105" s="349">
        <v>0</v>
      </c>
      <c r="S105" s="349">
        <v>0</v>
      </c>
      <c r="T105" s="349">
        <v>0</v>
      </c>
      <c r="U105" s="351">
        <v>1</v>
      </c>
      <c r="V105" s="351">
        <v>0.4</v>
      </c>
      <c r="W105" s="351">
        <v>0.5</v>
      </c>
      <c r="X105" s="351">
        <v>0.70000000000000007</v>
      </c>
      <c r="Z105" s="349">
        <v>0</v>
      </c>
      <c r="AA105" s="349">
        <v>0</v>
      </c>
      <c r="AB105" s="349">
        <v>0</v>
      </c>
      <c r="AC105" s="349">
        <v>0</v>
      </c>
      <c r="AD105" s="351">
        <v>0.60000000000000009</v>
      </c>
      <c r="AE105" s="351">
        <v>0</v>
      </c>
      <c r="AF105" s="351">
        <v>0.5</v>
      </c>
      <c r="AG105" s="351">
        <v>0.5</v>
      </c>
    </row>
    <row r="106" spans="1:33">
      <c r="A106" s="286" t="s">
        <v>155</v>
      </c>
      <c r="B106" s="286" t="s">
        <v>227</v>
      </c>
      <c r="C106" s="345">
        <v>0.1</v>
      </c>
      <c r="D106" s="345">
        <v>0.5</v>
      </c>
      <c r="E106" s="345">
        <v>0.5</v>
      </c>
      <c r="F106" s="345">
        <v>0</v>
      </c>
      <c r="G106" s="287" t="s">
        <v>65</v>
      </c>
      <c r="H106" s="349">
        <v>16</v>
      </c>
      <c r="I106" s="349">
        <v>0</v>
      </c>
      <c r="J106" s="349">
        <v>0</v>
      </c>
      <c r="K106" s="349">
        <v>12</v>
      </c>
      <c r="L106" s="351">
        <v>1.5</v>
      </c>
      <c r="M106" s="351">
        <v>0.4</v>
      </c>
      <c r="N106" s="351">
        <v>1.2000000000000002</v>
      </c>
      <c r="O106" s="351">
        <v>1.1000000000000001</v>
      </c>
      <c r="Q106" s="349">
        <v>16</v>
      </c>
      <c r="R106" s="349">
        <v>0</v>
      </c>
      <c r="S106" s="349">
        <v>0</v>
      </c>
      <c r="T106" s="349">
        <v>10</v>
      </c>
      <c r="U106" s="351">
        <v>1</v>
      </c>
      <c r="V106" s="351">
        <v>0.4</v>
      </c>
      <c r="W106" s="351">
        <v>0.5</v>
      </c>
      <c r="X106" s="351">
        <v>0.70000000000000007</v>
      </c>
      <c r="Z106" s="349">
        <v>0</v>
      </c>
      <c r="AA106" s="349">
        <v>0</v>
      </c>
      <c r="AB106" s="349">
        <v>0</v>
      </c>
      <c r="AC106" s="349">
        <v>0</v>
      </c>
      <c r="AD106" s="351">
        <v>0.60000000000000009</v>
      </c>
      <c r="AE106" s="351">
        <v>0</v>
      </c>
      <c r="AF106" s="351">
        <v>0.5</v>
      </c>
      <c r="AG106" s="351">
        <v>0.5</v>
      </c>
    </row>
    <row r="107" spans="1:33">
      <c r="A107" s="286" t="s">
        <v>155</v>
      </c>
      <c r="B107" s="286" t="s">
        <v>228</v>
      </c>
      <c r="C107" s="345">
        <v>0.1</v>
      </c>
      <c r="D107" s="345">
        <v>0.5</v>
      </c>
      <c r="E107" s="345">
        <v>0.5</v>
      </c>
      <c r="F107" s="345">
        <v>0</v>
      </c>
      <c r="G107" s="287" t="s">
        <v>65</v>
      </c>
      <c r="H107" s="349">
        <v>0</v>
      </c>
      <c r="I107" s="349">
        <v>8</v>
      </c>
      <c r="J107" s="349">
        <v>11</v>
      </c>
      <c r="K107" s="349">
        <v>4</v>
      </c>
      <c r="L107" s="351">
        <v>1.5</v>
      </c>
      <c r="M107" s="351">
        <v>0.4</v>
      </c>
      <c r="N107" s="351">
        <v>1.2000000000000002</v>
      </c>
      <c r="O107" s="351">
        <v>1.1000000000000001</v>
      </c>
      <c r="Q107" s="349">
        <v>0</v>
      </c>
      <c r="R107" s="349">
        <v>8</v>
      </c>
      <c r="S107" s="349">
        <v>0</v>
      </c>
      <c r="T107" s="349">
        <v>0</v>
      </c>
      <c r="U107" s="351">
        <v>1</v>
      </c>
      <c r="V107" s="351">
        <v>0.4</v>
      </c>
      <c r="W107" s="351">
        <v>0.5</v>
      </c>
      <c r="X107" s="351">
        <v>0.70000000000000007</v>
      </c>
      <c r="Z107" s="349">
        <v>0</v>
      </c>
      <c r="AA107" s="349">
        <v>0</v>
      </c>
      <c r="AB107" s="349">
        <v>0</v>
      </c>
      <c r="AC107" s="349">
        <v>0</v>
      </c>
      <c r="AD107" s="351">
        <v>0.60000000000000009</v>
      </c>
      <c r="AE107" s="351">
        <v>0</v>
      </c>
      <c r="AF107" s="351">
        <v>0.5</v>
      </c>
      <c r="AG107" s="351">
        <v>0.5</v>
      </c>
    </row>
    <row r="108" spans="1:33">
      <c r="A108" s="286" t="s">
        <v>157</v>
      </c>
      <c r="B108" s="286" t="s">
        <v>229</v>
      </c>
      <c r="C108" s="345">
        <v>0.35</v>
      </c>
      <c r="D108" s="345">
        <v>0.5</v>
      </c>
      <c r="E108" s="345">
        <v>0.5</v>
      </c>
      <c r="F108" s="345">
        <v>0</v>
      </c>
      <c r="G108" s="287" t="s">
        <v>65</v>
      </c>
      <c r="H108" s="349">
        <v>21</v>
      </c>
      <c r="I108" s="349">
        <v>10</v>
      </c>
      <c r="J108" s="349">
        <v>23</v>
      </c>
      <c r="K108" s="349">
        <v>21</v>
      </c>
      <c r="L108" s="351">
        <v>6.6499999999999995</v>
      </c>
      <c r="M108" s="351">
        <v>4.1999999999999993</v>
      </c>
      <c r="N108" s="351">
        <v>7</v>
      </c>
      <c r="O108" s="351">
        <v>6.3</v>
      </c>
      <c r="Q108" s="349">
        <v>11</v>
      </c>
      <c r="R108" s="349">
        <v>15</v>
      </c>
      <c r="S108" s="349">
        <v>6</v>
      </c>
      <c r="T108" s="349">
        <v>11</v>
      </c>
      <c r="U108" s="351">
        <v>5.9499999999999993</v>
      </c>
      <c r="V108" s="351">
        <v>4.55</v>
      </c>
      <c r="W108" s="351">
        <v>4.55</v>
      </c>
      <c r="X108" s="351">
        <v>4.55</v>
      </c>
      <c r="Z108" s="349">
        <v>0</v>
      </c>
      <c r="AA108" s="349">
        <v>0</v>
      </c>
      <c r="AB108" s="349">
        <v>0</v>
      </c>
      <c r="AC108" s="349">
        <v>0</v>
      </c>
      <c r="AD108" s="351">
        <v>1.4</v>
      </c>
      <c r="AE108" s="351">
        <v>2.0999999999999996</v>
      </c>
      <c r="AF108" s="351">
        <v>2.0999999999999996</v>
      </c>
      <c r="AG108" s="351">
        <v>2.0999999999999996</v>
      </c>
    </row>
    <row r="109" spans="1:33">
      <c r="A109" s="286" t="s">
        <v>157</v>
      </c>
      <c r="B109" s="286" t="s">
        <v>230</v>
      </c>
      <c r="C109" s="345">
        <v>0.28000000000000003</v>
      </c>
      <c r="D109" s="345">
        <v>0.5</v>
      </c>
      <c r="E109" s="345">
        <v>0.5</v>
      </c>
      <c r="F109" s="345">
        <v>0</v>
      </c>
      <c r="G109" s="287" t="s">
        <v>65</v>
      </c>
      <c r="H109" s="349">
        <v>28</v>
      </c>
      <c r="I109" s="349">
        <v>6</v>
      </c>
      <c r="J109" s="349">
        <v>26</v>
      </c>
      <c r="K109" s="349">
        <v>18</v>
      </c>
      <c r="L109" s="351">
        <v>5.32</v>
      </c>
      <c r="M109" s="351">
        <v>3.3600000000000003</v>
      </c>
      <c r="N109" s="351">
        <v>5.6000000000000005</v>
      </c>
      <c r="O109" s="351">
        <v>5.0400000000000009</v>
      </c>
      <c r="Q109" s="349">
        <v>16</v>
      </c>
      <c r="R109" s="349">
        <v>7</v>
      </c>
      <c r="S109" s="349">
        <v>5</v>
      </c>
      <c r="T109" s="349">
        <v>5</v>
      </c>
      <c r="U109" s="351">
        <v>4.7600000000000007</v>
      </c>
      <c r="V109" s="351">
        <v>3.6400000000000006</v>
      </c>
      <c r="W109" s="351">
        <v>3.6400000000000006</v>
      </c>
      <c r="X109" s="351">
        <v>3.6400000000000006</v>
      </c>
      <c r="Z109" s="349">
        <v>8</v>
      </c>
      <c r="AA109" s="349">
        <v>15</v>
      </c>
      <c r="AB109" s="349">
        <v>16</v>
      </c>
      <c r="AC109" s="349">
        <v>16</v>
      </c>
      <c r="AD109" s="351">
        <v>1.1200000000000001</v>
      </c>
      <c r="AE109" s="351">
        <v>1.6800000000000002</v>
      </c>
      <c r="AF109" s="351">
        <v>1.6800000000000002</v>
      </c>
      <c r="AG109" s="351">
        <v>1.6800000000000002</v>
      </c>
    </row>
    <row r="110" spans="1:33">
      <c r="A110" s="286" t="s">
        <v>157</v>
      </c>
      <c r="B110" s="286" t="s">
        <v>231</v>
      </c>
      <c r="C110" s="345">
        <v>0.13</v>
      </c>
      <c r="D110" s="345">
        <v>0.5</v>
      </c>
      <c r="E110" s="345">
        <v>0.5</v>
      </c>
      <c r="F110" s="345">
        <v>0</v>
      </c>
      <c r="G110" s="287" t="s">
        <v>65</v>
      </c>
      <c r="H110" s="349">
        <v>25</v>
      </c>
      <c r="I110" s="349">
        <v>16</v>
      </c>
      <c r="J110" s="349">
        <v>25</v>
      </c>
      <c r="K110" s="349">
        <v>23</v>
      </c>
      <c r="L110" s="351">
        <v>2.4700000000000002</v>
      </c>
      <c r="M110" s="351">
        <v>1.56</v>
      </c>
      <c r="N110" s="351">
        <v>2.6</v>
      </c>
      <c r="O110" s="351">
        <v>2.34</v>
      </c>
      <c r="Q110" s="349">
        <v>28</v>
      </c>
      <c r="R110" s="349">
        <v>9</v>
      </c>
      <c r="S110" s="349">
        <v>19</v>
      </c>
      <c r="T110" s="349">
        <v>13</v>
      </c>
      <c r="U110" s="351">
        <v>2.21</v>
      </c>
      <c r="V110" s="351">
        <v>1.69</v>
      </c>
      <c r="W110" s="351">
        <v>1.69</v>
      </c>
      <c r="X110" s="351">
        <v>1.69</v>
      </c>
      <c r="Z110" s="349">
        <v>0</v>
      </c>
      <c r="AA110" s="349">
        <v>0</v>
      </c>
      <c r="AB110" s="349">
        <v>0</v>
      </c>
      <c r="AC110" s="349">
        <v>0</v>
      </c>
      <c r="AD110" s="351">
        <v>0.52</v>
      </c>
      <c r="AE110" s="351">
        <v>0.78</v>
      </c>
      <c r="AF110" s="351">
        <v>0.78</v>
      </c>
      <c r="AG110" s="351">
        <v>0.78</v>
      </c>
    </row>
    <row r="111" spans="1:33">
      <c r="A111" s="286" t="s">
        <v>157</v>
      </c>
      <c r="B111" s="286" t="s">
        <v>232</v>
      </c>
      <c r="C111" s="345">
        <v>0.08</v>
      </c>
      <c r="D111" s="345">
        <v>0.5</v>
      </c>
      <c r="E111" s="345">
        <v>0.5</v>
      </c>
      <c r="F111" s="345">
        <v>0</v>
      </c>
      <c r="G111" s="287" t="s">
        <v>65</v>
      </c>
      <c r="H111" s="349">
        <v>8</v>
      </c>
      <c r="I111" s="349">
        <v>0</v>
      </c>
      <c r="J111" s="349">
        <v>16</v>
      </c>
      <c r="K111" s="349">
        <v>8</v>
      </c>
      <c r="L111" s="351">
        <v>1.52</v>
      </c>
      <c r="M111" s="351">
        <v>0.96</v>
      </c>
      <c r="N111" s="351">
        <v>1.6</v>
      </c>
      <c r="O111" s="351">
        <v>1.44</v>
      </c>
      <c r="Q111" s="349">
        <v>8</v>
      </c>
      <c r="R111" s="349">
        <v>0</v>
      </c>
      <c r="S111" s="349">
        <v>8</v>
      </c>
      <c r="T111" s="349">
        <v>8</v>
      </c>
      <c r="U111" s="351">
        <v>1.36</v>
      </c>
      <c r="V111" s="351">
        <v>1.04</v>
      </c>
      <c r="W111" s="351">
        <v>1.04</v>
      </c>
      <c r="X111" s="351">
        <v>1.04</v>
      </c>
      <c r="Z111" s="349">
        <v>0</v>
      </c>
      <c r="AA111" s="349">
        <v>0</v>
      </c>
      <c r="AB111" s="349">
        <v>0</v>
      </c>
      <c r="AC111" s="349">
        <v>0</v>
      </c>
      <c r="AD111" s="351">
        <v>0.32</v>
      </c>
      <c r="AE111" s="351">
        <v>0.48</v>
      </c>
      <c r="AF111" s="351">
        <v>0.48</v>
      </c>
      <c r="AG111" s="351">
        <v>0.48</v>
      </c>
    </row>
    <row r="112" spans="1:33">
      <c r="A112" s="286" t="s">
        <v>157</v>
      </c>
      <c r="B112" s="286" t="s">
        <v>233</v>
      </c>
      <c r="C112" s="345">
        <v>0.08</v>
      </c>
      <c r="D112" s="345">
        <v>0.5</v>
      </c>
      <c r="E112" s="345">
        <v>0.5</v>
      </c>
      <c r="F112" s="345">
        <v>0</v>
      </c>
      <c r="G112" s="287" t="s">
        <v>65</v>
      </c>
      <c r="H112" s="349">
        <v>23</v>
      </c>
      <c r="I112" s="349">
        <v>18</v>
      </c>
      <c r="J112" s="349">
        <v>27</v>
      </c>
      <c r="K112" s="349">
        <v>27</v>
      </c>
      <c r="L112" s="351">
        <v>1.52</v>
      </c>
      <c r="M112" s="351">
        <v>0.96</v>
      </c>
      <c r="N112" s="351">
        <v>1.6</v>
      </c>
      <c r="O112" s="351">
        <v>1.44</v>
      </c>
      <c r="Q112" s="349">
        <v>28</v>
      </c>
      <c r="R112" s="349">
        <v>9</v>
      </c>
      <c r="S112" s="349">
        <v>16</v>
      </c>
      <c r="T112" s="349">
        <v>16</v>
      </c>
      <c r="U112" s="351">
        <v>1.36</v>
      </c>
      <c r="V112" s="351">
        <v>1.04</v>
      </c>
      <c r="W112" s="351">
        <v>1.04</v>
      </c>
      <c r="X112" s="351">
        <v>1.04</v>
      </c>
      <c r="Z112" s="349">
        <v>0</v>
      </c>
      <c r="AA112" s="349">
        <v>0</v>
      </c>
      <c r="AB112" s="349">
        <v>0</v>
      </c>
      <c r="AC112" s="349">
        <v>0</v>
      </c>
      <c r="AD112" s="351">
        <v>0.32</v>
      </c>
      <c r="AE112" s="351">
        <v>0.48</v>
      </c>
      <c r="AF112" s="351">
        <v>0.48</v>
      </c>
      <c r="AG112" s="351">
        <v>0.48</v>
      </c>
    </row>
    <row r="113" spans="1:33">
      <c r="A113" s="286" t="s">
        <v>157</v>
      </c>
      <c r="B113" s="286" t="s">
        <v>234</v>
      </c>
      <c r="C113" s="345">
        <v>0.04</v>
      </c>
      <c r="D113" s="347">
        <v>0.7</v>
      </c>
      <c r="E113" s="347">
        <v>0.3</v>
      </c>
      <c r="F113" s="345">
        <v>0</v>
      </c>
      <c r="G113" s="287" t="s">
        <v>65</v>
      </c>
      <c r="H113" s="349">
        <v>11</v>
      </c>
      <c r="I113" s="349">
        <v>2</v>
      </c>
      <c r="J113" s="349">
        <v>9</v>
      </c>
      <c r="K113" s="349">
        <v>9</v>
      </c>
      <c r="L113" s="351">
        <v>0.76</v>
      </c>
      <c r="M113" s="351">
        <v>0.48</v>
      </c>
      <c r="N113" s="351">
        <v>0.8</v>
      </c>
      <c r="O113" s="351">
        <v>0.72</v>
      </c>
      <c r="Q113" s="349">
        <v>5</v>
      </c>
      <c r="R113" s="349">
        <v>9</v>
      </c>
      <c r="S113" s="349">
        <v>4</v>
      </c>
      <c r="T113" s="349">
        <v>5</v>
      </c>
      <c r="U113" s="351">
        <v>0.68</v>
      </c>
      <c r="V113" s="351">
        <v>0.52</v>
      </c>
      <c r="W113" s="351">
        <v>0.52</v>
      </c>
      <c r="X113" s="351">
        <v>0.52</v>
      </c>
      <c r="Z113" s="349">
        <v>0</v>
      </c>
      <c r="AA113" s="349">
        <v>0</v>
      </c>
      <c r="AB113" s="349">
        <v>0</v>
      </c>
      <c r="AC113" s="349">
        <v>0</v>
      </c>
      <c r="AD113" s="351">
        <v>0.16</v>
      </c>
      <c r="AE113" s="351">
        <v>0.24</v>
      </c>
      <c r="AF113" s="351">
        <v>0.24</v>
      </c>
      <c r="AG113" s="351">
        <v>0.24</v>
      </c>
    </row>
    <row r="114" spans="1:33">
      <c r="A114" s="286" t="s">
        <v>157</v>
      </c>
      <c r="B114" s="286" t="s">
        <v>235</v>
      </c>
      <c r="C114" s="345">
        <v>0.02</v>
      </c>
      <c r="D114" s="347">
        <v>0.5</v>
      </c>
      <c r="E114" s="347">
        <v>0.5</v>
      </c>
      <c r="F114" s="345">
        <v>0</v>
      </c>
      <c r="G114" s="287" t="s">
        <v>65</v>
      </c>
      <c r="H114" s="349">
        <v>0</v>
      </c>
      <c r="I114" s="349">
        <v>0</v>
      </c>
      <c r="J114" s="349">
        <v>0</v>
      </c>
      <c r="K114" s="349">
        <v>0</v>
      </c>
      <c r="L114" s="351">
        <v>0.38</v>
      </c>
      <c r="M114" s="351">
        <v>0.24</v>
      </c>
      <c r="N114" s="351">
        <v>0.4</v>
      </c>
      <c r="O114" s="351">
        <v>0.36</v>
      </c>
      <c r="Q114" s="349">
        <v>0</v>
      </c>
      <c r="R114" s="349">
        <v>0</v>
      </c>
      <c r="S114" s="349">
        <v>0</v>
      </c>
      <c r="T114" s="349">
        <v>0</v>
      </c>
      <c r="U114" s="351">
        <v>0.34</v>
      </c>
      <c r="V114" s="351">
        <v>0.26</v>
      </c>
      <c r="W114" s="351">
        <v>0.26</v>
      </c>
      <c r="X114" s="351">
        <v>0.26</v>
      </c>
      <c r="Z114" s="349">
        <v>0</v>
      </c>
      <c r="AA114" s="349">
        <v>0</v>
      </c>
      <c r="AB114" s="349">
        <v>0</v>
      </c>
      <c r="AC114" s="349">
        <v>0</v>
      </c>
      <c r="AD114" s="351">
        <v>0.08</v>
      </c>
      <c r="AE114" s="351">
        <v>0.12</v>
      </c>
      <c r="AF114" s="351">
        <v>0.12</v>
      </c>
      <c r="AG114" s="351">
        <v>0.12</v>
      </c>
    </row>
    <row r="115" spans="1:33">
      <c r="A115" s="286" t="s">
        <v>157</v>
      </c>
      <c r="B115" s="286" t="s">
        <v>236</v>
      </c>
      <c r="C115" s="345">
        <v>0.01</v>
      </c>
      <c r="D115" s="347">
        <v>1</v>
      </c>
      <c r="E115" s="347">
        <v>0</v>
      </c>
      <c r="F115" s="345">
        <v>0</v>
      </c>
      <c r="G115" s="287" t="s">
        <v>65</v>
      </c>
      <c r="H115" s="349">
        <v>0</v>
      </c>
      <c r="I115" s="349">
        <v>2</v>
      </c>
      <c r="J115" s="349">
        <v>4</v>
      </c>
      <c r="K115" s="349">
        <v>2</v>
      </c>
      <c r="L115" s="351">
        <v>0.19</v>
      </c>
      <c r="M115" s="351">
        <v>0.12</v>
      </c>
      <c r="N115" s="351">
        <v>0.2</v>
      </c>
      <c r="O115" s="351">
        <v>0.18</v>
      </c>
      <c r="Q115" s="349">
        <v>0</v>
      </c>
      <c r="R115" s="349">
        <v>0</v>
      </c>
      <c r="S115" s="349">
        <v>0</v>
      </c>
      <c r="T115" s="349">
        <v>0</v>
      </c>
      <c r="U115" s="351">
        <v>0.17</v>
      </c>
      <c r="V115" s="351">
        <v>0.13</v>
      </c>
      <c r="W115" s="351">
        <v>0.13</v>
      </c>
      <c r="X115" s="351">
        <v>0.13</v>
      </c>
      <c r="Z115" s="349">
        <v>0</v>
      </c>
      <c r="AA115" s="349">
        <v>0</v>
      </c>
      <c r="AB115" s="349">
        <v>0</v>
      </c>
      <c r="AC115" s="349">
        <v>0</v>
      </c>
      <c r="AD115" s="351">
        <v>0.04</v>
      </c>
      <c r="AE115" s="351">
        <v>0.06</v>
      </c>
      <c r="AF115" s="351">
        <v>0.06</v>
      </c>
      <c r="AG115" s="351">
        <v>0.06</v>
      </c>
    </row>
    <row r="116" spans="1:33">
      <c r="A116" s="286" t="s">
        <v>157</v>
      </c>
      <c r="B116" s="286" t="s">
        <v>237</v>
      </c>
      <c r="C116" s="345">
        <v>0.01</v>
      </c>
      <c r="D116" s="345">
        <v>1</v>
      </c>
      <c r="E116" s="345">
        <v>0</v>
      </c>
      <c r="F116" s="345">
        <v>0</v>
      </c>
      <c r="G116" s="287" t="s">
        <v>65</v>
      </c>
      <c r="H116" s="349">
        <v>6</v>
      </c>
      <c r="I116" s="349">
        <v>2</v>
      </c>
      <c r="J116" s="349">
        <v>7</v>
      </c>
      <c r="K116" s="349">
        <v>5</v>
      </c>
      <c r="L116" s="351">
        <v>0.19</v>
      </c>
      <c r="M116" s="351">
        <v>0.12</v>
      </c>
      <c r="N116" s="351">
        <v>0.2</v>
      </c>
      <c r="O116" s="351">
        <v>0.18</v>
      </c>
      <c r="Q116" s="349">
        <v>4</v>
      </c>
      <c r="R116" s="349">
        <v>8</v>
      </c>
      <c r="S116" s="349">
        <v>5</v>
      </c>
      <c r="T116" s="349">
        <v>4</v>
      </c>
      <c r="U116" s="351">
        <v>0.17</v>
      </c>
      <c r="V116" s="351">
        <v>0.13</v>
      </c>
      <c r="W116" s="351">
        <v>0.13</v>
      </c>
      <c r="X116" s="351">
        <v>0.13</v>
      </c>
      <c r="Z116" s="349">
        <v>0</v>
      </c>
      <c r="AA116" s="349">
        <v>0</v>
      </c>
      <c r="AB116" s="349">
        <v>0</v>
      </c>
      <c r="AC116" s="349">
        <v>0</v>
      </c>
      <c r="AD116" s="351">
        <v>0.04</v>
      </c>
      <c r="AE116" s="351">
        <v>0.06</v>
      </c>
      <c r="AF116" s="351">
        <v>0.06</v>
      </c>
      <c r="AG116" s="351">
        <v>0.06</v>
      </c>
    </row>
    <row r="117" spans="1:33">
      <c r="A117" s="286" t="s">
        <v>159</v>
      </c>
      <c r="B117" s="286" t="s">
        <v>159</v>
      </c>
      <c r="C117" s="345">
        <v>1</v>
      </c>
      <c r="D117" s="345">
        <v>0.45</v>
      </c>
      <c r="E117" s="345">
        <v>0.45</v>
      </c>
      <c r="F117" s="345">
        <v>0.1</v>
      </c>
      <c r="G117" s="287" t="s">
        <v>65</v>
      </c>
      <c r="H117" s="349">
        <v>15</v>
      </c>
      <c r="I117" s="349">
        <v>0</v>
      </c>
      <c r="J117" s="349">
        <v>16</v>
      </c>
      <c r="K117" s="349">
        <v>16</v>
      </c>
      <c r="L117" s="351">
        <v>6</v>
      </c>
      <c r="M117" s="351">
        <v>0</v>
      </c>
      <c r="N117" s="351">
        <v>6</v>
      </c>
      <c r="O117" s="351">
        <v>6</v>
      </c>
      <c r="Q117" s="349">
        <v>12</v>
      </c>
      <c r="R117" s="349">
        <v>0</v>
      </c>
      <c r="S117" s="349">
        <v>14</v>
      </c>
      <c r="T117" s="349">
        <v>7</v>
      </c>
      <c r="U117" s="351">
        <v>6</v>
      </c>
      <c r="V117" s="351">
        <v>0</v>
      </c>
      <c r="W117" s="351">
        <v>6</v>
      </c>
      <c r="X117" s="351">
        <v>4</v>
      </c>
      <c r="Z117" s="349">
        <v>12</v>
      </c>
      <c r="AA117" s="349">
        <v>0</v>
      </c>
      <c r="AB117" s="349">
        <v>14</v>
      </c>
      <c r="AC117" s="349">
        <v>14</v>
      </c>
      <c r="AD117" s="351">
        <v>6</v>
      </c>
      <c r="AE117" s="351">
        <v>0</v>
      </c>
      <c r="AF117" s="351">
        <v>6</v>
      </c>
      <c r="AG117" s="351">
        <v>6</v>
      </c>
    </row>
    <row r="118" spans="1:33">
      <c r="A118" s="286" t="s">
        <v>161</v>
      </c>
      <c r="B118" s="286" t="s">
        <v>238</v>
      </c>
      <c r="C118" s="345">
        <v>0.23</v>
      </c>
      <c r="D118" s="345">
        <v>0.95</v>
      </c>
      <c r="E118" s="345">
        <v>0.05</v>
      </c>
      <c r="F118" s="345">
        <v>0</v>
      </c>
      <c r="G118" s="287" t="s">
        <v>65</v>
      </c>
      <c r="H118" s="349">
        <v>14</v>
      </c>
      <c r="I118" s="349">
        <v>14</v>
      </c>
      <c r="J118" s="349">
        <v>13</v>
      </c>
      <c r="K118" s="349">
        <v>15</v>
      </c>
      <c r="L118" s="351">
        <v>3.68</v>
      </c>
      <c r="M118" s="351">
        <v>2.3000000000000003</v>
      </c>
      <c r="N118" s="351">
        <v>2.99</v>
      </c>
      <c r="O118" s="351">
        <v>3.68</v>
      </c>
      <c r="Q118" s="349">
        <v>4</v>
      </c>
      <c r="R118" s="349">
        <v>1</v>
      </c>
      <c r="S118" s="349">
        <v>1</v>
      </c>
      <c r="T118" s="349">
        <v>1</v>
      </c>
      <c r="U118" s="351">
        <v>1.84</v>
      </c>
      <c r="V118" s="351">
        <v>0.92</v>
      </c>
      <c r="W118" s="351">
        <v>1.3800000000000001</v>
      </c>
      <c r="X118" s="351">
        <v>1.61</v>
      </c>
      <c r="Z118" s="349">
        <v>8</v>
      </c>
      <c r="AA118" s="349">
        <v>7</v>
      </c>
      <c r="AB118" s="349">
        <v>5</v>
      </c>
      <c r="AC118" s="349">
        <v>5</v>
      </c>
      <c r="AD118" s="351">
        <v>1.61</v>
      </c>
      <c r="AE118" s="351">
        <v>0.92</v>
      </c>
      <c r="AF118" s="351">
        <v>1.3800000000000001</v>
      </c>
      <c r="AG118" s="351">
        <v>1.3800000000000001</v>
      </c>
    </row>
    <row r="119" spans="1:33">
      <c r="A119" s="286" t="s">
        <v>161</v>
      </c>
      <c r="B119" s="286" t="s">
        <v>239</v>
      </c>
      <c r="C119" s="345">
        <v>0.23</v>
      </c>
      <c r="D119" s="345">
        <v>0.85</v>
      </c>
      <c r="E119" s="345">
        <v>0.15</v>
      </c>
      <c r="F119" s="345">
        <v>0</v>
      </c>
      <c r="G119" s="287" t="s">
        <v>65</v>
      </c>
      <c r="H119" s="349">
        <v>25</v>
      </c>
      <c r="I119" s="349">
        <v>4</v>
      </c>
      <c r="J119" s="349">
        <v>7</v>
      </c>
      <c r="K119" s="349">
        <v>19</v>
      </c>
      <c r="L119" s="351">
        <v>3.68</v>
      </c>
      <c r="M119" s="351">
        <v>2.3000000000000003</v>
      </c>
      <c r="N119" s="351">
        <v>2.99</v>
      </c>
      <c r="O119" s="351">
        <v>3.68</v>
      </c>
      <c r="Q119" s="349">
        <v>8</v>
      </c>
      <c r="R119" s="349">
        <v>1</v>
      </c>
      <c r="S119" s="349">
        <v>3</v>
      </c>
      <c r="T119" s="349">
        <v>5</v>
      </c>
      <c r="U119" s="351">
        <v>1.84</v>
      </c>
      <c r="V119" s="351">
        <v>0.92</v>
      </c>
      <c r="W119" s="351">
        <v>1.3800000000000001</v>
      </c>
      <c r="X119" s="351">
        <v>1.61</v>
      </c>
      <c r="Z119" s="349">
        <v>3</v>
      </c>
      <c r="AA119" s="349">
        <v>0</v>
      </c>
      <c r="AB119" s="349">
        <v>1</v>
      </c>
      <c r="AC119" s="349">
        <v>2</v>
      </c>
      <c r="AD119" s="351">
        <v>1.61</v>
      </c>
      <c r="AE119" s="351">
        <v>0.92</v>
      </c>
      <c r="AF119" s="351">
        <v>1.3800000000000001</v>
      </c>
      <c r="AG119" s="351">
        <v>1.3800000000000001</v>
      </c>
    </row>
    <row r="120" spans="1:33">
      <c r="A120" s="286" t="s">
        <v>161</v>
      </c>
      <c r="B120" s="286" t="s">
        <v>240</v>
      </c>
      <c r="C120" s="345">
        <v>0.23</v>
      </c>
      <c r="D120" s="345">
        <v>0.8</v>
      </c>
      <c r="E120" s="345">
        <v>0.2</v>
      </c>
      <c r="F120" s="345">
        <v>0</v>
      </c>
      <c r="G120" s="287" t="s">
        <v>65</v>
      </c>
      <c r="H120" s="349">
        <v>20</v>
      </c>
      <c r="I120" s="349">
        <v>8</v>
      </c>
      <c r="J120" s="349">
        <v>15</v>
      </c>
      <c r="K120" s="349">
        <v>23</v>
      </c>
      <c r="L120" s="351">
        <v>3.68</v>
      </c>
      <c r="M120" s="351">
        <v>2.3000000000000003</v>
      </c>
      <c r="N120" s="351">
        <v>2.99</v>
      </c>
      <c r="O120" s="351">
        <v>3.68</v>
      </c>
      <c r="Q120" s="349">
        <v>3</v>
      </c>
      <c r="R120" s="349">
        <v>2</v>
      </c>
      <c r="S120" s="349">
        <v>4</v>
      </c>
      <c r="T120" s="349">
        <v>7</v>
      </c>
      <c r="U120" s="351">
        <v>1.84</v>
      </c>
      <c r="V120" s="351">
        <v>0.92</v>
      </c>
      <c r="W120" s="351">
        <v>1.3800000000000001</v>
      </c>
      <c r="X120" s="351">
        <v>1.61</v>
      </c>
      <c r="Z120" s="349">
        <v>4</v>
      </c>
      <c r="AA120" s="349">
        <v>0</v>
      </c>
      <c r="AB120" s="349">
        <v>4</v>
      </c>
      <c r="AC120" s="349">
        <v>4</v>
      </c>
      <c r="AD120" s="351">
        <v>1.61</v>
      </c>
      <c r="AE120" s="351">
        <v>0.92</v>
      </c>
      <c r="AF120" s="351">
        <v>1.3800000000000001</v>
      </c>
      <c r="AG120" s="351">
        <v>1.3800000000000001</v>
      </c>
    </row>
    <row r="121" spans="1:33">
      <c r="A121" s="286" t="s">
        <v>161</v>
      </c>
      <c r="B121" s="286" t="s">
        <v>241</v>
      </c>
      <c r="C121" s="345">
        <v>0.15</v>
      </c>
      <c r="D121" s="345">
        <v>1</v>
      </c>
      <c r="E121" s="345">
        <v>0</v>
      </c>
      <c r="F121" s="345">
        <v>0</v>
      </c>
      <c r="G121" s="287" t="s">
        <v>65</v>
      </c>
      <c r="H121" s="349">
        <v>11</v>
      </c>
      <c r="I121" s="349">
        <v>5</v>
      </c>
      <c r="J121" s="349">
        <v>9</v>
      </c>
      <c r="K121" s="349">
        <v>13</v>
      </c>
      <c r="L121" s="351">
        <v>2.4</v>
      </c>
      <c r="M121" s="351">
        <v>1.5</v>
      </c>
      <c r="N121" s="351">
        <v>1.95</v>
      </c>
      <c r="O121" s="351">
        <v>2.4</v>
      </c>
      <c r="Q121" s="349">
        <v>3</v>
      </c>
      <c r="R121" s="349">
        <v>3</v>
      </c>
      <c r="S121" s="349">
        <v>5</v>
      </c>
      <c r="T121" s="349">
        <v>4</v>
      </c>
      <c r="U121" s="351">
        <v>1.2</v>
      </c>
      <c r="V121" s="351">
        <v>0.6</v>
      </c>
      <c r="W121" s="351">
        <v>0.89999999999999991</v>
      </c>
      <c r="X121" s="351">
        <v>1.05</v>
      </c>
      <c r="Z121" s="349">
        <v>2</v>
      </c>
      <c r="AA121" s="349">
        <v>0</v>
      </c>
      <c r="AB121" s="349">
        <v>1</v>
      </c>
      <c r="AC121" s="349">
        <v>2</v>
      </c>
      <c r="AD121" s="351">
        <v>1.05</v>
      </c>
      <c r="AE121" s="351">
        <v>0.6</v>
      </c>
      <c r="AF121" s="351">
        <v>0.89999999999999991</v>
      </c>
      <c r="AG121" s="351">
        <v>0.89999999999999991</v>
      </c>
    </row>
    <row r="122" spans="1:33">
      <c r="A122" s="286" t="s">
        <v>161</v>
      </c>
      <c r="B122" s="286" t="s">
        <v>242</v>
      </c>
      <c r="C122" s="345">
        <v>0.1</v>
      </c>
      <c r="D122" s="345">
        <v>0.95</v>
      </c>
      <c r="E122" s="345">
        <v>0.05</v>
      </c>
      <c r="F122" s="345">
        <v>0</v>
      </c>
      <c r="G122" s="287" t="s">
        <v>65</v>
      </c>
      <c r="H122" s="349">
        <v>11</v>
      </c>
      <c r="I122" s="349">
        <v>4</v>
      </c>
      <c r="J122" s="349">
        <v>3</v>
      </c>
      <c r="K122" s="349">
        <v>10</v>
      </c>
      <c r="L122" s="351">
        <v>1.6</v>
      </c>
      <c r="M122" s="351">
        <v>1</v>
      </c>
      <c r="N122" s="351">
        <v>1.3</v>
      </c>
      <c r="O122" s="351">
        <v>1.6</v>
      </c>
      <c r="Q122" s="349">
        <v>3</v>
      </c>
      <c r="R122" s="349">
        <v>1</v>
      </c>
      <c r="S122" s="349">
        <v>0</v>
      </c>
      <c r="T122" s="349">
        <v>2</v>
      </c>
      <c r="U122" s="351">
        <v>0.8</v>
      </c>
      <c r="V122" s="351">
        <v>0.4</v>
      </c>
      <c r="W122" s="351">
        <v>0.60000000000000009</v>
      </c>
      <c r="X122" s="351">
        <v>0.70000000000000007</v>
      </c>
      <c r="Z122" s="349">
        <v>0</v>
      </c>
      <c r="AA122" s="349">
        <v>0</v>
      </c>
      <c r="AB122" s="349">
        <v>0</v>
      </c>
      <c r="AC122" s="349">
        <v>0</v>
      </c>
      <c r="AD122" s="351">
        <v>0.70000000000000007</v>
      </c>
      <c r="AE122" s="351">
        <v>0.4</v>
      </c>
      <c r="AF122" s="351">
        <v>0.60000000000000009</v>
      </c>
      <c r="AG122" s="351">
        <v>0.60000000000000009</v>
      </c>
    </row>
    <row r="123" spans="1:33">
      <c r="A123" s="286" t="s">
        <v>161</v>
      </c>
      <c r="B123" s="286" t="s">
        <v>243</v>
      </c>
      <c r="C123" s="345">
        <v>0.06</v>
      </c>
      <c r="D123" s="345">
        <v>0.95</v>
      </c>
      <c r="E123" s="345">
        <v>0.05</v>
      </c>
      <c r="F123" s="345">
        <v>0</v>
      </c>
      <c r="G123" s="287" t="s">
        <v>65</v>
      </c>
      <c r="H123" s="349">
        <v>11</v>
      </c>
      <c r="I123" s="349">
        <v>2</v>
      </c>
      <c r="J123" s="349">
        <v>10</v>
      </c>
      <c r="K123" s="349">
        <v>9</v>
      </c>
      <c r="L123" s="351">
        <v>0.96</v>
      </c>
      <c r="M123" s="351">
        <v>0.6</v>
      </c>
      <c r="N123" s="351">
        <v>0.78</v>
      </c>
      <c r="O123" s="351">
        <v>0.96</v>
      </c>
      <c r="Q123" s="349">
        <v>2</v>
      </c>
      <c r="R123" s="349">
        <v>0</v>
      </c>
      <c r="S123" s="349">
        <v>2</v>
      </c>
      <c r="T123" s="349">
        <v>1</v>
      </c>
      <c r="U123" s="351">
        <v>0.48</v>
      </c>
      <c r="V123" s="351">
        <v>0.24</v>
      </c>
      <c r="W123" s="351">
        <v>0.36</v>
      </c>
      <c r="X123" s="351">
        <v>0.42</v>
      </c>
      <c r="Z123" s="349">
        <v>1</v>
      </c>
      <c r="AA123" s="349">
        <v>0</v>
      </c>
      <c r="AB123" s="349">
        <v>1</v>
      </c>
      <c r="AC123" s="349">
        <v>1</v>
      </c>
      <c r="AD123" s="351">
        <v>0.42</v>
      </c>
      <c r="AE123" s="351">
        <v>0.24</v>
      </c>
      <c r="AF123" s="351">
        <v>0.36</v>
      </c>
      <c r="AG123" s="351">
        <v>0.36</v>
      </c>
    </row>
    <row r="124" spans="1:33">
      <c r="A124" s="286" t="s">
        <v>161</v>
      </c>
      <c r="B124" s="286" t="s">
        <v>244</v>
      </c>
      <c r="C124" s="345">
        <v>0</v>
      </c>
      <c r="D124" s="345">
        <v>0</v>
      </c>
      <c r="E124" s="345">
        <v>0</v>
      </c>
      <c r="F124" s="345">
        <v>0</v>
      </c>
      <c r="G124" s="287" t="s">
        <v>65</v>
      </c>
      <c r="H124" s="349">
        <v>1</v>
      </c>
      <c r="I124" s="349">
        <v>0</v>
      </c>
      <c r="J124" s="349">
        <v>0</v>
      </c>
      <c r="K124" s="349">
        <v>0</v>
      </c>
      <c r="L124" s="351">
        <v>0</v>
      </c>
      <c r="M124" s="351">
        <v>0</v>
      </c>
      <c r="N124" s="351">
        <v>0</v>
      </c>
      <c r="O124" s="351">
        <v>0</v>
      </c>
      <c r="Q124" s="349">
        <v>0</v>
      </c>
      <c r="R124" s="349">
        <v>0</v>
      </c>
      <c r="S124" s="349">
        <v>0</v>
      </c>
      <c r="T124" s="349">
        <v>0</v>
      </c>
      <c r="U124" s="351">
        <v>0</v>
      </c>
      <c r="V124" s="351">
        <v>0</v>
      </c>
      <c r="W124" s="351">
        <v>0</v>
      </c>
      <c r="X124" s="351">
        <v>0</v>
      </c>
      <c r="Z124" s="349">
        <v>0</v>
      </c>
      <c r="AA124" s="349">
        <v>0</v>
      </c>
      <c r="AB124" s="349">
        <v>0</v>
      </c>
      <c r="AC124" s="349">
        <v>0</v>
      </c>
      <c r="AD124" s="351">
        <v>0</v>
      </c>
      <c r="AE124" s="351">
        <v>0</v>
      </c>
      <c r="AF124" s="351">
        <v>0</v>
      </c>
      <c r="AG124" s="351">
        <v>0</v>
      </c>
    </row>
    <row r="125" spans="1:33">
      <c r="A125" s="286" t="s">
        <v>163</v>
      </c>
      <c r="B125" s="286" t="s">
        <v>245</v>
      </c>
      <c r="C125" s="345">
        <v>0.55000000000000004</v>
      </c>
      <c r="D125" s="345">
        <v>0.45</v>
      </c>
      <c r="E125" s="345">
        <v>0.45</v>
      </c>
      <c r="F125" s="345">
        <v>0.1</v>
      </c>
      <c r="G125" s="287" t="s">
        <v>65</v>
      </c>
      <c r="H125" s="349">
        <v>8</v>
      </c>
      <c r="I125" s="349">
        <v>0</v>
      </c>
      <c r="J125" s="349">
        <v>14</v>
      </c>
      <c r="K125" s="349">
        <v>12</v>
      </c>
      <c r="L125" s="351">
        <v>6.0500000000000007</v>
      </c>
      <c r="M125" s="351">
        <v>2.75</v>
      </c>
      <c r="N125" s="351">
        <v>4.95</v>
      </c>
      <c r="O125" s="351">
        <v>6.6000000000000005</v>
      </c>
      <c r="Q125" s="349">
        <v>8</v>
      </c>
      <c r="R125" s="349">
        <v>0</v>
      </c>
      <c r="S125" s="349">
        <v>8</v>
      </c>
      <c r="T125" s="349">
        <v>3</v>
      </c>
      <c r="U125" s="351">
        <v>4.4000000000000004</v>
      </c>
      <c r="V125" s="351">
        <v>2.2000000000000002</v>
      </c>
      <c r="W125" s="351">
        <v>4.4000000000000004</v>
      </c>
      <c r="X125" s="351">
        <v>5.5</v>
      </c>
      <c r="Z125" s="349">
        <v>6</v>
      </c>
      <c r="AA125" s="349">
        <v>0</v>
      </c>
      <c r="AB125" s="349">
        <v>6</v>
      </c>
      <c r="AC125" s="349">
        <v>6</v>
      </c>
      <c r="AD125" s="351">
        <v>3.3000000000000003</v>
      </c>
      <c r="AE125" s="351">
        <v>2.2000000000000002</v>
      </c>
      <c r="AF125" s="351">
        <v>3.3000000000000003</v>
      </c>
      <c r="AG125" s="351">
        <v>4.95</v>
      </c>
    </row>
    <row r="126" spans="1:33">
      <c r="A126" s="286" t="s">
        <v>163</v>
      </c>
      <c r="B126" s="286" t="s">
        <v>246</v>
      </c>
      <c r="C126" s="345">
        <v>0.36</v>
      </c>
      <c r="D126" s="345">
        <v>0</v>
      </c>
      <c r="E126" s="345">
        <v>0</v>
      </c>
      <c r="F126" s="345">
        <v>1</v>
      </c>
      <c r="G126" s="287" t="s">
        <v>65</v>
      </c>
      <c r="H126" s="349">
        <v>5</v>
      </c>
      <c r="I126" s="349">
        <v>0</v>
      </c>
      <c r="J126" s="349">
        <v>0</v>
      </c>
      <c r="K126" s="349">
        <v>6</v>
      </c>
      <c r="L126" s="351">
        <v>3.96</v>
      </c>
      <c r="M126" s="351">
        <v>1.7999999999999998</v>
      </c>
      <c r="N126" s="351">
        <v>3.2399999999999998</v>
      </c>
      <c r="O126" s="351">
        <v>4.32</v>
      </c>
      <c r="Q126" s="349">
        <v>0</v>
      </c>
      <c r="R126" s="349">
        <v>0</v>
      </c>
      <c r="S126" s="349">
        <v>0</v>
      </c>
      <c r="T126" s="349">
        <v>0</v>
      </c>
      <c r="U126" s="351">
        <v>2.88</v>
      </c>
      <c r="V126" s="351">
        <v>1.44</v>
      </c>
      <c r="W126" s="351">
        <v>2.88</v>
      </c>
      <c r="X126" s="351">
        <v>3.5999999999999996</v>
      </c>
      <c r="Z126" s="349">
        <v>0</v>
      </c>
      <c r="AA126" s="349">
        <v>0</v>
      </c>
      <c r="AB126" s="349">
        <v>0</v>
      </c>
      <c r="AC126" s="349">
        <v>0</v>
      </c>
      <c r="AD126" s="351">
        <v>2.16</v>
      </c>
      <c r="AE126" s="351">
        <v>1.44</v>
      </c>
      <c r="AF126" s="351">
        <v>2.16</v>
      </c>
      <c r="AG126" s="351">
        <v>3.2399999999999998</v>
      </c>
    </row>
    <row r="127" spans="1:33">
      <c r="A127" s="286" t="s">
        <v>163</v>
      </c>
      <c r="B127" s="286" t="s">
        <v>247</v>
      </c>
      <c r="C127" s="345">
        <v>0.06</v>
      </c>
      <c r="D127" s="345">
        <v>0.5</v>
      </c>
      <c r="E127" s="345">
        <v>0.5</v>
      </c>
      <c r="F127" s="345">
        <v>0</v>
      </c>
      <c r="G127" s="287" t="s">
        <v>65</v>
      </c>
      <c r="H127" s="349">
        <v>15</v>
      </c>
      <c r="I127" s="349">
        <v>0</v>
      </c>
      <c r="J127" s="349">
        <v>10</v>
      </c>
      <c r="K127" s="349">
        <v>20</v>
      </c>
      <c r="L127" s="351">
        <v>0.65999999999999992</v>
      </c>
      <c r="M127" s="351">
        <v>0.3</v>
      </c>
      <c r="N127" s="351">
        <v>0.54</v>
      </c>
      <c r="O127" s="351">
        <v>0.72</v>
      </c>
      <c r="Q127" s="349">
        <v>8</v>
      </c>
      <c r="R127" s="349">
        <v>0</v>
      </c>
      <c r="S127" s="349">
        <v>10</v>
      </c>
      <c r="T127" s="349">
        <v>26</v>
      </c>
      <c r="U127" s="351">
        <v>0.48</v>
      </c>
      <c r="V127" s="351">
        <v>0.24</v>
      </c>
      <c r="W127" s="351">
        <v>0.48</v>
      </c>
      <c r="X127" s="351">
        <v>0.6</v>
      </c>
      <c r="Z127" s="349">
        <v>0</v>
      </c>
      <c r="AA127" s="349">
        <v>0</v>
      </c>
      <c r="AB127" s="349">
        <v>0</v>
      </c>
      <c r="AC127" s="349">
        <v>16</v>
      </c>
      <c r="AD127" s="351">
        <v>0.36</v>
      </c>
      <c r="AE127" s="351">
        <v>0.24</v>
      </c>
      <c r="AF127" s="351">
        <v>0.36</v>
      </c>
      <c r="AG127" s="351">
        <v>0.54</v>
      </c>
    </row>
    <row r="128" spans="1:33">
      <c r="A128" s="286" t="s">
        <v>163</v>
      </c>
      <c r="B128" s="286" t="s">
        <v>248</v>
      </c>
      <c r="C128" s="345">
        <v>0.03</v>
      </c>
      <c r="D128" s="345">
        <v>0.5</v>
      </c>
      <c r="E128" s="345">
        <v>0.5</v>
      </c>
      <c r="F128" s="345">
        <v>0</v>
      </c>
      <c r="G128" s="287" t="s">
        <v>65</v>
      </c>
      <c r="H128" s="349">
        <v>17</v>
      </c>
      <c r="I128" s="349">
        <v>9</v>
      </c>
      <c r="J128" s="349">
        <v>7</v>
      </c>
      <c r="K128" s="349">
        <v>16</v>
      </c>
      <c r="L128" s="351">
        <v>0.32999999999999996</v>
      </c>
      <c r="M128" s="351">
        <v>0.15</v>
      </c>
      <c r="N128" s="351">
        <v>0.27</v>
      </c>
      <c r="O128" s="351">
        <v>0.36</v>
      </c>
      <c r="Q128" s="349">
        <v>8</v>
      </c>
      <c r="R128" s="349">
        <v>8</v>
      </c>
      <c r="S128" s="349">
        <v>8</v>
      </c>
      <c r="T128" s="349">
        <v>8</v>
      </c>
      <c r="U128" s="351">
        <v>0.24</v>
      </c>
      <c r="V128" s="351">
        <v>0.12</v>
      </c>
      <c r="W128" s="351">
        <v>0.24</v>
      </c>
      <c r="X128" s="351">
        <v>0.3</v>
      </c>
      <c r="Z128" s="349">
        <v>10</v>
      </c>
      <c r="AA128" s="349">
        <v>8</v>
      </c>
      <c r="AB128" s="349">
        <v>8</v>
      </c>
      <c r="AC128" s="349">
        <v>8</v>
      </c>
      <c r="AD128" s="351">
        <v>0.18</v>
      </c>
      <c r="AE128" s="351">
        <v>0.12</v>
      </c>
      <c r="AF128" s="351">
        <v>0.18</v>
      </c>
      <c r="AG128" s="351">
        <v>0.27</v>
      </c>
    </row>
    <row r="129" spans="1:33">
      <c r="A129" s="286" t="s">
        <v>165</v>
      </c>
      <c r="B129" s="286" t="s">
        <v>165</v>
      </c>
      <c r="C129" s="345">
        <v>1</v>
      </c>
      <c r="D129" s="345">
        <v>0</v>
      </c>
      <c r="E129" s="345">
        <v>0</v>
      </c>
      <c r="F129" s="345">
        <v>1</v>
      </c>
      <c r="G129" s="287" t="s">
        <v>65</v>
      </c>
      <c r="H129" s="349">
        <v>12</v>
      </c>
      <c r="I129" s="349">
        <v>0</v>
      </c>
      <c r="J129" s="349">
        <v>0</v>
      </c>
      <c r="K129" s="349">
        <v>7</v>
      </c>
      <c r="L129" s="351">
        <v>6</v>
      </c>
      <c r="M129" s="351">
        <v>0</v>
      </c>
      <c r="N129" s="351">
        <v>0</v>
      </c>
      <c r="O129" s="351">
        <v>4</v>
      </c>
      <c r="Q129" s="349">
        <v>3</v>
      </c>
      <c r="R129" s="349">
        <v>0</v>
      </c>
      <c r="S129" s="349">
        <v>0</v>
      </c>
      <c r="T129" s="349">
        <v>0</v>
      </c>
      <c r="U129" s="351">
        <v>3</v>
      </c>
      <c r="V129" s="351">
        <v>0</v>
      </c>
      <c r="W129" s="351">
        <v>0</v>
      </c>
      <c r="X129" s="351">
        <v>0</v>
      </c>
      <c r="Z129" s="349">
        <v>3</v>
      </c>
      <c r="AA129" s="349">
        <v>0</v>
      </c>
      <c r="AB129" s="349">
        <v>0</v>
      </c>
      <c r="AC129" s="349">
        <v>0</v>
      </c>
      <c r="AD129" s="351">
        <v>3</v>
      </c>
      <c r="AE129" s="351">
        <v>0</v>
      </c>
      <c r="AF129" s="351">
        <v>0</v>
      </c>
      <c r="AG129" s="351">
        <v>0</v>
      </c>
    </row>
    <row r="130" spans="1:33">
      <c r="A130" s="286" t="s">
        <v>28</v>
      </c>
      <c r="B130" s="286" t="s">
        <v>249</v>
      </c>
      <c r="C130" s="345">
        <v>0.65</v>
      </c>
      <c r="D130" s="345">
        <v>0.5</v>
      </c>
      <c r="E130" s="345">
        <v>0.5</v>
      </c>
      <c r="F130" s="345">
        <v>0</v>
      </c>
      <c r="G130" s="287" t="s">
        <v>65</v>
      </c>
      <c r="H130" s="349">
        <v>88</v>
      </c>
      <c r="I130" s="349">
        <v>0</v>
      </c>
      <c r="J130" s="349">
        <v>78</v>
      </c>
      <c r="K130" s="349">
        <v>175</v>
      </c>
      <c r="L130" s="351">
        <v>13</v>
      </c>
      <c r="M130" s="351">
        <v>0</v>
      </c>
      <c r="N130" s="351">
        <v>11.05</v>
      </c>
      <c r="O130" s="351">
        <v>16.25</v>
      </c>
      <c r="Q130" s="349">
        <v>120</v>
      </c>
      <c r="R130" s="349">
        <v>0</v>
      </c>
      <c r="S130" s="349">
        <v>84</v>
      </c>
      <c r="T130" s="349">
        <v>42</v>
      </c>
      <c r="U130" s="351">
        <v>13.65</v>
      </c>
      <c r="V130" s="351">
        <v>0</v>
      </c>
      <c r="W130" s="351">
        <v>10.4</v>
      </c>
      <c r="X130" s="351">
        <v>9.75</v>
      </c>
      <c r="Z130" s="349">
        <v>0</v>
      </c>
      <c r="AA130" s="349">
        <v>0</v>
      </c>
      <c r="AB130" s="349">
        <v>0</v>
      </c>
      <c r="AC130" s="349">
        <v>0</v>
      </c>
      <c r="AD130" s="351">
        <v>2.6</v>
      </c>
      <c r="AE130" s="351">
        <v>0</v>
      </c>
      <c r="AF130" s="351">
        <v>0</v>
      </c>
      <c r="AG130" s="351">
        <v>0</v>
      </c>
    </row>
    <row r="131" spans="1:33">
      <c r="A131" s="286" t="s">
        <v>28</v>
      </c>
      <c r="B131" s="286" t="s">
        <v>119</v>
      </c>
      <c r="C131" s="345">
        <v>0.2</v>
      </c>
      <c r="D131" s="345">
        <v>0.8</v>
      </c>
      <c r="E131" s="345">
        <v>0.2</v>
      </c>
      <c r="F131" s="345">
        <v>0</v>
      </c>
      <c r="G131" s="287" t="s">
        <v>63</v>
      </c>
      <c r="H131" s="349" t="s">
        <v>395</v>
      </c>
      <c r="I131" s="349" t="s">
        <v>395</v>
      </c>
      <c r="J131" s="349" t="s">
        <v>395</v>
      </c>
      <c r="K131" s="349" t="s">
        <v>395</v>
      </c>
      <c r="L131" s="351" t="s">
        <v>395</v>
      </c>
      <c r="M131" s="351" t="s">
        <v>395</v>
      </c>
      <c r="N131" s="351" t="s">
        <v>395</v>
      </c>
      <c r="O131" s="351" t="s">
        <v>395</v>
      </c>
      <c r="Q131" s="349" t="s">
        <v>395</v>
      </c>
      <c r="R131" s="349" t="s">
        <v>395</v>
      </c>
      <c r="S131" s="349" t="s">
        <v>395</v>
      </c>
      <c r="T131" s="349" t="s">
        <v>395</v>
      </c>
      <c r="U131" s="351" t="s">
        <v>395</v>
      </c>
      <c r="V131" s="351" t="s">
        <v>395</v>
      </c>
      <c r="W131" s="351" t="s">
        <v>395</v>
      </c>
      <c r="X131" s="351" t="s">
        <v>395</v>
      </c>
      <c r="Z131" s="349" t="s">
        <v>395</v>
      </c>
      <c r="AA131" s="349" t="s">
        <v>395</v>
      </c>
      <c r="AB131" s="349" t="s">
        <v>395</v>
      </c>
      <c r="AC131" s="349" t="s">
        <v>395</v>
      </c>
      <c r="AD131" s="351" t="s">
        <v>395</v>
      </c>
      <c r="AE131" s="351" t="s">
        <v>395</v>
      </c>
      <c r="AF131" s="351" t="s">
        <v>395</v>
      </c>
      <c r="AG131" s="351" t="s">
        <v>395</v>
      </c>
    </row>
    <row r="132" spans="1:33">
      <c r="A132" s="286" t="s">
        <v>28</v>
      </c>
      <c r="B132" s="286" t="s">
        <v>250</v>
      </c>
      <c r="C132" s="345">
        <v>0.1</v>
      </c>
      <c r="D132" s="345">
        <v>0</v>
      </c>
      <c r="E132" s="345">
        <v>0</v>
      </c>
      <c r="F132" s="345">
        <v>1</v>
      </c>
      <c r="G132" s="287" t="s">
        <v>65</v>
      </c>
      <c r="H132" s="349">
        <v>14</v>
      </c>
      <c r="I132" s="349">
        <v>0</v>
      </c>
      <c r="J132" s="349">
        <v>8</v>
      </c>
      <c r="K132" s="349">
        <v>22</v>
      </c>
      <c r="L132" s="351">
        <v>2</v>
      </c>
      <c r="M132" s="351">
        <v>0</v>
      </c>
      <c r="N132" s="351">
        <v>1.7000000000000002</v>
      </c>
      <c r="O132" s="351">
        <v>2.5</v>
      </c>
      <c r="Q132" s="349">
        <v>10</v>
      </c>
      <c r="R132" s="349">
        <v>0</v>
      </c>
      <c r="S132" s="349">
        <v>0</v>
      </c>
      <c r="T132" s="349">
        <v>24</v>
      </c>
      <c r="U132" s="351">
        <v>2.1</v>
      </c>
      <c r="V132" s="351">
        <v>0</v>
      </c>
      <c r="W132" s="351">
        <v>1.6</v>
      </c>
      <c r="X132" s="351">
        <v>1.5</v>
      </c>
      <c r="Z132" s="349">
        <v>5</v>
      </c>
      <c r="AA132" s="349">
        <v>0</v>
      </c>
      <c r="AB132" s="349">
        <v>0</v>
      </c>
      <c r="AC132" s="349">
        <v>0</v>
      </c>
      <c r="AD132" s="351">
        <v>0.4</v>
      </c>
      <c r="AE132" s="351">
        <v>0</v>
      </c>
      <c r="AF132" s="351">
        <v>0</v>
      </c>
      <c r="AG132" s="351">
        <v>0</v>
      </c>
    </row>
    <row r="133" spans="1:33">
      <c r="A133" s="286" t="s">
        <v>28</v>
      </c>
      <c r="B133" s="286" t="s">
        <v>251</v>
      </c>
      <c r="C133" s="345">
        <v>0.05</v>
      </c>
      <c r="D133" s="345">
        <v>0.5</v>
      </c>
      <c r="E133" s="345">
        <v>0.5</v>
      </c>
      <c r="F133" s="345">
        <v>0</v>
      </c>
      <c r="G133" s="287" t="s">
        <v>65</v>
      </c>
      <c r="H133" s="349">
        <v>9</v>
      </c>
      <c r="I133" s="349">
        <v>0</v>
      </c>
      <c r="J133" s="349">
        <v>9</v>
      </c>
      <c r="K133" s="349">
        <v>12</v>
      </c>
      <c r="L133" s="351">
        <v>1</v>
      </c>
      <c r="M133" s="351">
        <v>0</v>
      </c>
      <c r="N133" s="351">
        <v>0.85000000000000009</v>
      </c>
      <c r="O133" s="351">
        <v>1.25</v>
      </c>
      <c r="Q133" s="349">
        <v>3</v>
      </c>
      <c r="R133" s="349">
        <v>0</v>
      </c>
      <c r="S133" s="349">
        <v>8</v>
      </c>
      <c r="T133" s="349">
        <v>16</v>
      </c>
      <c r="U133" s="351">
        <v>1.05</v>
      </c>
      <c r="V133" s="351">
        <v>0</v>
      </c>
      <c r="W133" s="351">
        <v>0.8</v>
      </c>
      <c r="X133" s="351">
        <v>0.75</v>
      </c>
      <c r="Z133" s="349">
        <v>3</v>
      </c>
      <c r="AA133" s="349">
        <v>0</v>
      </c>
      <c r="AB133" s="349">
        <v>0</v>
      </c>
      <c r="AC133" s="349">
        <v>0</v>
      </c>
      <c r="AD133" s="351">
        <v>0.2</v>
      </c>
      <c r="AE133" s="351">
        <v>0</v>
      </c>
      <c r="AF133" s="351">
        <v>0</v>
      </c>
      <c r="AG133" s="351">
        <v>0</v>
      </c>
    </row>
    <row r="134" spans="1:33">
      <c r="A134" s="286" t="s">
        <v>28</v>
      </c>
      <c r="B134" s="286" t="s">
        <v>252</v>
      </c>
      <c r="C134" s="345">
        <v>0</v>
      </c>
      <c r="D134" s="345">
        <v>0.5</v>
      </c>
      <c r="E134" s="345">
        <v>0.5</v>
      </c>
      <c r="F134" s="345">
        <v>0</v>
      </c>
      <c r="G134" s="287" t="s">
        <v>65</v>
      </c>
      <c r="H134" s="349">
        <v>26</v>
      </c>
      <c r="I134" s="349">
        <v>0</v>
      </c>
      <c r="J134" s="349">
        <v>8</v>
      </c>
      <c r="K134" s="349">
        <v>13</v>
      </c>
      <c r="L134" s="351">
        <v>0</v>
      </c>
      <c r="M134" s="351">
        <v>0</v>
      </c>
      <c r="N134" s="351">
        <v>0</v>
      </c>
      <c r="O134" s="351">
        <v>0</v>
      </c>
      <c r="Q134" s="349">
        <v>16</v>
      </c>
      <c r="R134" s="349">
        <v>0</v>
      </c>
      <c r="S134" s="349">
        <v>0</v>
      </c>
      <c r="T134" s="349">
        <v>0</v>
      </c>
      <c r="U134" s="351">
        <v>0</v>
      </c>
      <c r="V134" s="351">
        <v>0</v>
      </c>
      <c r="W134" s="351">
        <v>0</v>
      </c>
      <c r="X134" s="351">
        <v>0</v>
      </c>
      <c r="Z134" s="349">
        <v>0</v>
      </c>
      <c r="AA134" s="349">
        <v>0</v>
      </c>
      <c r="AB134" s="349">
        <v>0</v>
      </c>
      <c r="AC134" s="349">
        <v>0</v>
      </c>
      <c r="AD134" s="351">
        <v>0</v>
      </c>
      <c r="AE134" s="351">
        <v>0</v>
      </c>
      <c r="AF134" s="351">
        <v>0</v>
      </c>
      <c r="AG134" s="351">
        <v>0</v>
      </c>
    </row>
    <row r="135" spans="1:33">
      <c r="A135" s="286" t="s">
        <v>28</v>
      </c>
      <c r="B135" s="286" t="s">
        <v>253</v>
      </c>
      <c r="C135" s="345">
        <v>0</v>
      </c>
      <c r="D135" s="345">
        <v>0.5</v>
      </c>
      <c r="E135" s="345">
        <v>0.5</v>
      </c>
      <c r="F135" s="345">
        <v>0</v>
      </c>
      <c r="G135" s="287" t="s">
        <v>65</v>
      </c>
      <c r="H135" s="349">
        <v>2</v>
      </c>
      <c r="I135" s="349">
        <v>0</v>
      </c>
      <c r="J135" s="349">
        <v>0</v>
      </c>
      <c r="K135" s="349">
        <v>0</v>
      </c>
      <c r="L135" s="351">
        <v>0</v>
      </c>
      <c r="M135" s="351">
        <v>0</v>
      </c>
      <c r="N135" s="351">
        <v>0</v>
      </c>
      <c r="O135" s="351">
        <v>0</v>
      </c>
      <c r="Q135" s="349">
        <v>0</v>
      </c>
      <c r="R135" s="349">
        <v>0</v>
      </c>
      <c r="S135" s="349">
        <v>0</v>
      </c>
      <c r="T135" s="349">
        <v>0</v>
      </c>
      <c r="U135" s="351">
        <v>0</v>
      </c>
      <c r="V135" s="351">
        <v>0</v>
      </c>
      <c r="W135" s="351">
        <v>0</v>
      </c>
      <c r="X135" s="351">
        <v>0</v>
      </c>
      <c r="Z135" s="349">
        <v>0</v>
      </c>
      <c r="AA135" s="349">
        <v>0</v>
      </c>
      <c r="AB135" s="349">
        <v>0</v>
      </c>
      <c r="AC135" s="349">
        <v>0</v>
      </c>
      <c r="AD135" s="351">
        <v>0</v>
      </c>
      <c r="AE135" s="351">
        <v>0</v>
      </c>
      <c r="AF135" s="351">
        <v>0</v>
      </c>
      <c r="AG135" s="351">
        <v>0</v>
      </c>
    </row>
    <row r="136" spans="1:33">
      <c r="A136" s="286" t="s">
        <v>101</v>
      </c>
      <c r="B136" s="286" t="s">
        <v>254</v>
      </c>
      <c r="C136" s="345">
        <v>0.6</v>
      </c>
      <c r="D136" s="345">
        <v>0.47</v>
      </c>
      <c r="E136" s="345">
        <v>0.47</v>
      </c>
      <c r="F136" s="345">
        <v>0.06</v>
      </c>
      <c r="G136" s="287" t="s">
        <v>65</v>
      </c>
      <c r="H136" s="349">
        <v>36</v>
      </c>
      <c r="I136" s="349">
        <v>0</v>
      </c>
      <c r="J136" s="349">
        <v>43</v>
      </c>
      <c r="K136" s="349">
        <v>63</v>
      </c>
      <c r="L136" s="351">
        <v>8.4</v>
      </c>
      <c r="M136" s="351">
        <v>0</v>
      </c>
      <c r="N136" s="351">
        <v>7.8</v>
      </c>
      <c r="O136" s="351">
        <v>12.6</v>
      </c>
      <c r="Q136" s="349">
        <v>36</v>
      </c>
      <c r="R136" s="349">
        <v>0</v>
      </c>
      <c r="S136" s="349">
        <v>43</v>
      </c>
      <c r="T136" s="349">
        <v>47</v>
      </c>
      <c r="U136" s="351">
        <v>6.6</v>
      </c>
      <c r="V136" s="351">
        <v>0</v>
      </c>
      <c r="W136" s="351">
        <v>6.6</v>
      </c>
      <c r="X136" s="351">
        <v>6.6</v>
      </c>
      <c r="Z136" s="349">
        <v>0</v>
      </c>
      <c r="AA136" s="349">
        <v>0</v>
      </c>
      <c r="AB136" s="349">
        <v>0</v>
      </c>
      <c r="AC136" s="349">
        <v>0</v>
      </c>
      <c r="AD136" s="351">
        <v>0</v>
      </c>
      <c r="AE136" s="351">
        <v>0</v>
      </c>
      <c r="AF136" s="351">
        <v>0</v>
      </c>
      <c r="AG136" s="351">
        <v>0</v>
      </c>
    </row>
    <row r="137" spans="1:33">
      <c r="A137" s="286" t="s">
        <v>101</v>
      </c>
      <c r="B137" s="286" t="s">
        <v>255</v>
      </c>
      <c r="C137" s="345">
        <v>0.25</v>
      </c>
      <c r="D137" s="345">
        <v>0.47</v>
      </c>
      <c r="E137" s="345">
        <v>0.47</v>
      </c>
      <c r="F137" s="345">
        <v>0.06</v>
      </c>
      <c r="G137" s="287" t="s">
        <v>65</v>
      </c>
      <c r="H137" s="349">
        <v>13</v>
      </c>
      <c r="I137" s="349">
        <v>0</v>
      </c>
      <c r="J137" s="349">
        <v>21</v>
      </c>
      <c r="K137" s="349">
        <v>12</v>
      </c>
      <c r="L137" s="351">
        <v>3.5</v>
      </c>
      <c r="M137" s="351">
        <v>0</v>
      </c>
      <c r="N137" s="351">
        <v>3.25</v>
      </c>
      <c r="O137" s="351">
        <v>5.25</v>
      </c>
      <c r="Q137" s="349">
        <v>8</v>
      </c>
      <c r="R137" s="349">
        <v>0</v>
      </c>
      <c r="S137" s="349">
        <v>0</v>
      </c>
      <c r="T137" s="349">
        <v>0</v>
      </c>
      <c r="U137" s="351">
        <v>2.75</v>
      </c>
      <c r="V137" s="351">
        <v>0</v>
      </c>
      <c r="W137" s="351">
        <v>2.75</v>
      </c>
      <c r="X137" s="351">
        <v>2.75</v>
      </c>
      <c r="Z137" s="349">
        <v>0</v>
      </c>
      <c r="AA137" s="349">
        <v>0</v>
      </c>
      <c r="AB137" s="349">
        <v>0</v>
      </c>
      <c r="AC137" s="349">
        <v>0</v>
      </c>
      <c r="AD137" s="351">
        <v>0</v>
      </c>
      <c r="AE137" s="351">
        <v>0</v>
      </c>
      <c r="AF137" s="351">
        <v>0</v>
      </c>
      <c r="AG137" s="351">
        <v>0</v>
      </c>
    </row>
    <row r="138" spans="1:33">
      <c r="A138" s="286" t="s">
        <v>101</v>
      </c>
      <c r="B138" s="286" t="s">
        <v>256</v>
      </c>
      <c r="C138" s="345">
        <v>0.1</v>
      </c>
      <c r="D138" s="345">
        <v>0.5</v>
      </c>
      <c r="E138" s="345">
        <v>0.5</v>
      </c>
      <c r="F138" s="345">
        <v>0</v>
      </c>
      <c r="G138" s="287" t="s">
        <v>65</v>
      </c>
      <c r="H138" s="349">
        <v>23</v>
      </c>
      <c r="I138" s="349">
        <v>0</v>
      </c>
      <c r="J138" s="349">
        <v>0</v>
      </c>
      <c r="K138" s="349">
        <v>72</v>
      </c>
      <c r="L138" s="351">
        <v>1.4000000000000001</v>
      </c>
      <c r="M138" s="351">
        <v>0</v>
      </c>
      <c r="N138" s="351">
        <v>1.3</v>
      </c>
      <c r="O138" s="351">
        <v>2.1</v>
      </c>
      <c r="Q138" s="349">
        <v>0</v>
      </c>
      <c r="R138" s="349">
        <v>0</v>
      </c>
      <c r="S138" s="349">
        <v>0</v>
      </c>
      <c r="T138" s="349">
        <v>0</v>
      </c>
      <c r="U138" s="351">
        <v>1.1000000000000001</v>
      </c>
      <c r="V138" s="351">
        <v>0</v>
      </c>
      <c r="W138" s="351">
        <v>1.1000000000000001</v>
      </c>
      <c r="X138" s="351">
        <v>1.1000000000000001</v>
      </c>
      <c r="Z138" s="349">
        <v>0</v>
      </c>
      <c r="AA138" s="349">
        <v>0</v>
      </c>
      <c r="AB138" s="349">
        <v>0</v>
      </c>
      <c r="AC138" s="349">
        <v>0</v>
      </c>
      <c r="AD138" s="351">
        <v>0</v>
      </c>
      <c r="AE138" s="351">
        <v>0</v>
      </c>
      <c r="AF138" s="351">
        <v>0</v>
      </c>
      <c r="AG138" s="351">
        <v>0</v>
      </c>
    </row>
    <row r="139" spans="1:33">
      <c r="A139" s="286" t="s">
        <v>101</v>
      </c>
      <c r="B139" s="286" t="s">
        <v>121</v>
      </c>
      <c r="C139" s="345">
        <v>0.05</v>
      </c>
      <c r="D139" s="345">
        <v>1</v>
      </c>
      <c r="E139" s="345">
        <v>0</v>
      </c>
      <c r="F139" s="345">
        <v>0</v>
      </c>
      <c r="G139" s="287" t="s">
        <v>63</v>
      </c>
      <c r="H139" s="349" t="s">
        <v>395</v>
      </c>
      <c r="I139" s="349" t="s">
        <v>395</v>
      </c>
      <c r="J139" s="349" t="s">
        <v>395</v>
      </c>
      <c r="K139" s="349" t="s">
        <v>395</v>
      </c>
      <c r="L139" s="351" t="s">
        <v>395</v>
      </c>
      <c r="M139" s="351" t="s">
        <v>395</v>
      </c>
      <c r="N139" s="351" t="s">
        <v>395</v>
      </c>
      <c r="O139" s="351" t="s">
        <v>395</v>
      </c>
      <c r="Q139" s="349" t="s">
        <v>395</v>
      </c>
      <c r="R139" s="349" t="s">
        <v>395</v>
      </c>
      <c r="S139" s="349" t="s">
        <v>395</v>
      </c>
      <c r="T139" s="349" t="s">
        <v>395</v>
      </c>
      <c r="U139" s="351" t="s">
        <v>395</v>
      </c>
      <c r="V139" s="351" t="s">
        <v>395</v>
      </c>
      <c r="W139" s="351" t="s">
        <v>395</v>
      </c>
      <c r="X139" s="351" t="s">
        <v>395</v>
      </c>
      <c r="Z139" s="349" t="s">
        <v>395</v>
      </c>
      <c r="AA139" s="349" t="s">
        <v>395</v>
      </c>
      <c r="AB139" s="349" t="s">
        <v>395</v>
      </c>
      <c r="AC139" s="349" t="s">
        <v>395</v>
      </c>
      <c r="AD139" s="351" t="s">
        <v>395</v>
      </c>
      <c r="AE139" s="351" t="s">
        <v>395</v>
      </c>
      <c r="AF139" s="351" t="s">
        <v>395</v>
      </c>
      <c r="AG139" s="351" t="s">
        <v>395</v>
      </c>
    </row>
    <row r="140" spans="1:33">
      <c r="A140" s="286" t="s">
        <v>101</v>
      </c>
      <c r="B140" s="286" t="s">
        <v>257</v>
      </c>
      <c r="C140" s="345">
        <v>0</v>
      </c>
      <c r="D140" s="345">
        <v>0.4</v>
      </c>
      <c r="E140" s="345">
        <v>0.4</v>
      </c>
      <c r="F140" s="345">
        <v>0.2</v>
      </c>
      <c r="G140" s="287" t="s">
        <v>65</v>
      </c>
      <c r="H140" s="349">
        <v>0</v>
      </c>
      <c r="I140" s="349">
        <v>0</v>
      </c>
      <c r="J140" s="349">
        <v>0</v>
      </c>
      <c r="K140" s="349">
        <v>0</v>
      </c>
      <c r="L140" s="351">
        <v>0</v>
      </c>
      <c r="M140" s="351">
        <v>0</v>
      </c>
      <c r="N140" s="351">
        <v>0</v>
      </c>
      <c r="O140" s="351">
        <v>0</v>
      </c>
      <c r="Q140" s="349">
        <v>0</v>
      </c>
      <c r="R140" s="349">
        <v>0</v>
      </c>
      <c r="S140" s="349">
        <v>0</v>
      </c>
      <c r="T140" s="349">
        <v>0</v>
      </c>
      <c r="U140" s="351">
        <v>0</v>
      </c>
      <c r="V140" s="351">
        <v>0</v>
      </c>
      <c r="W140" s="351">
        <v>0</v>
      </c>
      <c r="X140" s="351">
        <v>0</v>
      </c>
      <c r="Z140" s="349">
        <v>0</v>
      </c>
      <c r="AA140" s="349">
        <v>0</v>
      </c>
      <c r="AB140" s="349">
        <v>0</v>
      </c>
      <c r="AC140" s="349">
        <v>0</v>
      </c>
      <c r="AD140" s="351">
        <v>0</v>
      </c>
      <c r="AE140" s="351">
        <v>0</v>
      </c>
      <c r="AF140" s="351">
        <v>0</v>
      </c>
      <c r="AG140" s="351">
        <v>0</v>
      </c>
    </row>
    <row r="141" spans="1:33">
      <c r="A141" s="286" t="s">
        <v>101</v>
      </c>
      <c r="B141" s="286" t="s">
        <v>123</v>
      </c>
      <c r="C141" s="345">
        <v>0</v>
      </c>
      <c r="D141" s="345">
        <v>0.4</v>
      </c>
      <c r="E141" s="345">
        <v>0.4</v>
      </c>
      <c r="F141" s="345">
        <v>0.2</v>
      </c>
      <c r="G141" s="287" t="s">
        <v>63</v>
      </c>
      <c r="H141" s="349" t="s">
        <v>395</v>
      </c>
      <c r="I141" s="349" t="s">
        <v>395</v>
      </c>
      <c r="J141" s="349" t="s">
        <v>395</v>
      </c>
      <c r="K141" s="349" t="s">
        <v>395</v>
      </c>
      <c r="L141" s="351" t="s">
        <v>395</v>
      </c>
      <c r="M141" s="351" t="s">
        <v>395</v>
      </c>
      <c r="N141" s="351" t="s">
        <v>395</v>
      </c>
      <c r="O141" s="351" t="s">
        <v>395</v>
      </c>
      <c r="Q141" s="349" t="s">
        <v>395</v>
      </c>
      <c r="R141" s="349" t="s">
        <v>395</v>
      </c>
      <c r="S141" s="349" t="s">
        <v>395</v>
      </c>
      <c r="T141" s="349" t="s">
        <v>395</v>
      </c>
      <c r="U141" s="351" t="s">
        <v>395</v>
      </c>
      <c r="V141" s="351" t="s">
        <v>395</v>
      </c>
      <c r="W141" s="351" t="s">
        <v>395</v>
      </c>
      <c r="X141" s="351" t="s">
        <v>395</v>
      </c>
      <c r="Z141" s="349" t="s">
        <v>395</v>
      </c>
      <c r="AA141" s="349" t="s">
        <v>395</v>
      </c>
      <c r="AB141" s="349" t="s">
        <v>395</v>
      </c>
      <c r="AC141" s="349" t="s">
        <v>395</v>
      </c>
      <c r="AD141" s="351" t="s">
        <v>395</v>
      </c>
      <c r="AE141" s="351" t="s">
        <v>395</v>
      </c>
      <c r="AF141" s="351" t="s">
        <v>395</v>
      </c>
      <c r="AG141" s="351" t="s">
        <v>395</v>
      </c>
    </row>
    <row r="142" spans="1:33">
      <c r="A142" s="286" t="s">
        <v>101</v>
      </c>
      <c r="B142" s="286" t="s">
        <v>258</v>
      </c>
      <c r="C142" s="345">
        <v>0</v>
      </c>
      <c r="D142" s="345">
        <v>0.4</v>
      </c>
      <c r="E142" s="345">
        <v>0.4</v>
      </c>
      <c r="F142" s="345">
        <v>0.2</v>
      </c>
      <c r="G142" s="287" t="s">
        <v>65</v>
      </c>
      <c r="H142" s="349">
        <v>0</v>
      </c>
      <c r="I142" s="349">
        <v>0</v>
      </c>
      <c r="J142" s="349">
        <v>0</v>
      </c>
      <c r="K142" s="349">
        <v>0</v>
      </c>
      <c r="L142" s="351">
        <v>0</v>
      </c>
      <c r="M142" s="351">
        <v>0</v>
      </c>
      <c r="N142" s="351">
        <v>0</v>
      </c>
      <c r="O142" s="351">
        <v>0</v>
      </c>
      <c r="Q142" s="349">
        <v>0</v>
      </c>
      <c r="R142" s="349">
        <v>0</v>
      </c>
      <c r="S142" s="349">
        <v>0</v>
      </c>
      <c r="T142" s="349">
        <v>0</v>
      </c>
      <c r="U142" s="351">
        <v>0</v>
      </c>
      <c r="V142" s="351">
        <v>0</v>
      </c>
      <c r="W142" s="351">
        <v>0</v>
      </c>
      <c r="X142" s="351">
        <v>0</v>
      </c>
      <c r="Z142" s="349">
        <v>0</v>
      </c>
      <c r="AA142" s="349">
        <v>0</v>
      </c>
      <c r="AB142" s="349">
        <v>0</v>
      </c>
      <c r="AC142" s="349">
        <v>0</v>
      </c>
      <c r="AD142" s="351">
        <v>0</v>
      </c>
      <c r="AE142" s="351">
        <v>0</v>
      </c>
      <c r="AF142" s="351">
        <v>0</v>
      </c>
      <c r="AG142" s="351">
        <v>0</v>
      </c>
    </row>
    <row r="143" spans="1:33">
      <c r="A143" s="286" t="s">
        <v>101</v>
      </c>
      <c r="B143" s="286" t="s">
        <v>259</v>
      </c>
      <c r="C143" s="345">
        <v>0</v>
      </c>
      <c r="D143" s="345">
        <v>0.4</v>
      </c>
      <c r="E143" s="345">
        <v>0.4</v>
      </c>
      <c r="F143" s="345">
        <v>0.2</v>
      </c>
      <c r="G143" s="287" t="s">
        <v>65</v>
      </c>
      <c r="H143" s="349">
        <v>0</v>
      </c>
      <c r="I143" s="349">
        <v>0</v>
      </c>
      <c r="J143" s="349">
        <v>0</v>
      </c>
      <c r="K143" s="349">
        <v>0</v>
      </c>
      <c r="L143" s="351">
        <v>0</v>
      </c>
      <c r="M143" s="351">
        <v>0</v>
      </c>
      <c r="N143" s="351">
        <v>0</v>
      </c>
      <c r="O143" s="351">
        <v>0</v>
      </c>
      <c r="Q143" s="349">
        <v>0</v>
      </c>
      <c r="R143" s="349">
        <v>0</v>
      </c>
      <c r="S143" s="349">
        <v>0</v>
      </c>
      <c r="T143" s="349">
        <v>0</v>
      </c>
      <c r="U143" s="351">
        <v>0</v>
      </c>
      <c r="V143" s="351">
        <v>0</v>
      </c>
      <c r="W143" s="351">
        <v>0</v>
      </c>
      <c r="X143" s="351">
        <v>0</v>
      </c>
      <c r="Z143" s="349">
        <v>0</v>
      </c>
      <c r="AA143" s="349">
        <v>0</v>
      </c>
      <c r="AB143" s="349">
        <v>0</v>
      </c>
      <c r="AC143" s="349">
        <v>0</v>
      </c>
      <c r="AD143" s="351">
        <v>0</v>
      </c>
      <c r="AE143" s="351">
        <v>0</v>
      </c>
      <c r="AF143" s="351">
        <v>0</v>
      </c>
      <c r="AG143" s="351">
        <v>0</v>
      </c>
    </row>
    <row r="144" spans="1:33">
      <c r="A144" s="286" t="s">
        <v>105</v>
      </c>
      <c r="B144" s="286" t="s">
        <v>105</v>
      </c>
      <c r="C144" s="345">
        <v>0.8</v>
      </c>
      <c r="D144" s="345">
        <v>0.5</v>
      </c>
      <c r="E144" s="345">
        <v>0.5</v>
      </c>
      <c r="F144" s="345">
        <v>0</v>
      </c>
      <c r="G144" s="287" t="s">
        <v>63</v>
      </c>
      <c r="H144" s="349" t="s">
        <v>395</v>
      </c>
      <c r="I144" s="349" t="s">
        <v>395</v>
      </c>
      <c r="J144" s="349" t="s">
        <v>395</v>
      </c>
      <c r="K144" s="349" t="s">
        <v>395</v>
      </c>
      <c r="L144" s="351" t="s">
        <v>395</v>
      </c>
      <c r="M144" s="351" t="s">
        <v>395</v>
      </c>
      <c r="N144" s="351" t="s">
        <v>395</v>
      </c>
      <c r="O144" s="351" t="s">
        <v>395</v>
      </c>
      <c r="Q144" s="349" t="s">
        <v>395</v>
      </c>
      <c r="R144" s="349" t="s">
        <v>395</v>
      </c>
      <c r="S144" s="349" t="s">
        <v>395</v>
      </c>
      <c r="T144" s="349" t="s">
        <v>395</v>
      </c>
      <c r="U144" s="351" t="s">
        <v>395</v>
      </c>
      <c r="V144" s="351" t="s">
        <v>395</v>
      </c>
      <c r="W144" s="351" t="s">
        <v>395</v>
      </c>
      <c r="X144" s="351" t="s">
        <v>395</v>
      </c>
      <c r="Z144" s="349" t="s">
        <v>395</v>
      </c>
      <c r="AA144" s="349" t="s">
        <v>395</v>
      </c>
      <c r="AB144" s="349" t="s">
        <v>395</v>
      </c>
      <c r="AC144" s="349" t="s">
        <v>395</v>
      </c>
      <c r="AD144" s="351" t="s">
        <v>395</v>
      </c>
      <c r="AE144" s="351" t="s">
        <v>395</v>
      </c>
      <c r="AF144" s="351" t="s">
        <v>395</v>
      </c>
      <c r="AG144" s="351" t="s">
        <v>395</v>
      </c>
    </row>
    <row r="145" spans="1:33">
      <c r="A145" s="286" t="s">
        <v>105</v>
      </c>
      <c r="B145" s="286" t="s">
        <v>127</v>
      </c>
      <c r="C145" s="345">
        <v>0.2</v>
      </c>
      <c r="D145" s="345">
        <v>0.5</v>
      </c>
      <c r="E145" s="345">
        <v>0.5</v>
      </c>
      <c r="F145" s="345">
        <v>0</v>
      </c>
      <c r="G145" s="287" t="s">
        <v>63</v>
      </c>
      <c r="H145" s="349" t="s">
        <v>395</v>
      </c>
      <c r="I145" s="349" t="s">
        <v>395</v>
      </c>
      <c r="J145" s="349" t="s">
        <v>395</v>
      </c>
      <c r="K145" s="349" t="s">
        <v>395</v>
      </c>
      <c r="L145" s="351" t="s">
        <v>395</v>
      </c>
      <c r="M145" s="351" t="s">
        <v>395</v>
      </c>
      <c r="N145" s="351" t="s">
        <v>395</v>
      </c>
      <c r="O145" s="351" t="s">
        <v>395</v>
      </c>
      <c r="Q145" s="349" t="s">
        <v>395</v>
      </c>
      <c r="R145" s="349" t="s">
        <v>395</v>
      </c>
      <c r="S145" s="349" t="s">
        <v>395</v>
      </c>
      <c r="T145" s="349" t="s">
        <v>395</v>
      </c>
      <c r="U145" s="351" t="s">
        <v>395</v>
      </c>
      <c r="V145" s="351" t="s">
        <v>395</v>
      </c>
      <c r="W145" s="351" t="s">
        <v>395</v>
      </c>
      <c r="X145" s="351" t="s">
        <v>395</v>
      </c>
      <c r="Z145" s="349" t="s">
        <v>395</v>
      </c>
      <c r="AA145" s="349" t="s">
        <v>395</v>
      </c>
      <c r="AB145" s="349" t="s">
        <v>395</v>
      </c>
      <c r="AC145" s="349" t="s">
        <v>395</v>
      </c>
      <c r="AD145" s="351" t="s">
        <v>395</v>
      </c>
      <c r="AE145" s="351" t="s">
        <v>395</v>
      </c>
      <c r="AF145" s="351" t="s">
        <v>395</v>
      </c>
      <c r="AG145" s="351" t="s">
        <v>395</v>
      </c>
    </row>
    <row r="146" spans="1:33">
      <c r="A146" s="286" t="s">
        <v>170</v>
      </c>
      <c r="B146" s="286" t="s">
        <v>170</v>
      </c>
      <c r="C146" s="345">
        <v>1</v>
      </c>
      <c r="D146" s="345">
        <v>0.5</v>
      </c>
      <c r="E146" s="345">
        <v>0.5</v>
      </c>
      <c r="F146" s="345">
        <v>0</v>
      </c>
      <c r="G146" s="287" t="s">
        <v>65</v>
      </c>
      <c r="H146" s="349">
        <v>164</v>
      </c>
      <c r="I146" s="349">
        <v>19</v>
      </c>
      <c r="J146" s="349">
        <v>0</v>
      </c>
      <c r="K146" s="349">
        <v>57</v>
      </c>
      <c r="L146" s="351">
        <v>22</v>
      </c>
      <c r="M146" s="351">
        <v>7</v>
      </c>
      <c r="N146" s="351">
        <v>0</v>
      </c>
      <c r="O146" s="351">
        <v>13</v>
      </c>
      <c r="Q146" s="349">
        <v>60</v>
      </c>
      <c r="R146" s="349">
        <v>15</v>
      </c>
      <c r="S146" s="349">
        <v>0</v>
      </c>
      <c r="T146" s="349">
        <v>45</v>
      </c>
      <c r="U146" s="351">
        <v>13</v>
      </c>
      <c r="V146" s="351">
        <v>6</v>
      </c>
      <c r="W146" s="351">
        <v>0</v>
      </c>
      <c r="X146" s="351">
        <v>11</v>
      </c>
      <c r="Z146" s="349">
        <v>88</v>
      </c>
      <c r="AA146" s="349">
        <v>15</v>
      </c>
      <c r="AB146" s="349">
        <v>0</v>
      </c>
      <c r="AC146" s="349">
        <v>45</v>
      </c>
      <c r="AD146" s="351">
        <v>16</v>
      </c>
      <c r="AE146" s="351">
        <v>6</v>
      </c>
      <c r="AF146" s="351">
        <v>0</v>
      </c>
      <c r="AG146" s="351">
        <v>11</v>
      </c>
    </row>
    <row r="147" spans="1:33">
      <c r="A147" s="286" t="s">
        <v>172</v>
      </c>
      <c r="B147" s="286" t="s">
        <v>172</v>
      </c>
      <c r="C147" s="345">
        <v>1</v>
      </c>
      <c r="D147" s="345">
        <v>0.6</v>
      </c>
      <c r="E147" s="345">
        <v>0.4</v>
      </c>
      <c r="F147" s="345">
        <v>0</v>
      </c>
      <c r="G147" s="287" t="s">
        <v>65</v>
      </c>
      <c r="H147" s="349">
        <v>134</v>
      </c>
      <c r="I147" s="349">
        <v>111</v>
      </c>
      <c r="J147" s="349">
        <v>0</v>
      </c>
      <c r="K147" s="349">
        <v>57</v>
      </c>
      <c r="L147" s="351">
        <v>20</v>
      </c>
      <c r="M147" s="351">
        <v>18</v>
      </c>
      <c r="N147" s="351">
        <v>0</v>
      </c>
      <c r="O147" s="351">
        <v>13</v>
      </c>
      <c r="Q147" s="349">
        <v>0</v>
      </c>
      <c r="R147" s="349">
        <v>0</v>
      </c>
      <c r="S147" s="349">
        <v>0</v>
      </c>
      <c r="T147" s="349">
        <v>0</v>
      </c>
      <c r="U147" s="351">
        <v>0</v>
      </c>
      <c r="V147" s="351">
        <v>0</v>
      </c>
      <c r="W147" s="351">
        <v>0</v>
      </c>
      <c r="X147" s="351">
        <v>0</v>
      </c>
      <c r="Z147" s="349">
        <v>0</v>
      </c>
      <c r="AA147" s="349">
        <v>0</v>
      </c>
      <c r="AB147" s="349">
        <v>0</v>
      </c>
      <c r="AC147" s="349">
        <v>0</v>
      </c>
      <c r="AD147" s="351">
        <v>0</v>
      </c>
      <c r="AE147" s="351">
        <v>0</v>
      </c>
      <c r="AF147" s="351">
        <v>0</v>
      </c>
      <c r="AG147" s="351">
        <v>0</v>
      </c>
    </row>
    <row r="148" spans="1:33">
      <c r="A148" s="286" t="s">
        <v>108</v>
      </c>
      <c r="B148" s="286" t="s">
        <v>130</v>
      </c>
      <c r="C148" s="345">
        <v>0.7</v>
      </c>
      <c r="D148" s="345">
        <v>0.8</v>
      </c>
      <c r="E148" s="345">
        <v>0.2</v>
      </c>
      <c r="F148" s="345">
        <v>0</v>
      </c>
      <c r="G148" s="287" t="s">
        <v>63</v>
      </c>
      <c r="H148" s="349" t="s">
        <v>395</v>
      </c>
      <c r="I148" s="349" t="s">
        <v>395</v>
      </c>
      <c r="J148" s="349" t="s">
        <v>395</v>
      </c>
      <c r="K148" s="349" t="s">
        <v>395</v>
      </c>
      <c r="L148" s="351" t="s">
        <v>395</v>
      </c>
      <c r="M148" s="351" t="s">
        <v>395</v>
      </c>
      <c r="N148" s="351" t="s">
        <v>395</v>
      </c>
      <c r="O148" s="351" t="s">
        <v>395</v>
      </c>
      <c r="Q148" s="349" t="s">
        <v>395</v>
      </c>
      <c r="R148" s="349" t="s">
        <v>395</v>
      </c>
      <c r="S148" s="349" t="s">
        <v>395</v>
      </c>
      <c r="T148" s="349" t="s">
        <v>395</v>
      </c>
      <c r="U148" s="351" t="s">
        <v>395</v>
      </c>
      <c r="V148" s="351" t="s">
        <v>395</v>
      </c>
      <c r="W148" s="351" t="s">
        <v>395</v>
      </c>
      <c r="X148" s="351" t="s">
        <v>395</v>
      </c>
      <c r="Z148" s="349" t="s">
        <v>395</v>
      </c>
      <c r="AA148" s="349" t="s">
        <v>395</v>
      </c>
      <c r="AB148" s="349" t="s">
        <v>395</v>
      </c>
      <c r="AC148" s="349" t="s">
        <v>395</v>
      </c>
      <c r="AD148" s="351" t="s">
        <v>395</v>
      </c>
      <c r="AE148" s="351" t="s">
        <v>395</v>
      </c>
      <c r="AF148" s="351" t="s">
        <v>395</v>
      </c>
      <c r="AG148" s="351" t="s">
        <v>395</v>
      </c>
    </row>
    <row r="149" spans="1:33">
      <c r="A149" s="286" t="s">
        <v>108</v>
      </c>
      <c r="B149" s="286" t="s">
        <v>133</v>
      </c>
      <c r="C149" s="345">
        <v>0.3</v>
      </c>
      <c r="D149" s="345">
        <v>0.6</v>
      </c>
      <c r="E149" s="345">
        <v>0.4</v>
      </c>
      <c r="F149" s="345">
        <v>0</v>
      </c>
      <c r="G149" s="287" t="s">
        <v>63</v>
      </c>
      <c r="H149" s="349" t="s">
        <v>395</v>
      </c>
      <c r="I149" s="349" t="s">
        <v>395</v>
      </c>
      <c r="J149" s="349" t="s">
        <v>395</v>
      </c>
      <c r="K149" s="349" t="s">
        <v>395</v>
      </c>
      <c r="L149" s="351" t="s">
        <v>395</v>
      </c>
      <c r="M149" s="351" t="s">
        <v>395</v>
      </c>
      <c r="N149" s="351" t="s">
        <v>395</v>
      </c>
      <c r="O149" s="351" t="s">
        <v>395</v>
      </c>
      <c r="Q149" s="349" t="s">
        <v>395</v>
      </c>
      <c r="R149" s="349" t="s">
        <v>395</v>
      </c>
      <c r="S149" s="349" t="s">
        <v>395</v>
      </c>
      <c r="T149" s="349" t="s">
        <v>395</v>
      </c>
      <c r="U149" s="351" t="s">
        <v>395</v>
      </c>
      <c r="V149" s="351" t="s">
        <v>395</v>
      </c>
      <c r="W149" s="351" t="s">
        <v>395</v>
      </c>
      <c r="X149" s="351" t="s">
        <v>395</v>
      </c>
      <c r="Z149" s="349" t="s">
        <v>395</v>
      </c>
      <c r="AA149" s="349" t="s">
        <v>395</v>
      </c>
      <c r="AB149" s="349" t="s">
        <v>395</v>
      </c>
      <c r="AC149" s="349" t="s">
        <v>395</v>
      </c>
      <c r="AD149" s="351" t="s">
        <v>395</v>
      </c>
      <c r="AE149" s="351" t="s">
        <v>395</v>
      </c>
      <c r="AF149" s="351" t="s">
        <v>395</v>
      </c>
      <c r="AG149" s="351" t="s">
        <v>395</v>
      </c>
    </row>
    <row r="150" spans="1:33">
      <c r="A150" s="286" t="s">
        <v>175</v>
      </c>
      <c r="B150" s="286" t="s">
        <v>175</v>
      </c>
      <c r="C150" s="345">
        <v>1</v>
      </c>
      <c r="D150" s="345">
        <v>0.75</v>
      </c>
      <c r="E150" s="345">
        <v>0.25</v>
      </c>
      <c r="F150" s="345">
        <v>0</v>
      </c>
      <c r="G150" s="287" t="s">
        <v>65</v>
      </c>
      <c r="H150" s="349">
        <v>32</v>
      </c>
      <c r="I150" s="349">
        <v>0</v>
      </c>
      <c r="J150" s="349">
        <v>25</v>
      </c>
      <c r="K150" s="349">
        <v>25</v>
      </c>
      <c r="L150" s="351">
        <v>9</v>
      </c>
      <c r="M150" s="351">
        <v>0</v>
      </c>
      <c r="N150" s="351">
        <v>8</v>
      </c>
      <c r="O150" s="351">
        <v>8</v>
      </c>
      <c r="Q150" s="349">
        <v>0</v>
      </c>
      <c r="R150" s="349">
        <v>0</v>
      </c>
      <c r="S150" s="349">
        <v>0</v>
      </c>
      <c r="T150" s="349">
        <v>17</v>
      </c>
      <c r="U150" s="351">
        <v>0</v>
      </c>
      <c r="V150" s="351">
        <v>0</v>
      </c>
      <c r="W150" s="351">
        <v>0</v>
      </c>
      <c r="X150" s="351">
        <v>7</v>
      </c>
      <c r="Z150" s="349">
        <v>0</v>
      </c>
      <c r="AA150" s="349">
        <v>0</v>
      </c>
      <c r="AB150" s="349">
        <v>14</v>
      </c>
      <c r="AC150" s="349">
        <v>14</v>
      </c>
      <c r="AD150" s="351">
        <v>0</v>
      </c>
      <c r="AE150" s="351">
        <v>0</v>
      </c>
      <c r="AF150" s="351">
        <v>6</v>
      </c>
      <c r="AG150" s="351">
        <v>6</v>
      </c>
    </row>
    <row r="151" spans="1:33">
      <c r="A151" s="286" t="s">
        <v>177</v>
      </c>
      <c r="B151" s="286" t="s">
        <v>177</v>
      </c>
      <c r="C151" s="345">
        <v>0.55000000000000004</v>
      </c>
      <c r="D151" s="345">
        <v>0.5</v>
      </c>
      <c r="E151" s="345">
        <v>0.5</v>
      </c>
      <c r="F151" s="345">
        <v>0</v>
      </c>
      <c r="G151" s="287" t="s">
        <v>65</v>
      </c>
      <c r="H151" s="349">
        <v>36</v>
      </c>
      <c r="I151" s="349">
        <v>42</v>
      </c>
      <c r="J151" s="349">
        <v>28</v>
      </c>
      <c r="K151" s="349">
        <v>40</v>
      </c>
      <c r="L151" s="351">
        <v>7.15</v>
      </c>
      <c r="M151" s="351">
        <v>6.6000000000000005</v>
      </c>
      <c r="N151" s="351">
        <v>7.15</v>
      </c>
      <c r="O151" s="351">
        <v>7.15</v>
      </c>
      <c r="Q151" s="349">
        <v>14</v>
      </c>
      <c r="R151" s="349">
        <v>14</v>
      </c>
      <c r="S151" s="349">
        <v>0</v>
      </c>
      <c r="T151" s="349">
        <v>12</v>
      </c>
      <c r="U151" s="351">
        <v>4.4000000000000004</v>
      </c>
      <c r="V151" s="351">
        <v>4.4000000000000004</v>
      </c>
      <c r="W151" s="351">
        <v>0</v>
      </c>
      <c r="X151" s="351">
        <v>3.8500000000000005</v>
      </c>
      <c r="Z151" s="349">
        <v>0</v>
      </c>
      <c r="AA151" s="349">
        <v>0</v>
      </c>
      <c r="AB151" s="349">
        <v>0</v>
      </c>
      <c r="AC151" s="349">
        <v>0</v>
      </c>
      <c r="AD151" s="351">
        <v>0</v>
      </c>
      <c r="AE151" s="351">
        <v>0</v>
      </c>
      <c r="AF151" s="351">
        <v>0</v>
      </c>
      <c r="AG151" s="351">
        <v>0</v>
      </c>
    </row>
    <row r="152" spans="1:33">
      <c r="A152" s="286" t="s">
        <v>177</v>
      </c>
      <c r="B152" s="286" t="s">
        <v>260</v>
      </c>
      <c r="C152" s="345">
        <v>0.45</v>
      </c>
      <c r="D152" s="345">
        <v>0.5</v>
      </c>
      <c r="E152" s="345">
        <v>0.5</v>
      </c>
      <c r="F152" s="345">
        <v>0</v>
      </c>
      <c r="G152" s="287" t="s">
        <v>65</v>
      </c>
      <c r="H152" s="349">
        <v>26</v>
      </c>
      <c r="I152" s="349">
        <v>10</v>
      </c>
      <c r="J152" s="349">
        <v>31</v>
      </c>
      <c r="K152" s="349">
        <v>20</v>
      </c>
      <c r="L152" s="351">
        <v>5.8500000000000005</v>
      </c>
      <c r="M152" s="351">
        <v>5.4</v>
      </c>
      <c r="N152" s="351">
        <v>5.8500000000000005</v>
      </c>
      <c r="O152" s="351">
        <v>5.8500000000000005</v>
      </c>
      <c r="Q152" s="349">
        <v>8</v>
      </c>
      <c r="R152" s="349">
        <v>8</v>
      </c>
      <c r="S152" s="349">
        <v>0</v>
      </c>
      <c r="T152" s="349">
        <v>8</v>
      </c>
      <c r="U152" s="351">
        <v>3.6</v>
      </c>
      <c r="V152" s="351">
        <v>3.6</v>
      </c>
      <c r="W152" s="351">
        <v>0</v>
      </c>
      <c r="X152" s="351">
        <v>3.15</v>
      </c>
      <c r="Z152" s="349">
        <v>0</v>
      </c>
      <c r="AA152" s="349">
        <v>0</v>
      </c>
      <c r="AB152" s="349">
        <v>0</v>
      </c>
      <c r="AC152" s="349">
        <v>0</v>
      </c>
      <c r="AD152" s="351">
        <v>0</v>
      </c>
      <c r="AE152" s="351">
        <v>0</v>
      </c>
      <c r="AF152" s="351">
        <v>0</v>
      </c>
      <c r="AG152" s="351">
        <v>0</v>
      </c>
    </row>
    <row r="153" spans="1:33">
      <c r="A153" s="286" t="s">
        <v>179</v>
      </c>
      <c r="B153" s="286" t="s">
        <v>179</v>
      </c>
      <c r="C153" s="345">
        <v>1</v>
      </c>
      <c r="D153" s="345">
        <v>0.5</v>
      </c>
      <c r="E153" s="345">
        <v>0.5</v>
      </c>
      <c r="F153" s="345">
        <v>0</v>
      </c>
      <c r="G153" s="287" t="s">
        <v>65</v>
      </c>
      <c r="H153" s="349">
        <v>15</v>
      </c>
      <c r="I153" s="349">
        <v>15</v>
      </c>
      <c r="J153" s="349">
        <v>15</v>
      </c>
      <c r="K153" s="349">
        <v>12</v>
      </c>
      <c r="L153" s="351">
        <v>6</v>
      </c>
      <c r="M153" s="351">
        <v>6</v>
      </c>
      <c r="N153" s="351">
        <v>6</v>
      </c>
      <c r="O153" s="351">
        <v>6</v>
      </c>
      <c r="Q153" s="349">
        <v>12</v>
      </c>
      <c r="R153" s="349">
        <v>6</v>
      </c>
      <c r="S153" s="349">
        <v>6</v>
      </c>
      <c r="T153" s="349">
        <v>3</v>
      </c>
      <c r="U153" s="351">
        <v>6</v>
      </c>
      <c r="V153" s="351">
        <v>4</v>
      </c>
      <c r="W153" s="351">
        <v>4</v>
      </c>
      <c r="X153" s="351">
        <v>3</v>
      </c>
      <c r="Z153" s="349">
        <v>0</v>
      </c>
      <c r="AA153" s="349">
        <v>17</v>
      </c>
      <c r="AB153" s="349">
        <v>0</v>
      </c>
      <c r="AC153" s="349">
        <v>15</v>
      </c>
      <c r="AD153" s="351">
        <v>0</v>
      </c>
      <c r="AE153" s="351">
        <v>7</v>
      </c>
      <c r="AF153" s="351">
        <v>0</v>
      </c>
      <c r="AG153" s="351">
        <v>6</v>
      </c>
    </row>
    <row r="154" spans="1:33">
      <c r="A154" s="286" t="s">
        <v>396</v>
      </c>
      <c r="B154" s="286" t="s">
        <v>396</v>
      </c>
      <c r="C154" s="345">
        <v>1</v>
      </c>
      <c r="D154" s="345">
        <v>0.6</v>
      </c>
      <c r="E154" s="345">
        <v>0.4</v>
      </c>
      <c r="F154" s="345">
        <v>0</v>
      </c>
      <c r="G154" s="287" t="s">
        <v>65</v>
      </c>
      <c r="H154" s="349">
        <v>105</v>
      </c>
      <c r="I154" s="349">
        <v>80</v>
      </c>
      <c r="J154" s="349">
        <v>64</v>
      </c>
      <c r="K154" s="349">
        <v>496</v>
      </c>
      <c r="L154" s="351">
        <v>17</v>
      </c>
      <c r="M154" s="351">
        <v>15</v>
      </c>
      <c r="N154" s="351">
        <v>13</v>
      </c>
      <c r="O154" s="351">
        <v>38</v>
      </c>
      <c r="Q154" s="349">
        <v>132</v>
      </c>
      <c r="R154" s="349">
        <v>18</v>
      </c>
      <c r="S154" s="349">
        <v>144</v>
      </c>
      <c r="T154" s="349">
        <v>414</v>
      </c>
      <c r="U154" s="351">
        <v>19</v>
      </c>
      <c r="V154" s="351">
        <v>7</v>
      </c>
      <c r="W154" s="351">
        <v>20</v>
      </c>
      <c r="X154" s="351">
        <v>35</v>
      </c>
      <c r="Z154" s="349">
        <v>119</v>
      </c>
      <c r="AA154" s="349">
        <v>0</v>
      </c>
      <c r="AB154" s="349">
        <v>144</v>
      </c>
      <c r="AC154" s="349">
        <v>414</v>
      </c>
      <c r="AD154" s="351">
        <v>18</v>
      </c>
      <c r="AE154" s="351">
        <v>0</v>
      </c>
      <c r="AF154" s="351">
        <v>20</v>
      </c>
      <c r="AG154" s="351">
        <v>35</v>
      </c>
    </row>
    <row r="155" spans="1:33">
      <c r="A155" s="286" t="s">
        <v>182</v>
      </c>
      <c r="B155" s="286" t="s">
        <v>182</v>
      </c>
      <c r="C155" s="345">
        <v>1</v>
      </c>
      <c r="D155" s="345">
        <v>0.7</v>
      </c>
      <c r="E155" s="345">
        <v>0.3</v>
      </c>
      <c r="F155" s="345">
        <v>0</v>
      </c>
      <c r="G155" s="287" t="s">
        <v>65</v>
      </c>
      <c r="H155" s="349">
        <v>13</v>
      </c>
      <c r="I155" s="349">
        <v>0</v>
      </c>
      <c r="J155" s="349">
        <v>14</v>
      </c>
      <c r="K155" s="349">
        <v>15</v>
      </c>
      <c r="L155" s="351">
        <v>6</v>
      </c>
      <c r="M155" s="351">
        <v>0</v>
      </c>
      <c r="N155" s="351">
        <v>6</v>
      </c>
      <c r="O155" s="351">
        <v>6</v>
      </c>
      <c r="Q155" s="349">
        <v>8</v>
      </c>
      <c r="R155" s="349">
        <v>0</v>
      </c>
      <c r="S155" s="349">
        <v>25</v>
      </c>
      <c r="T155" s="349">
        <v>25</v>
      </c>
      <c r="U155" s="351">
        <v>4</v>
      </c>
      <c r="V155" s="351">
        <v>0</v>
      </c>
      <c r="W155" s="351">
        <v>8</v>
      </c>
      <c r="X155" s="351">
        <v>8</v>
      </c>
      <c r="Z155" s="349">
        <v>7</v>
      </c>
      <c r="AA155" s="349">
        <v>0</v>
      </c>
      <c r="AB155" s="349">
        <v>7</v>
      </c>
      <c r="AC155" s="349">
        <v>7</v>
      </c>
      <c r="AD155" s="351">
        <v>4</v>
      </c>
      <c r="AE155" s="351">
        <v>0</v>
      </c>
      <c r="AF155" s="351">
        <v>4</v>
      </c>
      <c r="AG155" s="351">
        <v>4</v>
      </c>
    </row>
    <row r="156" spans="1:33">
      <c r="A156" s="286" t="s">
        <v>111</v>
      </c>
      <c r="B156" s="286" t="s">
        <v>111</v>
      </c>
      <c r="C156" s="345">
        <v>1</v>
      </c>
      <c r="D156" s="345">
        <v>0.1</v>
      </c>
      <c r="E156" s="345">
        <v>0.9</v>
      </c>
      <c r="F156" s="345">
        <v>0</v>
      </c>
      <c r="G156" s="287" t="s">
        <v>63</v>
      </c>
      <c r="H156" s="349" t="s">
        <v>395</v>
      </c>
      <c r="I156" s="349" t="s">
        <v>395</v>
      </c>
      <c r="J156" s="349" t="s">
        <v>395</v>
      </c>
      <c r="K156" s="349" t="s">
        <v>395</v>
      </c>
      <c r="L156" s="351" t="s">
        <v>395</v>
      </c>
      <c r="M156" s="351" t="s">
        <v>395</v>
      </c>
      <c r="N156" s="351" t="s">
        <v>395</v>
      </c>
      <c r="O156" s="351" t="s">
        <v>395</v>
      </c>
      <c r="Q156" s="349" t="s">
        <v>395</v>
      </c>
      <c r="R156" s="349" t="s">
        <v>395</v>
      </c>
      <c r="S156" s="349" t="s">
        <v>395</v>
      </c>
      <c r="T156" s="349" t="s">
        <v>395</v>
      </c>
      <c r="U156" s="351" t="s">
        <v>395</v>
      </c>
      <c r="V156" s="351" t="s">
        <v>395</v>
      </c>
      <c r="W156" s="351" t="s">
        <v>395</v>
      </c>
      <c r="X156" s="351" t="s">
        <v>395</v>
      </c>
      <c r="Z156" s="349" t="s">
        <v>395</v>
      </c>
      <c r="AA156" s="349" t="s">
        <v>395</v>
      </c>
      <c r="AB156" s="349" t="s">
        <v>395</v>
      </c>
      <c r="AC156" s="349" t="s">
        <v>395</v>
      </c>
      <c r="AD156" s="351" t="s">
        <v>395</v>
      </c>
      <c r="AE156" s="351" t="s">
        <v>395</v>
      </c>
      <c r="AF156" s="351" t="s">
        <v>395</v>
      </c>
      <c r="AG156" s="351" t="s">
        <v>395</v>
      </c>
    </row>
    <row r="157" spans="1:33">
      <c r="A157" s="286" t="s">
        <v>184</v>
      </c>
      <c r="B157" s="286" t="s">
        <v>184</v>
      </c>
      <c r="C157" s="345">
        <v>1</v>
      </c>
      <c r="D157" s="345">
        <v>0.65</v>
      </c>
      <c r="E157" s="345">
        <v>0.35</v>
      </c>
      <c r="F157" s="345">
        <v>0</v>
      </c>
      <c r="G157" s="287" t="s">
        <v>65</v>
      </c>
      <c r="H157" s="349">
        <v>10</v>
      </c>
      <c r="I157" s="349">
        <v>0</v>
      </c>
      <c r="J157" s="349">
        <v>0</v>
      </c>
      <c r="K157" s="349">
        <v>4</v>
      </c>
      <c r="L157" s="351">
        <v>5</v>
      </c>
      <c r="M157" s="351">
        <v>0</v>
      </c>
      <c r="N157" s="351">
        <v>0</v>
      </c>
      <c r="O157" s="351">
        <v>3</v>
      </c>
      <c r="Q157" s="349">
        <v>3</v>
      </c>
      <c r="R157" s="349">
        <v>0</v>
      </c>
      <c r="S157" s="349">
        <v>0</v>
      </c>
      <c r="T157" s="349">
        <v>4</v>
      </c>
      <c r="U157" s="351">
        <v>3</v>
      </c>
      <c r="V157" s="351">
        <v>0</v>
      </c>
      <c r="W157" s="351">
        <v>0</v>
      </c>
      <c r="X157" s="351">
        <v>3</v>
      </c>
      <c r="Z157" s="349">
        <v>2</v>
      </c>
      <c r="AA157" s="349">
        <v>0</v>
      </c>
      <c r="AB157" s="349">
        <v>0</v>
      </c>
      <c r="AC157" s="349">
        <v>2</v>
      </c>
      <c r="AD157" s="351">
        <v>2</v>
      </c>
      <c r="AE157" s="351">
        <v>0</v>
      </c>
      <c r="AF157" s="351">
        <v>0</v>
      </c>
      <c r="AG157" s="351">
        <v>2</v>
      </c>
    </row>
    <row r="158" spans="1:33">
      <c r="A158" s="286" t="s">
        <v>186</v>
      </c>
      <c r="B158" s="286" t="s">
        <v>186</v>
      </c>
      <c r="C158" s="345">
        <v>1</v>
      </c>
      <c r="D158" s="345">
        <v>0.5</v>
      </c>
      <c r="E158" s="345">
        <v>0.5</v>
      </c>
      <c r="F158" s="345">
        <v>0</v>
      </c>
      <c r="G158" s="287" t="s">
        <v>65</v>
      </c>
      <c r="H158" s="349">
        <v>0</v>
      </c>
      <c r="I158" s="349">
        <v>0</v>
      </c>
      <c r="J158" s="349">
        <v>0</v>
      </c>
      <c r="K158" s="349">
        <v>0</v>
      </c>
      <c r="L158" s="351">
        <v>0</v>
      </c>
      <c r="M158" s="351">
        <v>0</v>
      </c>
      <c r="N158" s="351">
        <v>0</v>
      </c>
      <c r="O158" s="351">
        <v>0</v>
      </c>
      <c r="Q158" s="349">
        <v>0</v>
      </c>
      <c r="R158" s="349">
        <v>0</v>
      </c>
      <c r="S158" s="349">
        <v>0</v>
      </c>
      <c r="T158" s="349">
        <v>0</v>
      </c>
      <c r="U158" s="351">
        <v>0</v>
      </c>
      <c r="V158" s="351">
        <v>0</v>
      </c>
      <c r="W158" s="351">
        <v>0</v>
      </c>
      <c r="X158" s="351">
        <v>0</v>
      </c>
      <c r="Z158" s="349">
        <v>0</v>
      </c>
      <c r="AA158" s="349">
        <v>0</v>
      </c>
      <c r="AB158" s="349">
        <v>0</v>
      </c>
      <c r="AC158" s="349">
        <v>0</v>
      </c>
      <c r="AD158" s="351">
        <v>0</v>
      </c>
      <c r="AE158" s="351">
        <v>0</v>
      </c>
      <c r="AF158" s="351">
        <v>0</v>
      </c>
      <c r="AG158" s="351">
        <v>0</v>
      </c>
    </row>
    <row r="159" spans="1:33">
      <c r="A159" s="286" t="s">
        <v>187</v>
      </c>
      <c r="B159" s="286" t="s">
        <v>264</v>
      </c>
      <c r="C159" s="345">
        <v>0.35</v>
      </c>
      <c r="D159" s="345">
        <v>0.5</v>
      </c>
      <c r="E159" s="345">
        <v>0.5</v>
      </c>
      <c r="F159" s="345">
        <v>0</v>
      </c>
      <c r="G159" s="287" t="s">
        <v>65</v>
      </c>
      <c r="H159" s="349">
        <v>25</v>
      </c>
      <c r="I159" s="349">
        <v>0</v>
      </c>
      <c r="J159" s="349">
        <v>31</v>
      </c>
      <c r="K159" s="349">
        <v>35</v>
      </c>
      <c r="L159" s="351">
        <v>7.6999999999999993</v>
      </c>
      <c r="M159" s="351">
        <v>2.0999999999999996</v>
      </c>
      <c r="N159" s="351">
        <v>5.6</v>
      </c>
      <c r="O159" s="351">
        <v>6.6499999999999995</v>
      </c>
      <c r="Q159" s="349">
        <v>19</v>
      </c>
      <c r="R159" s="349">
        <v>0</v>
      </c>
      <c r="S159" s="349">
        <v>10</v>
      </c>
      <c r="T159" s="349">
        <v>20</v>
      </c>
      <c r="U159" s="351">
        <v>4.1999999999999993</v>
      </c>
      <c r="V159" s="351">
        <v>1.4</v>
      </c>
      <c r="W159" s="351">
        <v>3.15</v>
      </c>
      <c r="X159" s="351">
        <v>4.55</v>
      </c>
      <c r="Z159" s="349">
        <v>0</v>
      </c>
      <c r="AA159" s="349">
        <v>0</v>
      </c>
      <c r="AB159" s="349">
        <v>0</v>
      </c>
      <c r="AC159" s="349">
        <v>0</v>
      </c>
      <c r="AD159" s="351">
        <v>0</v>
      </c>
      <c r="AE159" s="351">
        <v>0</v>
      </c>
      <c r="AF159" s="351">
        <v>0</v>
      </c>
      <c r="AG159" s="351">
        <v>0</v>
      </c>
    </row>
    <row r="160" spans="1:33">
      <c r="A160" s="286" t="s">
        <v>187</v>
      </c>
      <c r="B160" s="286" t="s">
        <v>265</v>
      </c>
      <c r="C160" s="345">
        <v>0.27</v>
      </c>
      <c r="D160" s="347">
        <v>0.5</v>
      </c>
      <c r="E160" s="347">
        <v>0.5</v>
      </c>
      <c r="F160" s="345">
        <v>0</v>
      </c>
      <c r="G160" s="287" t="s">
        <v>65</v>
      </c>
      <c r="H160" s="349">
        <v>39</v>
      </c>
      <c r="I160" s="349">
        <v>8</v>
      </c>
      <c r="J160" s="349">
        <v>31</v>
      </c>
      <c r="K160" s="349">
        <v>28</v>
      </c>
      <c r="L160" s="351">
        <v>5.94</v>
      </c>
      <c r="M160" s="351">
        <v>1.62</v>
      </c>
      <c r="N160" s="351">
        <v>4.32</v>
      </c>
      <c r="O160" s="351">
        <v>5.1300000000000008</v>
      </c>
      <c r="Q160" s="349">
        <v>10</v>
      </c>
      <c r="R160" s="349">
        <v>4</v>
      </c>
      <c r="S160" s="349">
        <v>10</v>
      </c>
      <c r="T160" s="349">
        <v>20</v>
      </c>
      <c r="U160" s="351">
        <v>3.24</v>
      </c>
      <c r="V160" s="351">
        <v>1.08</v>
      </c>
      <c r="W160" s="351">
        <v>2.4300000000000002</v>
      </c>
      <c r="X160" s="351">
        <v>3.5100000000000002</v>
      </c>
      <c r="Z160" s="349">
        <v>0</v>
      </c>
      <c r="AA160" s="349">
        <v>0</v>
      </c>
      <c r="AB160" s="349">
        <v>0</v>
      </c>
      <c r="AC160" s="349">
        <v>0</v>
      </c>
      <c r="AD160" s="351">
        <v>0</v>
      </c>
      <c r="AE160" s="351">
        <v>0</v>
      </c>
      <c r="AF160" s="351">
        <v>0</v>
      </c>
      <c r="AG160" s="351">
        <v>0</v>
      </c>
    </row>
    <row r="161" spans="1:33">
      <c r="A161" s="286" t="s">
        <v>187</v>
      </c>
      <c r="B161" s="286" t="s">
        <v>266</v>
      </c>
      <c r="C161" s="345">
        <v>0.26</v>
      </c>
      <c r="D161" s="347">
        <v>0.5</v>
      </c>
      <c r="E161" s="347">
        <v>0.5</v>
      </c>
      <c r="F161" s="345">
        <v>0</v>
      </c>
      <c r="G161" s="287" t="s">
        <v>65</v>
      </c>
      <c r="H161" s="349">
        <v>47</v>
      </c>
      <c r="I161" s="349">
        <v>8</v>
      </c>
      <c r="J161" s="349">
        <v>31</v>
      </c>
      <c r="K161" s="349">
        <v>27</v>
      </c>
      <c r="L161" s="351">
        <v>5.7200000000000006</v>
      </c>
      <c r="M161" s="351">
        <v>1.56</v>
      </c>
      <c r="N161" s="351">
        <v>4.16</v>
      </c>
      <c r="O161" s="351">
        <v>4.9400000000000004</v>
      </c>
      <c r="Q161" s="349">
        <v>21</v>
      </c>
      <c r="R161" s="349">
        <v>4</v>
      </c>
      <c r="S161" s="349">
        <v>10</v>
      </c>
      <c r="T161" s="349">
        <v>18</v>
      </c>
      <c r="U161" s="351">
        <v>3.12</v>
      </c>
      <c r="V161" s="351">
        <v>1.04</v>
      </c>
      <c r="W161" s="351">
        <v>2.34</v>
      </c>
      <c r="X161" s="351">
        <v>3.38</v>
      </c>
      <c r="Z161" s="349">
        <v>0</v>
      </c>
      <c r="AA161" s="349">
        <v>0</v>
      </c>
      <c r="AB161" s="349">
        <v>0</v>
      </c>
      <c r="AC161" s="349">
        <v>0</v>
      </c>
      <c r="AD161" s="351">
        <v>0</v>
      </c>
      <c r="AE161" s="351">
        <v>0</v>
      </c>
      <c r="AF161" s="351">
        <v>0</v>
      </c>
      <c r="AG161" s="351">
        <v>0</v>
      </c>
    </row>
    <row r="162" spans="1:33">
      <c r="A162" s="286" t="s">
        <v>187</v>
      </c>
      <c r="B162" s="286" t="s">
        <v>267</v>
      </c>
      <c r="C162" s="345">
        <v>0.12</v>
      </c>
      <c r="D162" s="345">
        <v>0.9</v>
      </c>
      <c r="E162" s="345">
        <v>0.1</v>
      </c>
      <c r="F162" s="345">
        <v>0</v>
      </c>
      <c r="G162" s="287" t="s">
        <v>65</v>
      </c>
      <c r="H162" s="349">
        <v>59</v>
      </c>
      <c r="I162" s="349">
        <v>0</v>
      </c>
      <c r="J162" s="349">
        <v>0</v>
      </c>
      <c r="K162" s="349">
        <v>37</v>
      </c>
      <c r="L162" s="351">
        <v>2.6399999999999997</v>
      </c>
      <c r="M162" s="351">
        <v>0.72</v>
      </c>
      <c r="N162" s="351">
        <v>1.92</v>
      </c>
      <c r="O162" s="351">
        <v>2.2799999999999998</v>
      </c>
      <c r="Q162" s="349">
        <v>0</v>
      </c>
      <c r="R162" s="349">
        <v>0</v>
      </c>
      <c r="S162" s="349">
        <v>0</v>
      </c>
      <c r="T162" s="349">
        <v>0</v>
      </c>
      <c r="U162" s="351">
        <v>1.44</v>
      </c>
      <c r="V162" s="351">
        <v>0.48</v>
      </c>
      <c r="W162" s="351">
        <v>1.08</v>
      </c>
      <c r="X162" s="351">
        <v>1.56</v>
      </c>
      <c r="Z162" s="349">
        <v>0</v>
      </c>
      <c r="AA162" s="349">
        <v>0</v>
      </c>
      <c r="AB162" s="349">
        <v>0</v>
      </c>
      <c r="AC162" s="349">
        <v>0</v>
      </c>
      <c r="AD162" s="351">
        <v>0</v>
      </c>
      <c r="AE162" s="351">
        <v>0</v>
      </c>
      <c r="AF162" s="351">
        <v>0</v>
      </c>
      <c r="AG162" s="351">
        <v>0</v>
      </c>
    </row>
    <row r="163" spans="1:33">
      <c r="A163" s="286" t="s">
        <v>188</v>
      </c>
      <c r="B163" s="286" t="s">
        <v>188</v>
      </c>
      <c r="C163" s="345">
        <v>1</v>
      </c>
      <c r="D163" s="345">
        <v>0.8</v>
      </c>
      <c r="E163" s="345">
        <v>0.2</v>
      </c>
      <c r="F163" s="345">
        <v>0</v>
      </c>
      <c r="G163" s="287" t="s">
        <v>65</v>
      </c>
      <c r="H163" s="349">
        <v>4</v>
      </c>
      <c r="I163" s="349">
        <v>4</v>
      </c>
      <c r="J163" s="349">
        <v>9</v>
      </c>
      <c r="K163" s="349">
        <v>6</v>
      </c>
      <c r="L163" s="351">
        <v>3</v>
      </c>
      <c r="M163" s="351">
        <v>3</v>
      </c>
      <c r="N163" s="351">
        <v>5</v>
      </c>
      <c r="O163" s="351">
        <v>4</v>
      </c>
      <c r="Q163" s="349">
        <v>0</v>
      </c>
      <c r="R163" s="349">
        <v>2</v>
      </c>
      <c r="S163" s="349">
        <v>0</v>
      </c>
      <c r="T163" s="349">
        <v>2</v>
      </c>
      <c r="U163" s="351">
        <v>0</v>
      </c>
      <c r="V163" s="351">
        <v>2</v>
      </c>
      <c r="W163" s="351">
        <v>0</v>
      </c>
      <c r="X163" s="351">
        <v>2</v>
      </c>
      <c r="Z163" s="349">
        <v>6</v>
      </c>
      <c r="AA163" s="349">
        <v>2</v>
      </c>
      <c r="AB163" s="349">
        <v>0</v>
      </c>
      <c r="AC163" s="349">
        <v>4</v>
      </c>
      <c r="AD163" s="351">
        <v>4</v>
      </c>
      <c r="AE163" s="351">
        <v>2</v>
      </c>
      <c r="AF163" s="351">
        <v>0</v>
      </c>
      <c r="AG163" s="351">
        <v>3</v>
      </c>
    </row>
    <row r="164" spans="1:33">
      <c r="A164" s="286" t="s">
        <v>190</v>
      </c>
      <c r="B164" s="286" t="s">
        <v>190</v>
      </c>
      <c r="C164" s="345">
        <v>1</v>
      </c>
      <c r="D164" s="345">
        <v>0.5</v>
      </c>
      <c r="E164" s="345">
        <v>0.5</v>
      </c>
      <c r="F164" s="345">
        <v>0</v>
      </c>
      <c r="G164" s="287" t="s">
        <v>65</v>
      </c>
      <c r="H164" s="349">
        <v>24</v>
      </c>
      <c r="I164" s="349">
        <v>0</v>
      </c>
      <c r="J164" s="349">
        <v>12</v>
      </c>
      <c r="K164" s="349">
        <v>24</v>
      </c>
      <c r="L164" s="351">
        <v>8</v>
      </c>
      <c r="M164" s="351">
        <v>0</v>
      </c>
      <c r="N164" s="351">
        <v>6</v>
      </c>
      <c r="O164" s="351">
        <v>8</v>
      </c>
      <c r="Q164" s="349">
        <v>24</v>
      </c>
      <c r="R164" s="349">
        <v>12</v>
      </c>
      <c r="S164" s="349">
        <v>12</v>
      </c>
      <c r="T164" s="349">
        <v>24</v>
      </c>
      <c r="U164" s="351">
        <v>8</v>
      </c>
      <c r="V164" s="351">
        <v>6</v>
      </c>
      <c r="W164" s="351">
        <v>6</v>
      </c>
      <c r="X164" s="351">
        <v>8</v>
      </c>
      <c r="Z164" s="349">
        <v>18</v>
      </c>
      <c r="AA164" s="349">
        <v>12</v>
      </c>
      <c r="AB164" s="349">
        <v>6</v>
      </c>
      <c r="AC164" s="349">
        <v>18</v>
      </c>
      <c r="AD164" s="351">
        <v>7</v>
      </c>
      <c r="AE164" s="351">
        <v>6</v>
      </c>
      <c r="AF164" s="351">
        <v>4</v>
      </c>
      <c r="AG164" s="351">
        <v>7</v>
      </c>
    </row>
    <row r="165" spans="1:33">
      <c r="A165" s="286" t="s">
        <v>192</v>
      </c>
      <c r="B165" s="286" t="s">
        <v>192</v>
      </c>
      <c r="C165" s="345">
        <v>1</v>
      </c>
      <c r="D165" s="345">
        <v>0.5</v>
      </c>
      <c r="E165" s="345">
        <v>0.4</v>
      </c>
      <c r="F165" s="345">
        <v>0.1</v>
      </c>
      <c r="G165" s="287" t="s">
        <v>65</v>
      </c>
      <c r="H165" s="349">
        <v>20</v>
      </c>
      <c r="I165" s="349">
        <v>0</v>
      </c>
      <c r="J165" s="349">
        <v>0</v>
      </c>
      <c r="K165" s="349">
        <v>15</v>
      </c>
      <c r="L165" s="351">
        <v>7</v>
      </c>
      <c r="M165" s="351">
        <v>0</v>
      </c>
      <c r="N165" s="351">
        <v>0</v>
      </c>
      <c r="O165" s="351">
        <v>6</v>
      </c>
      <c r="Q165" s="349">
        <v>3</v>
      </c>
      <c r="R165" s="349">
        <v>0</v>
      </c>
      <c r="S165" s="349">
        <v>0</v>
      </c>
      <c r="T165" s="349">
        <v>0</v>
      </c>
      <c r="U165" s="351">
        <v>3</v>
      </c>
      <c r="V165" s="351">
        <v>0</v>
      </c>
      <c r="W165" s="351">
        <v>0</v>
      </c>
      <c r="X165" s="351">
        <v>0</v>
      </c>
      <c r="Z165" s="349">
        <v>2</v>
      </c>
      <c r="AA165" s="349">
        <v>0</v>
      </c>
      <c r="AB165" s="349">
        <v>0</v>
      </c>
      <c r="AC165" s="349">
        <v>0</v>
      </c>
      <c r="AD165" s="351">
        <v>2</v>
      </c>
      <c r="AE165" s="351">
        <v>0</v>
      </c>
      <c r="AF165" s="351">
        <v>0</v>
      </c>
      <c r="AG165" s="351">
        <v>0</v>
      </c>
    </row>
    <row r="166" spans="1:33">
      <c r="A166" s="286" t="s">
        <v>194</v>
      </c>
      <c r="B166" s="286" t="s">
        <v>194</v>
      </c>
      <c r="C166" s="345">
        <v>1</v>
      </c>
      <c r="D166" s="345">
        <v>0.5</v>
      </c>
      <c r="E166" s="345">
        <v>0.5</v>
      </c>
      <c r="F166" s="345">
        <v>0</v>
      </c>
      <c r="G166" s="287" t="s">
        <v>65</v>
      </c>
      <c r="H166" s="349">
        <v>18</v>
      </c>
      <c r="I166" s="349">
        <v>0</v>
      </c>
      <c r="J166" s="349">
        <v>18</v>
      </c>
      <c r="K166" s="349">
        <v>14</v>
      </c>
      <c r="L166" s="351">
        <v>7</v>
      </c>
      <c r="M166" s="351">
        <v>0</v>
      </c>
      <c r="N166" s="351">
        <v>7</v>
      </c>
      <c r="O166" s="351">
        <v>6</v>
      </c>
      <c r="Q166" s="349">
        <v>10</v>
      </c>
      <c r="R166" s="349">
        <v>0</v>
      </c>
      <c r="S166" s="349">
        <v>16</v>
      </c>
      <c r="T166" s="349">
        <v>16</v>
      </c>
      <c r="U166" s="351">
        <v>5</v>
      </c>
      <c r="V166" s="351">
        <v>0</v>
      </c>
      <c r="W166" s="351">
        <v>6</v>
      </c>
      <c r="X166" s="351">
        <v>6</v>
      </c>
      <c r="Z166" s="349">
        <v>18</v>
      </c>
      <c r="AA166" s="349">
        <v>0</v>
      </c>
      <c r="AB166" s="349">
        <v>16</v>
      </c>
      <c r="AC166" s="349">
        <v>16</v>
      </c>
      <c r="AD166" s="351">
        <v>7</v>
      </c>
      <c r="AE166" s="351">
        <v>0</v>
      </c>
      <c r="AF166" s="351">
        <v>6</v>
      </c>
      <c r="AG166" s="351">
        <v>6</v>
      </c>
    </row>
    <row r="167" spans="1:33">
      <c r="A167" s="286" t="s">
        <v>196</v>
      </c>
      <c r="B167" s="286" t="s">
        <v>268</v>
      </c>
      <c r="C167" s="345">
        <v>0.25</v>
      </c>
      <c r="D167" s="345">
        <v>1</v>
      </c>
      <c r="E167" s="345">
        <v>0</v>
      </c>
      <c r="F167" s="345">
        <v>0</v>
      </c>
      <c r="G167" s="287" t="s">
        <v>65</v>
      </c>
      <c r="H167" s="349">
        <v>2</v>
      </c>
      <c r="I167" s="349">
        <v>0</v>
      </c>
      <c r="J167" s="349">
        <v>4</v>
      </c>
      <c r="K167" s="349">
        <v>4</v>
      </c>
      <c r="L167" s="351">
        <v>1.5</v>
      </c>
      <c r="M167" s="351">
        <v>0.5</v>
      </c>
      <c r="N167" s="351">
        <v>1</v>
      </c>
      <c r="O167" s="351">
        <v>2.25</v>
      </c>
      <c r="Q167" s="349">
        <v>0</v>
      </c>
      <c r="R167" s="349">
        <v>0</v>
      </c>
      <c r="S167" s="349">
        <v>0</v>
      </c>
      <c r="T167" s="349">
        <v>0</v>
      </c>
      <c r="U167" s="351">
        <v>0.75</v>
      </c>
      <c r="V167" s="351">
        <v>0</v>
      </c>
      <c r="W167" s="351">
        <v>0.5</v>
      </c>
      <c r="X167" s="351">
        <v>0.75</v>
      </c>
      <c r="Z167" s="349">
        <v>0</v>
      </c>
      <c r="AA167" s="349">
        <v>0</v>
      </c>
      <c r="AB167" s="349">
        <v>0</v>
      </c>
      <c r="AC167" s="349">
        <v>0</v>
      </c>
      <c r="AD167" s="351">
        <v>0.75</v>
      </c>
      <c r="AE167" s="351">
        <v>0</v>
      </c>
      <c r="AF167" s="351">
        <v>0.5</v>
      </c>
      <c r="AG167" s="351">
        <v>0.5</v>
      </c>
    </row>
    <row r="168" spans="1:33">
      <c r="A168" s="286" t="s">
        <v>196</v>
      </c>
      <c r="B168" s="286" t="s">
        <v>269</v>
      </c>
      <c r="C168" s="345">
        <v>0.25</v>
      </c>
      <c r="D168" s="345">
        <v>1</v>
      </c>
      <c r="E168" s="345">
        <v>0</v>
      </c>
      <c r="F168" s="345">
        <v>0</v>
      </c>
      <c r="G168" s="287" t="s">
        <v>65</v>
      </c>
      <c r="H168" s="349">
        <v>2</v>
      </c>
      <c r="I168" s="349">
        <v>2</v>
      </c>
      <c r="J168" s="349">
        <v>2</v>
      </c>
      <c r="K168" s="349">
        <v>8</v>
      </c>
      <c r="L168" s="351">
        <v>1.5</v>
      </c>
      <c r="M168" s="351">
        <v>0.5</v>
      </c>
      <c r="N168" s="351">
        <v>1</v>
      </c>
      <c r="O168" s="351">
        <v>2.25</v>
      </c>
      <c r="Q168" s="349">
        <v>2</v>
      </c>
      <c r="R168" s="349">
        <v>0</v>
      </c>
      <c r="S168" s="349">
        <v>0</v>
      </c>
      <c r="T168" s="349">
        <v>2</v>
      </c>
      <c r="U168" s="351">
        <v>0.75</v>
      </c>
      <c r="V168" s="351">
        <v>0</v>
      </c>
      <c r="W168" s="351">
        <v>0.5</v>
      </c>
      <c r="X168" s="351">
        <v>0.75</v>
      </c>
      <c r="Z168" s="349">
        <v>0</v>
      </c>
      <c r="AA168" s="349">
        <v>0</v>
      </c>
      <c r="AB168" s="349">
        <v>0</v>
      </c>
      <c r="AC168" s="349">
        <v>0</v>
      </c>
      <c r="AD168" s="351">
        <v>0.75</v>
      </c>
      <c r="AE168" s="351">
        <v>0</v>
      </c>
      <c r="AF168" s="351">
        <v>0.5</v>
      </c>
      <c r="AG168" s="351">
        <v>0.5</v>
      </c>
    </row>
    <row r="169" spans="1:33">
      <c r="A169" s="286" t="s">
        <v>196</v>
      </c>
      <c r="B169" s="286" t="s">
        <v>270</v>
      </c>
      <c r="C169" s="345">
        <v>0.25</v>
      </c>
      <c r="D169" s="345">
        <v>0.9</v>
      </c>
      <c r="E169" s="345">
        <v>0.1</v>
      </c>
      <c r="F169" s="345">
        <v>0</v>
      </c>
      <c r="G169" s="287" t="s">
        <v>65</v>
      </c>
      <c r="H169" s="349">
        <v>6</v>
      </c>
      <c r="I169" s="349">
        <v>0</v>
      </c>
      <c r="J169" s="349">
        <v>0</v>
      </c>
      <c r="K169" s="349">
        <v>10</v>
      </c>
      <c r="L169" s="351">
        <v>1.5</v>
      </c>
      <c r="M169" s="351">
        <v>0.5</v>
      </c>
      <c r="N169" s="351">
        <v>1</v>
      </c>
      <c r="O169" s="351">
        <v>2.25</v>
      </c>
      <c r="Q169" s="349">
        <v>2</v>
      </c>
      <c r="R169" s="349">
        <v>0</v>
      </c>
      <c r="S169" s="349">
        <v>2</v>
      </c>
      <c r="T169" s="349">
        <v>2</v>
      </c>
      <c r="U169" s="351">
        <v>0.75</v>
      </c>
      <c r="V169" s="351">
        <v>0</v>
      </c>
      <c r="W169" s="351">
        <v>0.5</v>
      </c>
      <c r="X169" s="351">
        <v>0.75</v>
      </c>
      <c r="Z169" s="349">
        <v>4</v>
      </c>
      <c r="AA169" s="349">
        <v>0</v>
      </c>
      <c r="AB169" s="349">
        <v>2</v>
      </c>
      <c r="AC169" s="349">
        <v>2</v>
      </c>
      <c r="AD169" s="351">
        <v>0.75</v>
      </c>
      <c r="AE169" s="351">
        <v>0</v>
      </c>
      <c r="AF169" s="351">
        <v>0.5</v>
      </c>
      <c r="AG169" s="351">
        <v>0.5</v>
      </c>
    </row>
    <row r="170" spans="1:33">
      <c r="A170" s="286" t="s">
        <v>196</v>
      </c>
      <c r="B170" s="286" t="s">
        <v>271</v>
      </c>
      <c r="C170" s="345">
        <v>0.25</v>
      </c>
      <c r="D170" s="345">
        <v>1</v>
      </c>
      <c r="E170" s="345">
        <v>0</v>
      </c>
      <c r="F170" s="345">
        <v>0</v>
      </c>
      <c r="G170" s="287" t="s">
        <v>65</v>
      </c>
      <c r="H170" s="349">
        <v>2</v>
      </c>
      <c r="I170" s="349">
        <v>0</v>
      </c>
      <c r="J170" s="349">
        <v>2</v>
      </c>
      <c r="K170" s="349">
        <v>4</v>
      </c>
      <c r="L170" s="351">
        <v>1.5</v>
      </c>
      <c r="M170" s="351">
        <v>0.5</v>
      </c>
      <c r="N170" s="351">
        <v>1</v>
      </c>
      <c r="O170" s="351">
        <v>2.25</v>
      </c>
      <c r="Q170" s="349">
        <v>0</v>
      </c>
      <c r="R170" s="349">
        <v>0</v>
      </c>
      <c r="S170" s="349">
        <v>0</v>
      </c>
      <c r="T170" s="349">
        <v>0</v>
      </c>
      <c r="U170" s="351">
        <v>0.75</v>
      </c>
      <c r="V170" s="351">
        <v>0</v>
      </c>
      <c r="W170" s="351">
        <v>0.5</v>
      </c>
      <c r="X170" s="351">
        <v>0.75</v>
      </c>
      <c r="Z170" s="349">
        <v>0</v>
      </c>
      <c r="AA170" s="349">
        <v>0</v>
      </c>
      <c r="AB170" s="349">
        <v>0</v>
      </c>
      <c r="AC170" s="349">
        <v>0</v>
      </c>
      <c r="AD170" s="351">
        <v>0.75</v>
      </c>
      <c r="AE170" s="351">
        <v>0</v>
      </c>
      <c r="AF170" s="351">
        <v>0.5</v>
      </c>
      <c r="AG170" s="351">
        <v>0.5</v>
      </c>
    </row>
    <row r="171" spans="1:33">
      <c r="A171" s="286" t="s">
        <v>114</v>
      </c>
      <c r="B171" s="286" t="s">
        <v>138</v>
      </c>
      <c r="C171" s="345">
        <v>0.6</v>
      </c>
      <c r="D171" s="345">
        <v>0.4</v>
      </c>
      <c r="E171" s="345">
        <v>0.4</v>
      </c>
      <c r="F171" s="345">
        <v>0.2</v>
      </c>
      <c r="G171" s="287" t="s">
        <v>63</v>
      </c>
      <c r="H171" s="349" t="s">
        <v>395</v>
      </c>
      <c r="I171" s="349" t="s">
        <v>395</v>
      </c>
      <c r="J171" s="349" t="s">
        <v>395</v>
      </c>
      <c r="K171" s="349" t="s">
        <v>395</v>
      </c>
      <c r="L171" s="351" t="s">
        <v>395</v>
      </c>
      <c r="M171" s="351" t="s">
        <v>395</v>
      </c>
      <c r="N171" s="351" t="s">
        <v>395</v>
      </c>
      <c r="O171" s="351" t="s">
        <v>395</v>
      </c>
      <c r="Q171" s="349" t="s">
        <v>395</v>
      </c>
      <c r="R171" s="349" t="s">
        <v>395</v>
      </c>
      <c r="S171" s="349" t="s">
        <v>395</v>
      </c>
      <c r="T171" s="349" t="s">
        <v>395</v>
      </c>
      <c r="U171" s="351" t="s">
        <v>395</v>
      </c>
      <c r="V171" s="351" t="s">
        <v>395</v>
      </c>
      <c r="W171" s="351" t="s">
        <v>395</v>
      </c>
      <c r="X171" s="351" t="s">
        <v>395</v>
      </c>
      <c r="Z171" s="349" t="s">
        <v>395</v>
      </c>
      <c r="AA171" s="349" t="s">
        <v>395</v>
      </c>
      <c r="AB171" s="349" t="s">
        <v>395</v>
      </c>
      <c r="AC171" s="349" t="s">
        <v>395</v>
      </c>
      <c r="AD171" s="351" t="s">
        <v>395</v>
      </c>
      <c r="AE171" s="351" t="s">
        <v>395</v>
      </c>
      <c r="AF171" s="351" t="s">
        <v>395</v>
      </c>
      <c r="AG171" s="351" t="s">
        <v>395</v>
      </c>
    </row>
    <row r="172" spans="1:33">
      <c r="A172" s="286" t="s">
        <v>114</v>
      </c>
      <c r="B172" s="286" t="s">
        <v>273</v>
      </c>
      <c r="C172" s="345">
        <v>0.39</v>
      </c>
      <c r="D172" s="345">
        <v>0.47</v>
      </c>
      <c r="E172" s="345">
        <v>0.47</v>
      </c>
      <c r="F172" s="345">
        <v>0.06</v>
      </c>
      <c r="G172" s="287" t="s">
        <v>65</v>
      </c>
      <c r="H172" s="349">
        <v>0</v>
      </c>
      <c r="I172" s="349">
        <v>0</v>
      </c>
      <c r="J172" s="349">
        <v>0</v>
      </c>
      <c r="K172" s="349">
        <v>0</v>
      </c>
      <c r="L172" s="351">
        <v>0</v>
      </c>
      <c r="M172" s="351">
        <v>0</v>
      </c>
      <c r="N172" s="351">
        <v>0</v>
      </c>
      <c r="O172" s="351">
        <v>0</v>
      </c>
      <c r="Q172" s="349">
        <v>0</v>
      </c>
      <c r="R172" s="349">
        <v>0</v>
      </c>
      <c r="S172" s="349">
        <v>0</v>
      </c>
      <c r="T172" s="349">
        <v>0</v>
      </c>
      <c r="U172" s="351">
        <v>0</v>
      </c>
      <c r="V172" s="351">
        <v>0</v>
      </c>
      <c r="W172" s="351">
        <v>0</v>
      </c>
      <c r="X172" s="351">
        <v>0</v>
      </c>
      <c r="Z172" s="349">
        <v>0</v>
      </c>
      <c r="AA172" s="349">
        <v>0</v>
      </c>
      <c r="AB172" s="349">
        <v>0</v>
      </c>
      <c r="AC172" s="349">
        <v>0</v>
      </c>
      <c r="AD172" s="351">
        <v>0</v>
      </c>
      <c r="AE172" s="351">
        <v>0</v>
      </c>
      <c r="AF172" s="351">
        <v>0</v>
      </c>
      <c r="AG172" s="351">
        <v>0</v>
      </c>
    </row>
    <row r="173" spans="1:33">
      <c r="A173" s="286" t="s">
        <v>114</v>
      </c>
      <c r="B173" s="286" t="s">
        <v>141</v>
      </c>
      <c r="C173" s="345">
        <v>5.0000000000000001E-3</v>
      </c>
      <c r="D173" s="345">
        <v>0.25</v>
      </c>
      <c r="E173" s="345">
        <v>0.25</v>
      </c>
      <c r="F173" s="345">
        <v>0.5</v>
      </c>
      <c r="G173" s="287" t="s">
        <v>63</v>
      </c>
      <c r="H173" s="349" t="s">
        <v>395</v>
      </c>
      <c r="I173" s="349" t="s">
        <v>395</v>
      </c>
      <c r="J173" s="349" t="s">
        <v>395</v>
      </c>
      <c r="K173" s="349" t="s">
        <v>395</v>
      </c>
      <c r="L173" s="351" t="s">
        <v>395</v>
      </c>
      <c r="M173" s="351" t="s">
        <v>395</v>
      </c>
      <c r="N173" s="351" t="s">
        <v>395</v>
      </c>
      <c r="O173" s="351" t="s">
        <v>395</v>
      </c>
      <c r="Q173" s="349" t="s">
        <v>395</v>
      </c>
      <c r="R173" s="349" t="s">
        <v>395</v>
      </c>
      <c r="S173" s="349" t="s">
        <v>395</v>
      </c>
      <c r="T173" s="349" t="s">
        <v>395</v>
      </c>
      <c r="U173" s="351" t="s">
        <v>395</v>
      </c>
      <c r="V173" s="351" t="s">
        <v>395</v>
      </c>
      <c r="W173" s="351" t="s">
        <v>395</v>
      </c>
      <c r="X173" s="351" t="s">
        <v>395</v>
      </c>
      <c r="Z173" s="349" t="s">
        <v>395</v>
      </c>
      <c r="AA173" s="349" t="s">
        <v>395</v>
      </c>
      <c r="AB173" s="349" t="s">
        <v>395</v>
      </c>
      <c r="AC173" s="349" t="s">
        <v>395</v>
      </c>
      <c r="AD173" s="351" t="s">
        <v>395</v>
      </c>
      <c r="AE173" s="351" t="s">
        <v>395</v>
      </c>
      <c r="AF173" s="351" t="s">
        <v>395</v>
      </c>
      <c r="AG173" s="351" t="s">
        <v>395</v>
      </c>
    </row>
    <row r="174" spans="1:33">
      <c r="A174" s="286" t="s">
        <v>114</v>
      </c>
      <c r="B174" s="286" t="s">
        <v>274</v>
      </c>
      <c r="C174" s="345">
        <v>0</v>
      </c>
      <c r="D174" s="345">
        <v>0.4</v>
      </c>
      <c r="E174" s="345">
        <v>0.4</v>
      </c>
      <c r="F174" s="345">
        <v>0.2</v>
      </c>
      <c r="G174" s="287" t="s">
        <v>65</v>
      </c>
      <c r="H174" s="349">
        <v>0</v>
      </c>
      <c r="I174" s="349">
        <v>0</v>
      </c>
      <c r="J174" s="349">
        <v>0</v>
      </c>
      <c r="K174" s="349">
        <v>0</v>
      </c>
      <c r="L174" s="351">
        <v>0</v>
      </c>
      <c r="M174" s="351">
        <v>0</v>
      </c>
      <c r="N174" s="351">
        <v>0</v>
      </c>
      <c r="O174" s="351">
        <v>0</v>
      </c>
      <c r="Q174" s="349">
        <v>0</v>
      </c>
      <c r="R174" s="349">
        <v>0</v>
      </c>
      <c r="S174" s="349">
        <v>0</v>
      </c>
      <c r="T174" s="349">
        <v>0</v>
      </c>
      <c r="U174" s="351">
        <v>0</v>
      </c>
      <c r="V174" s="351">
        <v>0</v>
      </c>
      <c r="W174" s="351">
        <v>0</v>
      </c>
      <c r="X174" s="351">
        <v>0</v>
      </c>
      <c r="Z174" s="349">
        <v>0</v>
      </c>
      <c r="AA174" s="349">
        <v>0</v>
      </c>
      <c r="AB174" s="349">
        <v>0</v>
      </c>
      <c r="AC174" s="349">
        <v>0</v>
      </c>
      <c r="AD174" s="351">
        <v>0</v>
      </c>
      <c r="AE174" s="351">
        <v>0</v>
      </c>
      <c r="AF174" s="351">
        <v>0</v>
      </c>
      <c r="AG174" s="351">
        <v>0</v>
      </c>
    </row>
    <row r="175" spans="1:33">
      <c r="A175" s="286" t="s">
        <v>114</v>
      </c>
      <c r="B175" s="286" t="s">
        <v>144</v>
      </c>
      <c r="C175" s="345">
        <v>0</v>
      </c>
      <c r="D175" s="345">
        <v>0.4</v>
      </c>
      <c r="E175" s="345">
        <v>0.4</v>
      </c>
      <c r="F175" s="345">
        <v>0.2</v>
      </c>
      <c r="G175" s="287" t="s">
        <v>63</v>
      </c>
      <c r="H175" s="349" t="s">
        <v>395</v>
      </c>
      <c r="I175" s="349" t="s">
        <v>395</v>
      </c>
      <c r="J175" s="349" t="s">
        <v>395</v>
      </c>
      <c r="K175" s="349" t="s">
        <v>395</v>
      </c>
      <c r="L175" s="351" t="s">
        <v>395</v>
      </c>
      <c r="M175" s="351" t="s">
        <v>395</v>
      </c>
      <c r="N175" s="351" t="s">
        <v>395</v>
      </c>
      <c r="O175" s="351" t="s">
        <v>395</v>
      </c>
      <c r="Q175" s="349" t="s">
        <v>395</v>
      </c>
      <c r="R175" s="349" t="s">
        <v>395</v>
      </c>
      <c r="S175" s="349" t="s">
        <v>395</v>
      </c>
      <c r="T175" s="349" t="s">
        <v>395</v>
      </c>
      <c r="U175" s="351" t="s">
        <v>395</v>
      </c>
      <c r="V175" s="351" t="s">
        <v>395</v>
      </c>
      <c r="W175" s="351" t="s">
        <v>395</v>
      </c>
      <c r="X175" s="351" t="s">
        <v>395</v>
      </c>
      <c r="Z175" s="349" t="s">
        <v>395</v>
      </c>
      <c r="AA175" s="349" t="s">
        <v>395</v>
      </c>
      <c r="AB175" s="349" t="s">
        <v>395</v>
      </c>
      <c r="AC175" s="349" t="s">
        <v>395</v>
      </c>
      <c r="AD175" s="351" t="s">
        <v>395</v>
      </c>
      <c r="AE175" s="351" t="s">
        <v>395</v>
      </c>
      <c r="AF175" s="351" t="s">
        <v>395</v>
      </c>
      <c r="AG175" s="351" t="s">
        <v>395</v>
      </c>
    </row>
    <row r="176" spans="1:33">
      <c r="A176" s="286" t="s">
        <v>198</v>
      </c>
      <c r="B176" s="286" t="s">
        <v>198</v>
      </c>
      <c r="C176" s="345">
        <v>1</v>
      </c>
      <c r="D176" s="345">
        <v>0.5</v>
      </c>
      <c r="E176" s="345">
        <v>0.5</v>
      </c>
      <c r="F176" s="345">
        <v>0</v>
      </c>
      <c r="G176" s="287" t="s">
        <v>65</v>
      </c>
      <c r="H176" s="349">
        <v>32</v>
      </c>
      <c r="I176" s="349">
        <v>0</v>
      </c>
      <c r="J176" s="349">
        <v>16</v>
      </c>
      <c r="K176" s="349">
        <v>28</v>
      </c>
      <c r="L176" s="351">
        <v>9</v>
      </c>
      <c r="M176" s="351">
        <v>0</v>
      </c>
      <c r="N176" s="351">
        <v>6</v>
      </c>
      <c r="O176" s="351">
        <v>9</v>
      </c>
      <c r="Q176" s="349">
        <v>32</v>
      </c>
      <c r="R176" s="349">
        <v>0</v>
      </c>
      <c r="S176" s="349">
        <v>16</v>
      </c>
      <c r="T176" s="349">
        <v>16</v>
      </c>
      <c r="U176" s="351">
        <v>9</v>
      </c>
      <c r="V176" s="351">
        <v>0</v>
      </c>
      <c r="W176" s="351">
        <v>6</v>
      </c>
      <c r="X176" s="351">
        <v>6</v>
      </c>
      <c r="Z176" s="349">
        <v>14</v>
      </c>
      <c r="AA176" s="349">
        <v>20</v>
      </c>
      <c r="AB176" s="349">
        <v>0</v>
      </c>
      <c r="AC176" s="349">
        <v>52</v>
      </c>
      <c r="AD176" s="351">
        <v>6</v>
      </c>
      <c r="AE176" s="351">
        <v>7</v>
      </c>
      <c r="AF176" s="351">
        <v>0</v>
      </c>
      <c r="AG176" s="351">
        <v>12</v>
      </c>
    </row>
    <row r="177" spans="1:33">
      <c r="A177" s="286" t="s">
        <v>200</v>
      </c>
      <c r="B177" s="286" t="s">
        <v>200</v>
      </c>
      <c r="C177" s="345">
        <v>0.7</v>
      </c>
      <c r="D177" s="345">
        <v>0</v>
      </c>
      <c r="E177" s="345">
        <v>0</v>
      </c>
      <c r="F177" s="345">
        <v>1</v>
      </c>
      <c r="G177" s="287" t="s">
        <v>65</v>
      </c>
      <c r="H177" s="349">
        <v>14</v>
      </c>
      <c r="I177" s="349">
        <v>12</v>
      </c>
      <c r="J177" s="349">
        <v>6</v>
      </c>
      <c r="K177" s="349">
        <v>21</v>
      </c>
      <c r="L177" s="351">
        <v>12.6</v>
      </c>
      <c r="M177" s="351">
        <v>4.1999999999999993</v>
      </c>
      <c r="N177" s="351">
        <v>2.8</v>
      </c>
      <c r="O177" s="351">
        <v>6.3</v>
      </c>
      <c r="Q177" s="349">
        <v>3</v>
      </c>
      <c r="R177" s="349">
        <v>1</v>
      </c>
      <c r="S177" s="349">
        <v>0</v>
      </c>
      <c r="T177" s="349">
        <v>3</v>
      </c>
      <c r="U177" s="351">
        <v>11.899999999999999</v>
      </c>
      <c r="V177" s="351">
        <v>1.4</v>
      </c>
      <c r="W177" s="351">
        <v>0</v>
      </c>
      <c r="X177" s="351">
        <v>2.8</v>
      </c>
      <c r="Z177" s="349">
        <v>4</v>
      </c>
      <c r="AA177" s="349">
        <v>5</v>
      </c>
      <c r="AB177" s="349">
        <v>0</v>
      </c>
      <c r="AC177" s="349">
        <v>6</v>
      </c>
      <c r="AD177" s="351">
        <v>11.2</v>
      </c>
      <c r="AE177" s="351">
        <v>2.8</v>
      </c>
      <c r="AF177" s="351">
        <v>0</v>
      </c>
      <c r="AG177" s="351">
        <v>2.8</v>
      </c>
    </row>
    <row r="178" spans="1:33">
      <c r="A178" s="286" t="s">
        <v>200</v>
      </c>
      <c r="B178" s="286" t="s">
        <v>275</v>
      </c>
      <c r="C178" s="345">
        <v>0.1</v>
      </c>
      <c r="D178" s="345">
        <v>0</v>
      </c>
      <c r="E178" s="345">
        <v>0.2</v>
      </c>
      <c r="F178" s="345">
        <v>0.8</v>
      </c>
      <c r="G178" s="287" t="s">
        <v>65</v>
      </c>
      <c r="H178" s="349">
        <v>96</v>
      </c>
      <c r="I178" s="349">
        <v>3</v>
      </c>
      <c r="J178" s="349">
        <v>2</v>
      </c>
      <c r="K178" s="349">
        <v>6</v>
      </c>
      <c r="L178" s="351">
        <v>1.8</v>
      </c>
      <c r="M178" s="351">
        <v>0.60000000000000009</v>
      </c>
      <c r="N178" s="351">
        <v>0.4</v>
      </c>
      <c r="O178" s="351">
        <v>0.9</v>
      </c>
      <c r="Q178" s="349">
        <v>103</v>
      </c>
      <c r="R178" s="349">
        <v>1</v>
      </c>
      <c r="S178" s="349">
        <v>0</v>
      </c>
      <c r="T178" s="349">
        <v>3</v>
      </c>
      <c r="U178" s="351">
        <v>1.7000000000000002</v>
      </c>
      <c r="V178" s="351">
        <v>0.2</v>
      </c>
      <c r="W178" s="351">
        <v>0</v>
      </c>
      <c r="X178" s="351">
        <v>0.4</v>
      </c>
      <c r="Z178" s="349">
        <v>86</v>
      </c>
      <c r="AA178" s="349">
        <v>2</v>
      </c>
      <c r="AB178" s="349">
        <v>0</v>
      </c>
      <c r="AC178" s="349">
        <v>0</v>
      </c>
      <c r="AD178" s="351">
        <v>1.6</v>
      </c>
      <c r="AE178" s="351">
        <v>0.4</v>
      </c>
      <c r="AF178" s="351">
        <v>0</v>
      </c>
      <c r="AG178" s="351">
        <v>0.4</v>
      </c>
    </row>
    <row r="179" spans="1:33">
      <c r="A179" s="286" t="s">
        <v>200</v>
      </c>
      <c r="B179" s="286" t="s">
        <v>276</v>
      </c>
      <c r="C179" s="345">
        <v>0.1</v>
      </c>
      <c r="D179" s="345">
        <v>0.8</v>
      </c>
      <c r="E179" s="345">
        <v>0.2</v>
      </c>
      <c r="F179" s="345">
        <v>0</v>
      </c>
      <c r="G179" s="287" t="s">
        <v>65</v>
      </c>
      <c r="H179" s="349">
        <v>0</v>
      </c>
      <c r="I179" s="349">
        <v>0</v>
      </c>
      <c r="J179" s="349">
        <v>0</v>
      </c>
      <c r="K179" s="349">
        <v>0</v>
      </c>
      <c r="L179" s="351">
        <v>1.8</v>
      </c>
      <c r="M179" s="351">
        <v>0.60000000000000009</v>
      </c>
      <c r="N179" s="351">
        <v>0.4</v>
      </c>
      <c r="O179" s="351">
        <v>0.9</v>
      </c>
      <c r="Q179" s="349">
        <v>0</v>
      </c>
      <c r="R179" s="349">
        <v>0</v>
      </c>
      <c r="S179" s="349">
        <v>0</v>
      </c>
      <c r="T179" s="349">
        <v>0</v>
      </c>
      <c r="U179" s="351">
        <v>1.7000000000000002</v>
      </c>
      <c r="V179" s="351">
        <v>0.2</v>
      </c>
      <c r="W179" s="351">
        <v>0</v>
      </c>
      <c r="X179" s="351">
        <v>0.4</v>
      </c>
      <c r="Z179" s="349">
        <v>0</v>
      </c>
      <c r="AA179" s="349">
        <v>0</v>
      </c>
      <c r="AB179" s="349">
        <v>0</v>
      </c>
      <c r="AC179" s="349">
        <v>0</v>
      </c>
      <c r="AD179" s="351">
        <v>1.6</v>
      </c>
      <c r="AE179" s="351">
        <v>0.4</v>
      </c>
      <c r="AF179" s="351">
        <v>0</v>
      </c>
      <c r="AG179" s="351">
        <v>0.4</v>
      </c>
    </row>
    <row r="180" spans="1:33">
      <c r="A180" s="286" t="s">
        <v>200</v>
      </c>
      <c r="B180" s="286" t="s">
        <v>277</v>
      </c>
      <c r="C180" s="345">
        <v>0.1</v>
      </c>
      <c r="D180" s="345">
        <v>0.2</v>
      </c>
      <c r="E180" s="345">
        <v>0.2</v>
      </c>
      <c r="F180" s="345">
        <v>0.6</v>
      </c>
      <c r="G180" s="287" t="s">
        <v>65</v>
      </c>
      <c r="H180" s="349">
        <v>0</v>
      </c>
      <c r="I180" s="349">
        <v>0</v>
      </c>
      <c r="J180" s="349">
        <v>0</v>
      </c>
      <c r="K180" s="349">
        <v>0</v>
      </c>
      <c r="L180" s="351">
        <v>1.8</v>
      </c>
      <c r="M180" s="351">
        <v>0.60000000000000009</v>
      </c>
      <c r="N180" s="351">
        <v>0.4</v>
      </c>
      <c r="O180" s="351">
        <v>0.9</v>
      </c>
      <c r="Q180" s="349">
        <v>0</v>
      </c>
      <c r="R180" s="349">
        <v>0</v>
      </c>
      <c r="S180" s="349">
        <v>0</v>
      </c>
      <c r="T180" s="349">
        <v>1</v>
      </c>
      <c r="U180" s="351">
        <v>1.7000000000000002</v>
      </c>
      <c r="V180" s="351">
        <v>0.2</v>
      </c>
      <c r="W180" s="351">
        <v>0</v>
      </c>
      <c r="X180" s="351">
        <v>0.4</v>
      </c>
      <c r="Z180" s="349">
        <v>0</v>
      </c>
      <c r="AA180" s="349">
        <v>0</v>
      </c>
      <c r="AB180" s="349">
        <v>0</v>
      </c>
      <c r="AC180" s="349">
        <v>0</v>
      </c>
      <c r="AD180" s="351">
        <v>1.6</v>
      </c>
      <c r="AE180" s="351">
        <v>0.4</v>
      </c>
      <c r="AF180" s="351">
        <v>0</v>
      </c>
      <c r="AG180" s="351">
        <v>0.4</v>
      </c>
    </row>
    <row r="181" spans="1:33">
      <c r="A181" s="286" t="s">
        <v>202</v>
      </c>
      <c r="B181" s="286" t="s">
        <v>202</v>
      </c>
      <c r="C181" s="345">
        <v>1</v>
      </c>
      <c r="D181" s="345">
        <v>0.5</v>
      </c>
      <c r="E181" s="345">
        <v>0.5</v>
      </c>
      <c r="F181" s="345">
        <v>0</v>
      </c>
      <c r="G181" s="287" t="s">
        <v>65</v>
      </c>
      <c r="H181" s="349">
        <v>4</v>
      </c>
      <c r="I181" s="349">
        <v>0</v>
      </c>
      <c r="J181" s="349">
        <v>0</v>
      </c>
      <c r="K181" s="349">
        <v>0</v>
      </c>
      <c r="L181" s="351">
        <v>3</v>
      </c>
      <c r="M181" s="351">
        <v>0</v>
      </c>
      <c r="N181" s="351">
        <v>0</v>
      </c>
      <c r="O181" s="351">
        <v>0</v>
      </c>
      <c r="Q181" s="349">
        <v>22</v>
      </c>
      <c r="R181" s="349">
        <v>8</v>
      </c>
      <c r="S181" s="349">
        <v>20</v>
      </c>
      <c r="T181" s="349">
        <v>26</v>
      </c>
      <c r="U181" s="351">
        <v>8</v>
      </c>
      <c r="V181" s="351">
        <v>4</v>
      </c>
      <c r="W181" s="351">
        <v>7</v>
      </c>
      <c r="X181" s="351">
        <v>8</v>
      </c>
      <c r="Z181" s="349">
        <v>10</v>
      </c>
      <c r="AA181" s="349">
        <v>0</v>
      </c>
      <c r="AB181" s="349">
        <v>0</v>
      </c>
      <c r="AC181" s="349">
        <v>0</v>
      </c>
      <c r="AD181" s="351">
        <v>5</v>
      </c>
      <c r="AE181" s="351">
        <v>0</v>
      </c>
      <c r="AF181" s="351">
        <v>0</v>
      </c>
      <c r="AG181" s="351">
        <v>0</v>
      </c>
    </row>
    <row r="182" spans="1:33">
      <c r="A182" s="286" t="s">
        <v>206</v>
      </c>
      <c r="B182" s="286" t="s">
        <v>206</v>
      </c>
      <c r="C182" s="345">
        <v>1</v>
      </c>
      <c r="D182" s="345">
        <v>0.5</v>
      </c>
      <c r="E182" s="345">
        <v>0.5</v>
      </c>
      <c r="F182" s="345">
        <v>0</v>
      </c>
      <c r="G182" s="287" t="s">
        <v>65</v>
      </c>
      <c r="H182" s="349">
        <v>24</v>
      </c>
      <c r="I182" s="349">
        <v>0</v>
      </c>
      <c r="J182" s="349">
        <v>0</v>
      </c>
      <c r="K182" s="349">
        <v>0</v>
      </c>
      <c r="L182" s="351">
        <v>8</v>
      </c>
      <c r="M182" s="351">
        <v>0</v>
      </c>
      <c r="N182" s="351">
        <v>0</v>
      </c>
      <c r="O182" s="351">
        <v>0</v>
      </c>
      <c r="Q182" s="349">
        <v>0</v>
      </c>
      <c r="R182" s="349">
        <v>0</v>
      </c>
      <c r="S182" s="349">
        <v>0</v>
      </c>
      <c r="T182" s="349">
        <v>0</v>
      </c>
      <c r="U182" s="351">
        <v>0</v>
      </c>
      <c r="V182" s="351">
        <v>0</v>
      </c>
      <c r="W182" s="351">
        <v>0</v>
      </c>
      <c r="X182" s="351">
        <v>0</v>
      </c>
      <c r="Z182" s="349">
        <v>0</v>
      </c>
      <c r="AA182" s="349">
        <v>0</v>
      </c>
      <c r="AB182" s="349">
        <v>0</v>
      </c>
      <c r="AC182" s="349">
        <v>0</v>
      </c>
      <c r="AD182" s="351">
        <v>0</v>
      </c>
      <c r="AE182" s="351">
        <v>0</v>
      </c>
      <c r="AF182" s="351">
        <v>0</v>
      </c>
      <c r="AG182" s="351">
        <v>0</v>
      </c>
    </row>
    <row r="183" spans="1:33">
      <c r="A183" s="286" t="s">
        <v>208</v>
      </c>
      <c r="B183" s="286" t="s">
        <v>208</v>
      </c>
      <c r="C183" s="345">
        <v>0.7</v>
      </c>
      <c r="D183" s="345">
        <v>0.4</v>
      </c>
      <c r="E183" s="345">
        <v>0.4</v>
      </c>
      <c r="F183" s="345">
        <v>0.2</v>
      </c>
      <c r="G183" s="287" t="s">
        <v>65</v>
      </c>
      <c r="H183" s="349">
        <v>7</v>
      </c>
      <c r="I183" s="349">
        <v>2</v>
      </c>
      <c r="J183" s="349">
        <v>7</v>
      </c>
      <c r="K183" s="349">
        <v>8</v>
      </c>
      <c r="L183" s="351">
        <v>5.6</v>
      </c>
      <c r="M183" s="351">
        <v>2.8</v>
      </c>
      <c r="N183" s="351">
        <v>4.8999999999999995</v>
      </c>
      <c r="O183" s="351">
        <v>6.3</v>
      </c>
      <c r="Q183" s="349">
        <v>6</v>
      </c>
      <c r="R183" s="349">
        <v>0</v>
      </c>
      <c r="S183" s="349">
        <v>2</v>
      </c>
      <c r="T183" s="349">
        <v>2</v>
      </c>
      <c r="U183" s="351">
        <v>4.8999999999999995</v>
      </c>
      <c r="V183" s="351">
        <v>2.0999999999999996</v>
      </c>
      <c r="W183" s="351">
        <v>2.8</v>
      </c>
      <c r="X183" s="351">
        <v>4.1999999999999993</v>
      </c>
      <c r="Z183" s="349">
        <v>3</v>
      </c>
      <c r="AA183" s="349">
        <v>0</v>
      </c>
      <c r="AB183" s="349">
        <v>5</v>
      </c>
      <c r="AC183" s="349">
        <v>11</v>
      </c>
      <c r="AD183" s="351">
        <v>4.8999999999999995</v>
      </c>
      <c r="AE183" s="351">
        <v>2.0999999999999996</v>
      </c>
      <c r="AF183" s="351">
        <v>3.5</v>
      </c>
      <c r="AG183" s="351">
        <v>4.8999999999999995</v>
      </c>
    </row>
    <row r="184" spans="1:33">
      <c r="A184" s="286" t="s">
        <v>208</v>
      </c>
      <c r="B184" s="286" t="s">
        <v>278</v>
      </c>
      <c r="C184" s="345">
        <v>0.3</v>
      </c>
      <c r="D184" s="345">
        <v>0.5</v>
      </c>
      <c r="E184" s="345">
        <v>0.5</v>
      </c>
      <c r="F184" s="345">
        <v>0</v>
      </c>
      <c r="G184" s="287" t="s">
        <v>65</v>
      </c>
      <c r="H184" s="349">
        <v>19</v>
      </c>
      <c r="I184" s="349">
        <v>5</v>
      </c>
      <c r="J184" s="349">
        <v>12</v>
      </c>
      <c r="K184" s="349">
        <v>24</v>
      </c>
      <c r="L184" s="351">
        <v>2.4</v>
      </c>
      <c r="M184" s="351">
        <v>1.2</v>
      </c>
      <c r="N184" s="351">
        <v>2.1</v>
      </c>
      <c r="O184" s="351">
        <v>2.6999999999999997</v>
      </c>
      <c r="Q184" s="349">
        <v>15</v>
      </c>
      <c r="R184" s="349">
        <v>4</v>
      </c>
      <c r="S184" s="349">
        <v>4</v>
      </c>
      <c r="T184" s="349">
        <v>12</v>
      </c>
      <c r="U184" s="351">
        <v>2.1</v>
      </c>
      <c r="V184" s="351">
        <v>0.89999999999999991</v>
      </c>
      <c r="W184" s="351">
        <v>1.2</v>
      </c>
      <c r="X184" s="351">
        <v>1.7999999999999998</v>
      </c>
      <c r="Z184" s="349">
        <v>14</v>
      </c>
      <c r="AA184" s="349">
        <v>4</v>
      </c>
      <c r="AB184" s="349">
        <v>4</v>
      </c>
      <c r="AC184" s="349">
        <v>10</v>
      </c>
      <c r="AD184" s="351">
        <v>2.1</v>
      </c>
      <c r="AE184" s="351">
        <v>0.89999999999999991</v>
      </c>
      <c r="AF184" s="351">
        <v>1.5</v>
      </c>
      <c r="AG184" s="351">
        <v>2.1</v>
      </c>
    </row>
    <row r="185" spans="1:33">
      <c r="A185" s="286" t="s">
        <v>210</v>
      </c>
      <c r="B185" s="286" t="s">
        <v>210</v>
      </c>
      <c r="C185" s="345">
        <v>1</v>
      </c>
      <c r="D185" s="345">
        <v>0.5</v>
      </c>
      <c r="E185" s="345">
        <v>0.5</v>
      </c>
      <c r="F185" s="345">
        <v>0</v>
      </c>
      <c r="G185" s="287" t="s">
        <v>65</v>
      </c>
      <c r="H185" s="349">
        <v>48</v>
      </c>
      <c r="I185" s="349">
        <v>0</v>
      </c>
      <c r="J185" s="349">
        <v>44</v>
      </c>
      <c r="K185" s="349">
        <v>52</v>
      </c>
      <c r="L185" s="351">
        <v>12</v>
      </c>
      <c r="M185" s="351">
        <v>0</v>
      </c>
      <c r="N185" s="351">
        <v>11</v>
      </c>
      <c r="O185" s="351">
        <v>12</v>
      </c>
      <c r="Q185" s="349">
        <v>44</v>
      </c>
      <c r="R185" s="349">
        <v>22</v>
      </c>
      <c r="S185" s="349">
        <v>44</v>
      </c>
      <c r="T185" s="349">
        <v>22</v>
      </c>
      <c r="U185" s="351">
        <v>11</v>
      </c>
      <c r="V185" s="351">
        <v>8</v>
      </c>
      <c r="W185" s="351">
        <v>11</v>
      </c>
      <c r="X185" s="351">
        <v>8</v>
      </c>
      <c r="Z185" s="349">
        <v>14</v>
      </c>
      <c r="AA185" s="349">
        <v>14</v>
      </c>
      <c r="AB185" s="349">
        <v>14</v>
      </c>
      <c r="AC185" s="349">
        <v>28</v>
      </c>
      <c r="AD185" s="351">
        <v>6</v>
      </c>
      <c r="AE185" s="351">
        <v>6</v>
      </c>
      <c r="AF185" s="351">
        <v>6</v>
      </c>
      <c r="AG185" s="351">
        <v>9</v>
      </c>
    </row>
    <row r="186" spans="1:33">
      <c r="A186" s="286" t="s">
        <v>212</v>
      </c>
      <c r="B186" s="286" t="s">
        <v>282</v>
      </c>
      <c r="C186" s="345">
        <v>0.46</v>
      </c>
      <c r="D186" s="345">
        <v>0.5</v>
      </c>
      <c r="E186" s="345">
        <v>0.5</v>
      </c>
      <c r="F186" s="345">
        <v>0</v>
      </c>
      <c r="G186" s="287" t="s">
        <v>65</v>
      </c>
      <c r="H186" s="349">
        <v>9</v>
      </c>
      <c r="I186" s="349">
        <v>0</v>
      </c>
      <c r="J186" s="349">
        <v>9</v>
      </c>
      <c r="K186" s="349">
        <v>9</v>
      </c>
      <c r="L186" s="351">
        <v>5.0600000000000005</v>
      </c>
      <c r="M186" s="351">
        <v>0</v>
      </c>
      <c r="N186" s="351">
        <v>3.68</v>
      </c>
      <c r="O186" s="351">
        <v>5.5200000000000005</v>
      </c>
      <c r="Q186" s="349">
        <v>9</v>
      </c>
      <c r="R186" s="349">
        <v>0</v>
      </c>
      <c r="S186" s="349">
        <v>9</v>
      </c>
      <c r="T186" s="349">
        <v>9</v>
      </c>
      <c r="U186" s="351">
        <v>5.0600000000000005</v>
      </c>
      <c r="V186" s="351">
        <v>2.3000000000000003</v>
      </c>
      <c r="W186" s="351">
        <v>4.1400000000000006</v>
      </c>
      <c r="X186" s="351">
        <v>4.6000000000000005</v>
      </c>
      <c r="Z186" s="349">
        <v>9</v>
      </c>
      <c r="AA186" s="349">
        <v>0</v>
      </c>
      <c r="AB186" s="349">
        <v>9</v>
      </c>
      <c r="AC186" s="349">
        <v>9</v>
      </c>
      <c r="AD186" s="351">
        <v>3.68</v>
      </c>
      <c r="AE186" s="351">
        <v>0</v>
      </c>
      <c r="AF186" s="351">
        <v>4.1400000000000006</v>
      </c>
      <c r="AG186" s="351">
        <v>3.68</v>
      </c>
    </row>
    <row r="187" spans="1:33">
      <c r="A187" s="286" t="s">
        <v>212</v>
      </c>
      <c r="B187" s="286" t="s">
        <v>281</v>
      </c>
      <c r="C187" s="345">
        <v>0.36</v>
      </c>
      <c r="D187" s="345">
        <v>0.5</v>
      </c>
      <c r="E187" s="345">
        <v>0.5</v>
      </c>
      <c r="F187" s="345">
        <v>0</v>
      </c>
      <c r="G187" s="287" t="s">
        <v>65</v>
      </c>
      <c r="H187" s="349">
        <v>18</v>
      </c>
      <c r="I187" s="349">
        <v>0</v>
      </c>
      <c r="J187" s="349">
        <v>9</v>
      </c>
      <c r="K187" s="349">
        <v>24</v>
      </c>
      <c r="L187" s="351">
        <v>3.96</v>
      </c>
      <c r="M187" s="351">
        <v>0</v>
      </c>
      <c r="N187" s="351">
        <v>2.88</v>
      </c>
      <c r="O187" s="351">
        <v>4.32</v>
      </c>
      <c r="Q187" s="349">
        <v>18</v>
      </c>
      <c r="R187" s="349">
        <v>9</v>
      </c>
      <c r="S187" s="349">
        <v>18</v>
      </c>
      <c r="T187" s="349">
        <v>9</v>
      </c>
      <c r="U187" s="351">
        <v>3.96</v>
      </c>
      <c r="V187" s="351">
        <v>1.7999999999999998</v>
      </c>
      <c r="W187" s="351">
        <v>3.2399999999999998</v>
      </c>
      <c r="X187" s="351">
        <v>3.5999999999999996</v>
      </c>
      <c r="Z187" s="349">
        <v>9</v>
      </c>
      <c r="AA187" s="349">
        <v>0</v>
      </c>
      <c r="AB187" s="349">
        <v>18</v>
      </c>
      <c r="AC187" s="349">
        <v>9</v>
      </c>
      <c r="AD187" s="351">
        <v>2.88</v>
      </c>
      <c r="AE187" s="351">
        <v>0</v>
      </c>
      <c r="AF187" s="351">
        <v>3.2399999999999998</v>
      </c>
      <c r="AG187" s="351">
        <v>2.88</v>
      </c>
    </row>
    <row r="188" spans="1:33">
      <c r="A188" s="286" t="s">
        <v>212</v>
      </c>
      <c r="B188" s="286" t="s">
        <v>284</v>
      </c>
      <c r="C188" s="345">
        <v>0.18</v>
      </c>
      <c r="D188" s="345">
        <v>0.5</v>
      </c>
      <c r="E188" s="345">
        <v>0.5</v>
      </c>
      <c r="F188" s="345">
        <v>0</v>
      </c>
      <c r="G188" s="287" t="s">
        <v>65</v>
      </c>
      <c r="H188" s="349">
        <v>8</v>
      </c>
      <c r="I188" s="349">
        <v>0</v>
      </c>
      <c r="J188" s="349">
        <v>4</v>
      </c>
      <c r="K188" s="349">
        <v>4</v>
      </c>
      <c r="L188" s="351">
        <v>1.98</v>
      </c>
      <c r="M188" s="351">
        <v>0</v>
      </c>
      <c r="N188" s="351">
        <v>1.44</v>
      </c>
      <c r="O188" s="351">
        <v>2.16</v>
      </c>
      <c r="Q188" s="349">
        <v>8</v>
      </c>
      <c r="R188" s="349">
        <v>0</v>
      </c>
      <c r="S188" s="349">
        <v>0</v>
      </c>
      <c r="T188" s="349">
        <v>4</v>
      </c>
      <c r="U188" s="351">
        <v>1.98</v>
      </c>
      <c r="V188" s="351">
        <v>0.89999999999999991</v>
      </c>
      <c r="W188" s="351">
        <v>1.6199999999999999</v>
      </c>
      <c r="X188" s="351">
        <v>1.7999999999999998</v>
      </c>
      <c r="Z188" s="349">
        <v>4</v>
      </c>
      <c r="AA188" s="349">
        <v>0</v>
      </c>
      <c r="AB188" s="349">
        <v>0</v>
      </c>
      <c r="AC188" s="349">
        <v>4</v>
      </c>
      <c r="AD188" s="351">
        <v>1.44</v>
      </c>
      <c r="AE188" s="351">
        <v>0</v>
      </c>
      <c r="AF188" s="351">
        <v>1.6199999999999999</v>
      </c>
      <c r="AG188" s="351">
        <v>1.44</v>
      </c>
    </row>
    <row r="189" spans="1:33">
      <c r="A189" s="286" t="s">
        <v>212</v>
      </c>
      <c r="B189" s="286" t="s">
        <v>279</v>
      </c>
      <c r="C189" s="345">
        <v>0</v>
      </c>
      <c r="D189" s="345">
        <v>0.5</v>
      </c>
      <c r="E189" s="345">
        <v>0.5</v>
      </c>
      <c r="F189" s="345">
        <v>0</v>
      </c>
      <c r="G189" s="287" t="s">
        <v>65</v>
      </c>
      <c r="H189" s="349">
        <v>8</v>
      </c>
      <c r="I189" s="349">
        <v>0</v>
      </c>
      <c r="J189" s="349">
        <v>0</v>
      </c>
      <c r="K189" s="349">
        <v>9</v>
      </c>
      <c r="L189" s="351">
        <v>0</v>
      </c>
      <c r="M189" s="351">
        <v>0</v>
      </c>
      <c r="N189" s="351">
        <v>0</v>
      </c>
      <c r="O189" s="351">
        <v>0</v>
      </c>
      <c r="Q189" s="349">
        <v>8</v>
      </c>
      <c r="R189" s="349">
        <v>0</v>
      </c>
      <c r="S189" s="349">
        <v>0</v>
      </c>
      <c r="T189" s="349">
        <v>8</v>
      </c>
      <c r="U189" s="351">
        <v>0</v>
      </c>
      <c r="V189" s="351">
        <v>0</v>
      </c>
      <c r="W189" s="351">
        <v>0</v>
      </c>
      <c r="X189" s="351">
        <v>0</v>
      </c>
      <c r="Z189" s="349">
        <v>0</v>
      </c>
      <c r="AA189" s="349">
        <v>0</v>
      </c>
      <c r="AB189" s="349">
        <v>0</v>
      </c>
      <c r="AC189" s="349">
        <v>0</v>
      </c>
      <c r="AD189" s="351">
        <v>0</v>
      </c>
      <c r="AE189" s="351">
        <v>0</v>
      </c>
      <c r="AF189" s="351">
        <v>0</v>
      </c>
      <c r="AG189" s="351">
        <v>0</v>
      </c>
    </row>
    <row r="190" spans="1:33">
      <c r="A190" s="286" t="s">
        <v>212</v>
      </c>
      <c r="B190" s="286" t="s">
        <v>280</v>
      </c>
      <c r="C190" s="345">
        <v>0</v>
      </c>
      <c r="D190" s="345">
        <v>0.5</v>
      </c>
      <c r="E190" s="345">
        <v>0.5</v>
      </c>
      <c r="F190" s="345">
        <v>0</v>
      </c>
      <c r="G190" s="287" t="s">
        <v>65</v>
      </c>
      <c r="H190" s="349">
        <v>0</v>
      </c>
      <c r="I190" s="349">
        <v>0</v>
      </c>
      <c r="J190" s="349">
        <v>0</v>
      </c>
      <c r="K190" s="349">
        <v>0</v>
      </c>
      <c r="L190" s="351">
        <v>0</v>
      </c>
      <c r="M190" s="351">
        <v>0</v>
      </c>
      <c r="N190" s="351">
        <v>0</v>
      </c>
      <c r="O190" s="351">
        <v>0</v>
      </c>
      <c r="Q190" s="349">
        <v>0</v>
      </c>
      <c r="R190" s="349">
        <v>0</v>
      </c>
      <c r="S190" s="349">
        <v>0</v>
      </c>
      <c r="T190" s="349">
        <v>0</v>
      </c>
      <c r="U190" s="351">
        <v>0</v>
      </c>
      <c r="V190" s="351">
        <v>0</v>
      </c>
      <c r="W190" s="351">
        <v>0</v>
      </c>
      <c r="X190" s="351">
        <v>0</v>
      </c>
      <c r="Z190" s="349">
        <v>0</v>
      </c>
      <c r="AA190" s="349">
        <v>0</v>
      </c>
      <c r="AB190" s="349">
        <v>0</v>
      </c>
      <c r="AC190" s="349">
        <v>0</v>
      </c>
      <c r="AD190" s="351">
        <v>0</v>
      </c>
      <c r="AE190" s="351">
        <v>0</v>
      </c>
      <c r="AF190" s="351">
        <v>0</v>
      </c>
      <c r="AG190" s="351">
        <v>0</v>
      </c>
    </row>
    <row r="191" spans="1:33">
      <c r="A191" s="286" t="s">
        <v>212</v>
      </c>
      <c r="B191" s="286" t="s">
        <v>283</v>
      </c>
      <c r="C191" s="345">
        <v>0</v>
      </c>
      <c r="D191" s="345">
        <v>0.5</v>
      </c>
      <c r="E191" s="345">
        <v>0.5</v>
      </c>
      <c r="F191" s="345">
        <v>0</v>
      </c>
      <c r="G191" s="287" t="s">
        <v>65</v>
      </c>
      <c r="H191" s="349">
        <v>2</v>
      </c>
      <c r="I191" s="349">
        <v>0</v>
      </c>
      <c r="J191" s="349">
        <v>0</v>
      </c>
      <c r="K191" s="349">
        <v>7</v>
      </c>
      <c r="L191" s="351">
        <v>0</v>
      </c>
      <c r="M191" s="351">
        <v>0</v>
      </c>
      <c r="N191" s="351">
        <v>0</v>
      </c>
      <c r="O191" s="351">
        <v>0</v>
      </c>
      <c r="Q191" s="349">
        <v>2</v>
      </c>
      <c r="R191" s="349">
        <v>0</v>
      </c>
      <c r="S191" s="349">
        <v>0</v>
      </c>
      <c r="T191" s="349">
        <v>4</v>
      </c>
      <c r="U191" s="351">
        <v>0</v>
      </c>
      <c r="V191" s="351">
        <v>0</v>
      </c>
      <c r="W191" s="351">
        <v>0</v>
      </c>
      <c r="X191" s="351">
        <v>0</v>
      </c>
      <c r="Z191" s="349">
        <v>2</v>
      </c>
      <c r="AA191" s="349">
        <v>0</v>
      </c>
      <c r="AB191" s="349">
        <v>0</v>
      </c>
      <c r="AC191" s="349">
        <v>4</v>
      </c>
      <c r="AD191" s="351">
        <v>0</v>
      </c>
      <c r="AE191" s="351">
        <v>0</v>
      </c>
      <c r="AF191" s="351">
        <v>0</v>
      </c>
      <c r="AG191" s="351">
        <v>0</v>
      </c>
    </row>
    <row r="192" spans="1:33">
      <c r="A192" s="286" t="s">
        <v>214</v>
      </c>
      <c r="B192" s="286" t="s">
        <v>214</v>
      </c>
      <c r="C192" s="345">
        <v>0.69</v>
      </c>
      <c r="D192" s="345">
        <v>0.6</v>
      </c>
      <c r="E192" s="345">
        <v>0.4</v>
      </c>
      <c r="F192" s="345">
        <v>0</v>
      </c>
      <c r="G192" s="287" t="s">
        <v>65</v>
      </c>
      <c r="H192" s="349">
        <v>10</v>
      </c>
      <c r="I192" s="349">
        <v>0</v>
      </c>
      <c r="J192" s="349">
        <v>24</v>
      </c>
      <c r="K192" s="349">
        <v>6</v>
      </c>
      <c r="L192" s="351">
        <v>8.9699999999999989</v>
      </c>
      <c r="M192" s="351">
        <v>5.52</v>
      </c>
      <c r="N192" s="351">
        <v>7.59</v>
      </c>
      <c r="O192" s="351">
        <v>4.83</v>
      </c>
      <c r="Q192" s="349">
        <v>20</v>
      </c>
      <c r="R192" s="349">
        <v>0</v>
      </c>
      <c r="S192" s="349">
        <v>0</v>
      </c>
      <c r="T192" s="349">
        <v>0</v>
      </c>
      <c r="U192" s="351">
        <v>4.83</v>
      </c>
      <c r="V192" s="351">
        <v>0</v>
      </c>
      <c r="W192" s="351">
        <v>0</v>
      </c>
      <c r="X192" s="351">
        <v>0</v>
      </c>
      <c r="Z192" s="349">
        <v>0</v>
      </c>
      <c r="AA192" s="349">
        <v>2</v>
      </c>
      <c r="AB192" s="349">
        <v>4</v>
      </c>
      <c r="AC192" s="349">
        <v>6</v>
      </c>
      <c r="AD192" s="351">
        <v>0</v>
      </c>
      <c r="AE192" s="351">
        <v>1.38</v>
      </c>
      <c r="AF192" s="351">
        <v>2.0699999999999998</v>
      </c>
      <c r="AG192" s="351">
        <v>2.76</v>
      </c>
    </row>
    <row r="193" spans="1:33">
      <c r="A193" s="286" t="s">
        <v>214</v>
      </c>
      <c r="B193" s="286" t="s">
        <v>286</v>
      </c>
      <c r="C193" s="345">
        <v>0.3</v>
      </c>
      <c r="D193" s="345">
        <v>1</v>
      </c>
      <c r="E193" s="345">
        <v>0</v>
      </c>
      <c r="F193" s="345">
        <v>0</v>
      </c>
      <c r="G193" s="287" t="s">
        <v>65</v>
      </c>
      <c r="H193" s="349">
        <v>0</v>
      </c>
      <c r="I193" s="349">
        <v>0</v>
      </c>
      <c r="J193" s="349">
        <v>6</v>
      </c>
      <c r="K193" s="349">
        <v>12</v>
      </c>
      <c r="L193" s="351">
        <v>3.9</v>
      </c>
      <c r="M193" s="351">
        <v>2.4</v>
      </c>
      <c r="N193" s="351">
        <v>3.3</v>
      </c>
      <c r="O193" s="351">
        <v>2.1</v>
      </c>
      <c r="Q193" s="349">
        <v>0</v>
      </c>
      <c r="R193" s="349">
        <v>0</v>
      </c>
      <c r="S193" s="349">
        <v>0</v>
      </c>
      <c r="T193" s="349">
        <v>0</v>
      </c>
      <c r="U193" s="351">
        <v>2.1</v>
      </c>
      <c r="V193" s="351">
        <v>0</v>
      </c>
      <c r="W193" s="351">
        <v>0</v>
      </c>
      <c r="X193" s="351">
        <v>0</v>
      </c>
      <c r="Z193" s="349">
        <v>0</v>
      </c>
      <c r="AA193" s="349">
        <v>0</v>
      </c>
      <c r="AB193" s="349">
        <v>0</v>
      </c>
      <c r="AC193" s="349">
        <v>0</v>
      </c>
      <c r="AD193" s="351">
        <v>0</v>
      </c>
      <c r="AE193" s="351">
        <v>0.6</v>
      </c>
      <c r="AF193" s="351">
        <v>0.89999999999999991</v>
      </c>
      <c r="AG193" s="351">
        <v>1.2</v>
      </c>
    </row>
    <row r="194" spans="1:33">
      <c r="A194" s="286" t="s">
        <v>214</v>
      </c>
      <c r="B194" s="286" t="s">
        <v>285</v>
      </c>
      <c r="C194" s="345">
        <v>0.01</v>
      </c>
      <c r="D194" s="345">
        <v>0.5</v>
      </c>
      <c r="E194" s="345">
        <v>0.5</v>
      </c>
      <c r="F194" s="345">
        <v>0</v>
      </c>
      <c r="G194" s="287" t="s">
        <v>65</v>
      </c>
      <c r="H194" s="349">
        <v>55</v>
      </c>
      <c r="I194" s="349">
        <v>24</v>
      </c>
      <c r="J194" s="349">
        <v>12</v>
      </c>
      <c r="K194" s="349">
        <v>0</v>
      </c>
      <c r="L194" s="351">
        <v>0.13</v>
      </c>
      <c r="M194" s="351">
        <v>0.08</v>
      </c>
      <c r="N194" s="351">
        <v>0.11</v>
      </c>
      <c r="O194" s="351">
        <v>7.0000000000000007E-2</v>
      </c>
      <c r="Q194" s="349">
        <v>0</v>
      </c>
      <c r="R194" s="349">
        <v>0</v>
      </c>
      <c r="S194" s="349">
        <v>0</v>
      </c>
      <c r="T194" s="349">
        <v>0</v>
      </c>
      <c r="U194" s="351">
        <v>7.0000000000000007E-2</v>
      </c>
      <c r="V194" s="351">
        <v>0</v>
      </c>
      <c r="W194" s="351">
        <v>0</v>
      </c>
      <c r="X194" s="351">
        <v>0</v>
      </c>
      <c r="Z194" s="349">
        <v>0</v>
      </c>
      <c r="AA194" s="349">
        <v>0</v>
      </c>
      <c r="AB194" s="349">
        <v>0</v>
      </c>
      <c r="AC194" s="349">
        <v>0</v>
      </c>
      <c r="AD194" s="351">
        <v>0</v>
      </c>
      <c r="AE194" s="351">
        <v>0.02</v>
      </c>
      <c r="AF194" s="351">
        <v>0.03</v>
      </c>
      <c r="AG194" s="351">
        <v>0.04</v>
      </c>
    </row>
    <row r="195" spans="1:33">
      <c r="A195" s="286" t="s">
        <v>117</v>
      </c>
      <c r="B195" s="286" t="s">
        <v>117</v>
      </c>
      <c r="C195" s="345">
        <v>0.9</v>
      </c>
      <c r="D195" s="345">
        <v>0.5</v>
      </c>
      <c r="E195" s="345">
        <v>0.5</v>
      </c>
      <c r="F195" s="345">
        <v>0</v>
      </c>
      <c r="G195" s="287" t="s">
        <v>63</v>
      </c>
      <c r="H195" s="349" t="s">
        <v>395</v>
      </c>
      <c r="I195" s="349" t="s">
        <v>395</v>
      </c>
      <c r="J195" s="349" t="s">
        <v>395</v>
      </c>
      <c r="K195" s="349" t="s">
        <v>395</v>
      </c>
      <c r="L195" s="351" t="s">
        <v>395</v>
      </c>
      <c r="M195" s="351" t="s">
        <v>395</v>
      </c>
      <c r="N195" s="351" t="s">
        <v>395</v>
      </c>
      <c r="O195" s="351" t="s">
        <v>395</v>
      </c>
      <c r="Q195" s="349" t="s">
        <v>395</v>
      </c>
      <c r="R195" s="349" t="s">
        <v>395</v>
      </c>
      <c r="S195" s="349" t="s">
        <v>395</v>
      </c>
      <c r="T195" s="349" t="s">
        <v>395</v>
      </c>
      <c r="U195" s="351" t="s">
        <v>395</v>
      </c>
      <c r="V195" s="351" t="s">
        <v>395</v>
      </c>
      <c r="W195" s="351" t="s">
        <v>395</v>
      </c>
      <c r="X195" s="351" t="s">
        <v>395</v>
      </c>
      <c r="Z195" s="349" t="s">
        <v>395</v>
      </c>
      <c r="AA195" s="349" t="s">
        <v>395</v>
      </c>
      <c r="AB195" s="349" t="s">
        <v>395</v>
      </c>
      <c r="AC195" s="349" t="s">
        <v>395</v>
      </c>
      <c r="AD195" s="351" t="s">
        <v>395</v>
      </c>
      <c r="AE195" s="351" t="s">
        <v>395</v>
      </c>
      <c r="AF195" s="351" t="s">
        <v>395</v>
      </c>
      <c r="AG195" s="351" t="s">
        <v>395</v>
      </c>
    </row>
    <row r="196" spans="1:33">
      <c r="A196" s="286" t="s">
        <v>117</v>
      </c>
      <c r="B196" s="286" t="s">
        <v>287</v>
      </c>
      <c r="C196" s="345">
        <v>0.1</v>
      </c>
      <c r="D196" s="345">
        <v>0.5</v>
      </c>
      <c r="E196" s="345">
        <v>0.5</v>
      </c>
      <c r="F196" s="345">
        <v>0</v>
      </c>
      <c r="G196" s="287" t="s">
        <v>63</v>
      </c>
      <c r="H196" s="349" t="s">
        <v>395</v>
      </c>
      <c r="I196" s="349" t="s">
        <v>395</v>
      </c>
      <c r="J196" s="349" t="s">
        <v>395</v>
      </c>
      <c r="K196" s="349" t="s">
        <v>395</v>
      </c>
      <c r="L196" s="351" t="s">
        <v>395</v>
      </c>
      <c r="M196" s="351" t="s">
        <v>395</v>
      </c>
      <c r="N196" s="351" t="s">
        <v>395</v>
      </c>
      <c r="O196" s="351" t="s">
        <v>395</v>
      </c>
      <c r="Q196" s="349" t="s">
        <v>395</v>
      </c>
      <c r="R196" s="349" t="s">
        <v>395</v>
      </c>
      <c r="S196" s="349" t="s">
        <v>395</v>
      </c>
      <c r="T196" s="349" t="s">
        <v>395</v>
      </c>
      <c r="U196" s="351" t="s">
        <v>395</v>
      </c>
      <c r="V196" s="351" t="s">
        <v>395</v>
      </c>
      <c r="W196" s="351" t="s">
        <v>395</v>
      </c>
      <c r="X196" s="351" t="s">
        <v>395</v>
      </c>
      <c r="Z196" s="349" t="s">
        <v>395</v>
      </c>
      <c r="AA196" s="349" t="s">
        <v>395</v>
      </c>
      <c r="AB196" s="349" t="s">
        <v>395</v>
      </c>
      <c r="AC196" s="349" t="s">
        <v>395</v>
      </c>
      <c r="AD196" s="351" t="s">
        <v>395</v>
      </c>
      <c r="AE196" s="351" t="s">
        <v>395</v>
      </c>
      <c r="AF196" s="351" t="s">
        <v>395</v>
      </c>
      <c r="AG196" s="351" t="s">
        <v>395</v>
      </c>
    </row>
    <row r="197" spans="1:33">
      <c r="A197" s="286" t="s">
        <v>217</v>
      </c>
      <c r="B197" s="286" t="s">
        <v>217</v>
      </c>
      <c r="C197" s="345">
        <v>1</v>
      </c>
      <c r="D197" s="345">
        <v>0.5</v>
      </c>
      <c r="E197" s="345">
        <v>0.5</v>
      </c>
      <c r="F197" s="345">
        <v>0</v>
      </c>
      <c r="G197" s="287" t="s">
        <v>65</v>
      </c>
      <c r="H197" s="349">
        <v>180</v>
      </c>
      <c r="I197" s="349">
        <v>0</v>
      </c>
      <c r="J197" s="349">
        <v>74</v>
      </c>
      <c r="K197" s="349">
        <v>120</v>
      </c>
      <c r="L197" s="351">
        <v>23</v>
      </c>
      <c r="M197" s="351">
        <v>0</v>
      </c>
      <c r="N197" s="351">
        <v>14</v>
      </c>
      <c r="O197" s="351">
        <v>18</v>
      </c>
      <c r="Q197" s="349">
        <v>108</v>
      </c>
      <c r="R197" s="349">
        <v>60</v>
      </c>
      <c r="S197" s="349">
        <v>102</v>
      </c>
      <c r="T197" s="349">
        <v>78</v>
      </c>
      <c r="U197" s="351">
        <v>18</v>
      </c>
      <c r="V197" s="351">
        <v>13</v>
      </c>
      <c r="W197" s="351">
        <v>17</v>
      </c>
      <c r="X197" s="351">
        <v>15</v>
      </c>
      <c r="Z197" s="349">
        <v>36</v>
      </c>
      <c r="AA197" s="349">
        <v>120</v>
      </c>
      <c r="AB197" s="349">
        <v>120</v>
      </c>
      <c r="AC197" s="349">
        <v>240</v>
      </c>
      <c r="AD197" s="351">
        <v>10</v>
      </c>
      <c r="AE197" s="351">
        <v>18</v>
      </c>
      <c r="AF197" s="351">
        <v>18</v>
      </c>
      <c r="AG197" s="351">
        <v>26</v>
      </c>
    </row>
    <row r="198" spans="1:33">
      <c r="A198" s="286" t="s">
        <v>219</v>
      </c>
      <c r="B198" s="286" t="s">
        <v>219</v>
      </c>
      <c r="C198" s="345">
        <v>1</v>
      </c>
      <c r="D198" s="345">
        <v>0.55000000000000004</v>
      </c>
      <c r="E198" s="345">
        <v>0.45</v>
      </c>
      <c r="F198" s="345">
        <v>0</v>
      </c>
      <c r="G198" s="287" t="s">
        <v>65</v>
      </c>
      <c r="H198" s="349">
        <v>530</v>
      </c>
      <c r="I198" s="349">
        <v>0</v>
      </c>
      <c r="J198" s="349">
        <v>0</v>
      </c>
      <c r="K198" s="349">
        <v>0</v>
      </c>
      <c r="L198" s="351">
        <v>39</v>
      </c>
      <c r="M198" s="351">
        <v>0</v>
      </c>
      <c r="N198" s="351">
        <v>0</v>
      </c>
      <c r="O198" s="351">
        <v>0</v>
      </c>
      <c r="Q198" s="349">
        <v>280</v>
      </c>
      <c r="R198" s="349">
        <v>0</v>
      </c>
      <c r="S198" s="349">
        <v>0</v>
      </c>
      <c r="T198" s="349">
        <v>0</v>
      </c>
      <c r="U198" s="351">
        <v>28</v>
      </c>
      <c r="V198" s="351">
        <v>0</v>
      </c>
      <c r="W198" s="351">
        <v>0</v>
      </c>
      <c r="X198" s="351">
        <v>0</v>
      </c>
      <c r="Z198" s="349">
        <v>324</v>
      </c>
      <c r="AA198" s="349">
        <v>0</v>
      </c>
      <c r="AB198" s="349">
        <v>0</v>
      </c>
      <c r="AC198" s="349">
        <v>0</v>
      </c>
      <c r="AD198" s="351">
        <v>31</v>
      </c>
      <c r="AE198" s="351">
        <v>0</v>
      </c>
      <c r="AF198" s="351">
        <v>0</v>
      </c>
      <c r="AG198" s="351">
        <v>0</v>
      </c>
    </row>
    <row r="199" spans="1:33">
      <c r="A199" s="286" t="s">
        <v>221</v>
      </c>
      <c r="B199" s="286" t="s">
        <v>289</v>
      </c>
      <c r="C199" s="345">
        <v>0.6</v>
      </c>
      <c r="D199" s="345">
        <v>0.65</v>
      </c>
      <c r="E199" s="345">
        <v>0.35</v>
      </c>
      <c r="F199" s="345">
        <v>0</v>
      </c>
      <c r="G199" s="287" t="s">
        <v>65</v>
      </c>
      <c r="H199" s="349">
        <v>52</v>
      </c>
      <c r="I199" s="349">
        <v>20</v>
      </c>
      <c r="J199" s="349">
        <v>32</v>
      </c>
      <c r="K199" s="349">
        <v>60</v>
      </c>
      <c r="L199" s="351">
        <v>9</v>
      </c>
      <c r="M199" s="351">
        <v>5.3999999999999995</v>
      </c>
      <c r="N199" s="351">
        <v>7.1999999999999993</v>
      </c>
      <c r="O199" s="351">
        <v>9.6</v>
      </c>
      <c r="Q199" s="349">
        <v>20</v>
      </c>
      <c r="R199" s="349">
        <v>20</v>
      </c>
      <c r="S199" s="349">
        <v>20</v>
      </c>
      <c r="T199" s="349">
        <v>40</v>
      </c>
      <c r="U199" s="351">
        <v>5.3999999999999995</v>
      </c>
      <c r="V199" s="351">
        <v>5.3999999999999995</v>
      </c>
      <c r="W199" s="351">
        <v>5.3999999999999995</v>
      </c>
      <c r="X199" s="351">
        <v>7.8</v>
      </c>
      <c r="Z199" s="349">
        <v>40</v>
      </c>
      <c r="AA199" s="349">
        <v>0</v>
      </c>
      <c r="AB199" s="349">
        <v>40</v>
      </c>
      <c r="AC199" s="349">
        <v>40</v>
      </c>
      <c r="AD199" s="351">
        <v>7.8</v>
      </c>
      <c r="AE199" s="351">
        <v>0</v>
      </c>
      <c r="AF199" s="351">
        <v>7.8</v>
      </c>
      <c r="AG199" s="351">
        <v>7.8</v>
      </c>
    </row>
    <row r="200" spans="1:33">
      <c r="A200" s="286" t="s">
        <v>221</v>
      </c>
      <c r="B200" s="286" t="s">
        <v>288</v>
      </c>
      <c r="C200" s="345">
        <v>0.4</v>
      </c>
      <c r="D200" s="345">
        <v>1</v>
      </c>
      <c r="E200" s="345">
        <v>0</v>
      </c>
      <c r="F200" s="345">
        <v>0</v>
      </c>
      <c r="G200" s="287" t="s">
        <v>65</v>
      </c>
      <c r="H200" s="349">
        <v>26</v>
      </c>
      <c r="I200" s="349">
        <v>10</v>
      </c>
      <c r="J200" s="349">
        <v>16</v>
      </c>
      <c r="K200" s="349">
        <v>30</v>
      </c>
      <c r="L200" s="351">
        <v>6</v>
      </c>
      <c r="M200" s="351">
        <v>3.6</v>
      </c>
      <c r="N200" s="351">
        <v>4.8000000000000007</v>
      </c>
      <c r="O200" s="351">
        <v>6.4</v>
      </c>
      <c r="Q200" s="349">
        <v>10</v>
      </c>
      <c r="R200" s="349">
        <v>10</v>
      </c>
      <c r="S200" s="349">
        <v>10</v>
      </c>
      <c r="T200" s="349">
        <v>20</v>
      </c>
      <c r="U200" s="351">
        <v>3.6</v>
      </c>
      <c r="V200" s="351">
        <v>3.6</v>
      </c>
      <c r="W200" s="351">
        <v>3.6</v>
      </c>
      <c r="X200" s="351">
        <v>5.2</v>
      </c>
      <c r="Z200" s="349">
        <v>20</v>
      </c>
      <c r="AA200" s="349">
        <v>0</v>
      </c>
      <c r="AB200" s="349">
        <v>20</v>
      </c>
      <c r="AC200" s="349">
        <v>20</v>
      </c>
      <c r="AD200" s="351">
        <v>5.2</v>
      </c>
      <c r="AE200" s="351">
        <v>0</v>
      </c>
      <c r="AF200" s="351">
        <v>5.2</v>
      </c>
      <c r="AG200" s="351">
        <v>5.2</v>
      </c>
    </row>
    <row r="201" spans="1:33">
      <c r="H201" s="348">
        <v>0</v>
      </c>
      <c r="I201" s="348">
        <v>0</v>
      </c>
      <c r="J201" s="348">
        <v>0</v>
      </c>
      <c r="K201" s="348">
        <v>0</v>
      </c>
      <c r="L201" s="336"/>
      <c r="M201" s="336"/>
      <c r="N201" s="336"/>
      <c r="O201" s="336"/>
      <c r="Q201" s="348">
        <v>0</v>
      </c>
      <c r="R201" s="348">
        <v>0</v>
      </c>
      <c r="S201" s="348">
        <v>0</v>
      </c>
      <c r="T201" s="348">
        <v>0</v>
      </c>
      <c r="U201" s="336"/>
      <c r="V201" s="336"/>
      <c r="W201" s="336"/>
      <c r="X201" s="336"/>
      <c r="Z201" s="348">
        <v>0</v>
      </c>
      <c r="AA201" s="348">
        <v>0</v>
      </c>
      <c r="AB201" s="348">
        <v>0</v>
      </c>
      <c r="AC201" s="348">
        <v>0</v>
      </c>
    </row>
  </sheetData>
  <sheetProtection password="8A86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BA14-0BFC-442D-9EE2-8DB83C0EFB82}">
  <sheetPr codeName="Hárok3"/>
  <dimension ref="A1:C40"/>
  <sheetViews>
    <sheetView zoomScaleNormal="100" workbookViewId="0">
      <selection sqref="A1:B1"/>
    </sheetView>
  </sheetViews>
  <sheetFormatPr defaultRowHeight="12.75"/>
  <cols>
    <col min="1" max="1" width="50.28515625" style="2" customWidth="1"/>
    <col min="2" max="2" width="44.140625" style="2" customWidth="1"/>
    <col min="3" max="3" width="7.28515625" style="2" customWidth="1"/>
    <col min="4" max="16384" width="9.140625" style="2"/>
  </cols>
  <sheetData>
    <row r="1" spans="1:2" ht="15.75">
      <c r="A1" s="376" t="s">
        <v>397</v>
      </c>
      <c r="B1" s="376"/>
    </row>
    <row r="2" spans="1:2" ht="28.5" customHeight="1"/>
    <row r="3" spans="1:2">
      <c r="A3" s="377" t="s">
        <v>398</v>
      </c>
      <c r="B3" s="377"/>
    </row>
    <row r="4" spans="1:2">
      <c r="A4" s="2" t="s">
        <v>399</v>
      </c>
    </row>
    <row r="5" spans="1:2">
      <c r="A5" s="2" t="s">
        <v>400</v>
      </c>
    </row>
    <row r="6" spans="1:2">
      <c r="A6" s="2" t="s">
        <v>401</v>
      </c>
    </row>
    <row r="7" spans="1:2">
      <c r="A7" s="2" t="s">
        <v>402</v>
      </c>
    </row>
    <row r="9" spans="1:2">
      <c r="A9" s="377" t="s">
        <v>403</v>
      </c>
      <c r="B9" s="377"/>
    </row>
    <row r="10" spans="1:2" ht="15.75">
      <c r="A10" s="10" t="s">
        <v>404</v>
      </c>
      <c r="B10" s="12">
        <f>ID!C4</f>
        <v>0</v>
      </c>
    </row>
    <row r="11" spans="1:2" ht="15">
      <c r="A11" s="10" t="s">
        <v>6</v>
      </c>
      <c r="B11" s="197">
        <f>ID!C5</f>
        <v>0</v>
      </c>
    </row>
    <row r="12" spans="1:2" ht="15">
      <c r="A12" s="10" t="s">
        <v>405</v>
      </c>
      <c r="B12" s="11" t="str">
        <f>ID!C6&amp;", "&amp;ID!C8&amp;" "&amp;ID!C7</f>
        <v xml:space="preserve">,  </v>
      </c>
    </row>
    <row r="13" spans="1:2" ht="15.75">
      <c r="A13" s="10" t="s">
        <v>406</v>
      </c>
      <c r="B13" s="12">
        <f>ID!C9</f>
        <v>0</v>
      </c>
    </row>
    <row r="14" spans="1:2" ht="15">
      <c r="A14" s="10" t="s">
        <v>407</v>
      </c>
      <c r="B14" s="11">
        <f>ID!C10</f>
        <v>0</v>
      </c>
    </row>
    <row r="15" spans="1:2" ht="15">
      <c r="A15" s="10" t="s">
        <v>18</v>
      </c>
      <c r="B15" s="11">
        <f>ID!C11</f>
        <v>0</v>
      </c>
    </row>
    <row r="16" spans="1:2" ht="25.5">
      <c r="A16" s="10" t="s">
        <v>408</v>
      </c>
      <c r="B16" s="11" t="str">
        <f>ID!C14&amp;", "&amp;TEXT(ID!C15, "+### ### ###")</f>
        <v xml:space="preserve">, +  </v>
      </c>
    </row>
    <row r="17" spans="1:3" ht="24" customHeight="1"/>
    <row r="18" spans="1:3" s="1" customFormat="1">
      <c r="A18" s="3" t="s">
        <v>409</v>
      </c>
      <c r="B18" s="3"/>
    </row>
    <row r="19" spans="1:3" s="1" customFormat="1"/>
    <row r="20" spans="1:3" s="6" customFormat="1">
      <c r="A20" s="9" t="s">
        <v>410</v>
      </c>
    </row>
    <row r="21" spans="1:3" s="6" customFormat="1" ht="30" customHeight="1">
      <c r="A21" s="378" t="s">
        <v>411</v>
      </c>
      <c r="B21" s="378"/>
    </row>
    <row r="22" spans="1:3" s="6" customFormat="1" ht="30" customHeight="1">
      <c r="A22" s="378" t="s">
        <v>412</v>
      </c>
      <c r="B22" s="378"/>
    </row>
    <row r="23" spans="1:3" s="6" customFormat="1" ht="30" hidden="1" customHeight="1">
      <c r="A23" s="378" t="s">
        <v>413</v>
      </c>
      <c r="B23" s="378"/>
    </row>
    <row r="24" spans="1:3" s="6" customFormat="1" ht="30" hidden="1" customHeight="1">
      <c r="A24" s="378" t="s">
        <v>414</v>
      </c>
      <c r="B24" s="378"/>
    </row>
    <row r="25" spans="1:3" s="6" customFormat="1" ht="15" customHeight="1">
      <c r="A25" s="7"/>
      <c r="B25" s="8"/>
    </row>
    <row r="26" spans="1:3" s="6" customFormat="1">
      <c r="A26" s="29" t="s">
        <v>415</v>
      </c>
      <c r="B26" s="30"/>
    </row>
    <row r="27" spans="1:3" s="6" customFormat="1" ht="30" customHeight="1">
      <c r="A27" s="379" t="s">
        <v>411</v>
      </c>
      <c r="B27" s="379"/>
      <c r="C27" s="23"/>
    </row>
    <row r="28" spans="1:3" s="6" customFormat="1" ht="30" customHeight="1">
      <c r="A28" s="379" t="s">
        <v>412</v>
      </c>
      <c r="B28" s="379"/>
    </row>
    <row r="29" spans="1:3" s="6" customFormat="1" ht="30" customHeight="1">
      <c r="A29" s="379" t="s">
        <v>413</v>
      </c>
      <c r="B29" s="379"/>
    </row>
    <row r="30" spans="1:3" s="6" customFormat="1" ht="30" hidden="1" customHeight="1">
      <c r="A30" s="378" t="s">
        <v>414</v>
      </c>
      <c r="B30" s="378"/>
    </row>
    <row r="31" spans="1:3" s="6" customFormat="1" ht="15" customHeight="1">
      <c r="A31" s="7"/>
      <c r="B31" s="8"/>
    </row>
    <row r="32" spans="1:3" s="1" customFormat="1">
      <c r="A32" s="3" t="s">
        <v>416</v>
      </c>
    </row>
    <row r="33" spans="1:2" s="1" customFormat="1">
      <c r="A33" s="3"/>
      <c r="B33" s="3"/>
    </row>
    <row r="34" spans="1:2" s="1" customFormat="1">
      <c r="A34" s="3" t="s">
        <v>417</v>
      </c>
    </row>
    <row r="35" spans="1:2" s="1" customFormat="1">
      <c r="A35" s="1" t="s">
        <v>418</v>
      </c>
      <c r="B35" s="3"/>
    </row>
    <row r="36" spans="1:2" s="1" customFormat="1">
      <c r="A36" s="1" t="s">
        <v>419</v>
      </c>
    </row>
    <row r="37" spans="1:2" s="1" customFormat="1">
      <c r="A37" s="1" t="s">
        <v>420</v>
      </c>
    </row>
    <row r="38" spans="1:2" ht="83.25" customHeight="1"/>
    <row r="39" spans="1:2" ht="33" customHeight="1">
      <c r="A39" s="1" t="s">
        <v>421</v>
      </c>
      <c r="B39" s="4" t="str">
        <f>ID!C12&amp;", "&amp;ID!C13</f>
        <v xml:space="preserve">, </v>
      </c>
    </row>
    <row r="40" spans="1:2" ht="25.5">
      <c r="B40" s="5" t="s">
        <v>422</v>
      </c>
    </row>
  </sheetData>
  <sheetProtection password="8A86" sheet="1"/>
  <mergeCells count="11">
    <mergeCell ref="A30:B30"/>
    <mergeCell ref="A23:B23"/>
    <mergeCell ref="A24:B24"/>
    <mergeCell ref="A27:B27"/>
    <mergeCell ref="A28:B28"/>
    <mergeCell ref="A29:B29"/>
    <mergeCell ref="A1:B1"/>
    <mergeCell ref="A3:B3"/>
    <mergeCell ref="A9:B9"/>
    <mergeCell ref="A21:B21"/>
    <mergeCell ref="A22:B22"/>
  </mergeCells>
  <printOptions horizontalCentered="1"/>
  <pageMargins left="0.19685039370078741" right="0.19685039370078741" top="0.4724409448818898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8426-7193-41E2-9D9B-4480ECDF4DC2}">
  <sheetPr codeName="Hárok4"/>
  <dimension ref="B1:AN1081"/>
  <sheetViews>
    <sheetView zoomScaleNormal="100" workbookViewId="0">
      <selection activeCell="B1" sqref="B1:J1"/>
    </sheetView>
  </sheetViews>
  <sheetFormatPr defaultRowHeight="11.25"/>
  <cols>
    <col min="1" max="1" width="2.28515625" style="95" customWidth="1"/>
    <col min="2" max="2" width="23.5703125" style="95" customWidth="1"/>
    <col min="3" max="10" width="10.7109375" style="102" customWidth="1"/>
    <col min="11" max="14" width="8.85546875" style="95" customWidth="1"/>
    <col min="15" max="15" width="20.7109375" style="95" customWidth="1"/>
    <col min="16" max="16" width="3.5703125" style="95" customWidth="1"/>
    <col min="17" max="19" width="12.42578125" style="95" customWidth="1"/>
    <col min="20" max="20" width="6.140625" style="95" bestFit="1" customWidth="1"/>
    <col min="21" max="30" width="5.85546875" style="95" customWidth="1"/>
    <col min="31" max="31" width="23.140625" style="102" customWidth="1"/>
    <col min="32" max="32" width="26.7109375" style="102" customWidth="1"/>
    <col min="33" max="36" width="5.7109375" style="328" customWidth="1"/>
    <col min="37" max="38" width="2.28515625" style="95" customWidth="1"/>
    <col min="39" max="39" width="9.140625" style="95" customWidth="1"/>
    <col min="40" max="40" width="9.140625" style="102" customWidth="1"/>
    <col min="41" max="42" width="9.140625" style="95" customWidth="1"/>
    <col min="43" max="16384" width="9.140625" style="95"/>
  </cols>
  <sheetData>
    <row r="1" spans="2:40" ht="38.25" customHeight="1" thickBot="1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199" t="s">
        <v>423</v>
      </c>
      <c r="L1" s="96"/>
      <c r="O1" s="96"/>
      <c r="AA1" s="198" t="s">
        <v>424</v>
      </c>
      <c r="AE1" s="293" t="s">
        <v>27</v>
      </c>
      <c r="AF1" s="293" t="s">
        <v>55</v>
      </c>
      <c r="AG1" s="294" t="s">
        <v>56</v>
      </c>
      <c r="AH1" s="294" t="s">
        <v>57</v>
      </c>
      <c r="AI1" s="294" t="s">
        <v>58</v>
      </c>
      <c r="AJ1" s="294" t="s">
        <v>59</v>
      </c>
      <c r="AK1" s="295" t="s">
        <v>60</v>
      </c>
      <c r="AM1" s="99">
        <f>MATCH(C2,AE:AE,0)</f>
        <v>204</v>
      </c>
      <c r="AN1" s="1"/>
    </row>
    <row r="2" spans="2:40" ht="13.5" thickBot="1">
      <c r="B2" s="100" t="s">
        <v>27</v>
      </c>
      <c r="C2" s="386">
        <f>+ID!C16</f>
        <v>0</v>
      </c>
      <c r="D2" s="387"/>
      <c r="E2" s="101"/>
      <c r="F2" s="95"/>
      <c r="I2" s="355"/>
      <c r="O2" s="96"/>
      <c r="Q2" s="102"/>
      <c r="AE2" s="203" t="str">
        <f>+ciselniky!A6</f>
        <v>americký futbal</v>
      </c>
      <c r="AF2" s="203" t="str">
        <f>+ciselniky!B6</f>
        <v>kontaktný americký futbal</v>
      </c>
      <c r="AG2" s="204">
        <f>+ciselniky!C6</f>
        <v>0.9</v>
      </c>
      <c r="AH2" s="204">
        <f>+ciselniky!D6</f>
        <v>1</v>
      </c>
      <c r="AI2" s="204">
        <f>+ciselniky!E6</f>
        <v>0</v>
      </c>
      <c r="AJ2" s="204">
        <f>+ciselniky!F6</f>
        <v>0</v>
      </c>
      <c r="AK2" s="203" t="str">
        <f>+ciselniky!G6</f>
        <v>K</v>
      </c>
      <c r="AM2" s="99">
        <f>COUNTIF(AE:AE,C2)</f>
        <v>15</v>
      </c>
      <c r="AN2" s="1" t="str">
        <f>+ciselniky!A224</f>
        <v>OH/ZOH</v>
      </c>
    </row>
    <row r="3" spans="2:40" ht="13.5" thickBot="1">
      <c r="B3" s="33" t="s">
        <v>425</v>
      </c>
      <c r="C3" s="103" t="s">
        <v>426</v>
      </c>
      <c r="D3" s="103" t="s">
        <v>427</v>
      </c>
      <c r="F3" s="383" t="s">
        <v>428</v>
      </c>
      <c r="G3" s="383"/>
      <c r="O3" s="96"/>
      <c r="Q3" s="102" t="s">
        <v>429</v>
      </c>
      <c r="AE3" s="203" t="str">
        <f>+ciselniky!A7</f>
        <v>americký futbal</v>
      </c>
      <c r="AF3" s="203" t="str">
        <f>+ciselniky!B7</f>
        <v>vlajkový americký futbal</v>
      </c>
      <c r="AG3" s="204">
        <f>+ciselniky!C7</f>
        <v>0.1</v>
      </c>
      <c r="AH3" s="204">
        <f>+ciselniky!D7</f>
        <v>0.5</v>
      </c>
      <c r="AI3" s="204">
        <f>+ciselniky!E7</f>
        <v>0.5</v>
      </c>
      <c r="AJ3" s="204">
        <f>+ciselniky!F7</f>
        <v>0</v>
      </c>
      <c r="AK3" s="203" t="str">
        <f>+ciselniky!G7</f>
        <v>K</v>
      </c>
      <c r="AN3" s="1" t="str">
        <f>+ciselniky!A225</f>
        <v>SHNŠ</v>
      </c>
    </row>
    <row r="4" spans="2:40" ht="13.5" customHeight="1" thickBot="1">
      <c r="B4" s="100" t="s">
        <v>430</v>
      </c>
      <c r="C4" s="50"/>
      <c r="D4" s="51"/>
      <c r="E4" s="101"/>
      <c r="F4" s="388" t="s">
        <v>431</v>
      </c>
      <c r="G4" s="389"/>
      <c r="H4" s="127"/>
      <c r="O4" s="96"/>
      <c r="Q4" s="102" t="s">
        <v>432</v>
      </c>
      <c r="AE4" s="203" t="str">
        <f>+ciselniky!A8</f>
        <v>americký futbal</v>
      </c>
      <c r="AF4" s="203" t="str">
        <f>+ciselniky!B8</f>
        <v>plážový americký futbal</v>
      </c>
      <c r="AG4" s="204">
        <f>+ciselniky!C8</f>
        <v>0</v>
      </c>
      <c r="AH4" s="204">
        <f>+ciselniky!D8</f>
        <v>0</v>
      </c>
      <c r="AI4" s="204">
        <f>+ciselniky!E8</f>
        <v>0</v>
      </c>
      <c r="AJ4" s="204">
        <f>+ciselniky!F8</f>
        <v>0</v>
      </c>
      <c r="AK4" s="203" t="str">
        <f>+ciselniky!G8</f>
        <v>K</v>
      </c>
      <c r="AN4" s="1" t="str">
        <f>+ciselniky!A226</f>
        <v>MS/HMS</v>
      </c>
    </row>
    <row r="5" spans="2:40" ht="13.5" customHeight="1" thickBot="1">
      <c r="B5" s="100" t="s">
        <v>433</v>
      </c>
      <c r="C5" s="50"/>
      <c r="D5" s="101"/>
      <c r="E5" s="101"/>
      <c r="F5" s="101"/>
      <c r="G5" s="101"/>
      <c r="H5" s="101"/>
      <c r="O5" s="96"/>
      <c r="Q5" s="102" t="s">
        <v>434</v>
      </c>
      <c r="AE5" s="203" t="str">
        <f>+ciselniky!A9</f>
        <v>atletika</v>
      </c>
      <c r="AF5" s="203" t="str">
        <f>+ciselniky!B9</f>
        <v>atletika</v>
      </c>
      <c r="AG5" s="204">
        <f>+ciselniky!C9</f>
        <v>1</v>
      </c>
      <c r="AH5" s="204">
        <f>+ciselniky!D9</f>
        <v>0.5</v>
      </c>
      <c r="AI5" s="204">
        <f>+ciselniky!E9</f>
        <v>0.5</v>
      </c>
      <c r="AJ5" s="204">
        <f>+ciselniky!F9</f>
        <v>0</v>
      </c>
      <c r="AK5" s="203" t="str">
        <f>+ciselniky!G9</f>
        <v>I</v>
      </c>
      <c r="AN5" s="1" t="str">
        <f>+ciselniky!A227</f>
        <v>SP/SPJ</v>
      </c>
    </row>
    <row r="6" spans="2:40" ht="12.75" customHeight="1">
      <c r="B6" s="104" t="s">
        <v>435</v>
      </c>
      <c r="K6" s="96"/>
      <c r="O6" s="96"/>
      <c r="Q6" s="122" t="s">
        <v>436</v>
      </c>
      <c r="AE6" s="203" t="str">
        <f>+ciselniky!A10</f>
        <v>automobilový šport</v>
      </c>
      <c r="AF6" s="203" t="str">
        <f>+ciselniky!B10</f>
        <v>okruhové</v>
      </c>
      <c r="AG6" s="204">
        <f>+ciselniky!C10</f>
        <v>0.3</v>
      </c>
      <c r="AH6" s="204">
        <f>+ciselniky!D10</f>
        <v>0.5</v>
      </c>
      <c r="AI6" s="204">
        <f>+ciselniky!E10</f>
        <v>0.5</v>
      </c>
      <c r="AJ6" s="204">
        <f>+ciselniky!F10</f>
        <v>0</v>
      </c>
      <c r="AK6" s="203" t="str">
        <f>+ciselniky!G10</f>
        <v>I</v>
      </c>
      <c r="AN6" s="1" t="str">
        <f>+ciselniky!A228</f>
        <v>OHM</v>
      </c>
    </row>
    <row r="7" spans="2:40" ht="12.75" customHeight="1">
      <c r="B7" s="390" t="s">
        <v>437</v>
      </c>
      <c r="C7" s="380" t="s">
        <v>383</v>
      </c>
      <c r="D7" s="380" t="s">
        <v>384</v>
      </c>
      <c r="E7" s="380" t="s">
        <v>385</v>
      </c>
      <c r="F7" s="380" t="s">
        <v>438</v>
      </c>
      <c r="G7" s="384" t="s">
        <v>439</v>
      </c>
      <c r="H7" s="384" t="s">
        <v>440</v>
      </c>
      <c r="I7" s="355"/>
      <c r="K7" s="355"/>
      <c r="L7" s="102"/>
      <c r="O7" s="96"/>
      <c r="Q7" s="122" t="s">
        <v>441</v>
      </c>
      <c r="AE7" s="203" t="str">
        <f>+ciselniky!A11</f>
        <v>automobilový šport</v>
      </c>
      <c r="AF7" s="203" t="str">
        <f>+ciselniky!B11</f>
        <v>do vrchu</v>
      </c>
      <c r="AG7" s="204">
        <f>+ciselniky!C11</f>
        <v>0.24</v>
      </c>
      <c r="AH7" s="204">
        <f>+ciselniky!D11</f>
        <v>0.5</v>
      </c>
      <c r="AI7" s="204">
        <f>+ciselniky!E11</f>
        <v>0.5</v>
      </c>
      <c r="AJ7" s="204">
        <f>+ciselniky!F11</f>
        <v>0</v>
      </c>
      <c r="AK7" s="203" t="str">
        <f>+ciselniky!G11</f>
        <v>I</v>
      </c>
      <c r="AN7" s="1" t="str">
        <f>+ciselniky!A229</f>
        <v>EH</v>
      </c>
    </row>
    <row r="8" spans="2:40" ht="13.5" customHeight="1" thickBot="1">
      <c r="B8" s="384"/>
      <c r="C8" s="381"/>
      <c r="D8" s="381"/>
      <c r="E8" s="381"/>
      <c r="F8" s="381"/>
      <c r="G8" s="385"/>
      <c r="H8" s="385"/>
      <c r="I8" s="219"/>
      <c r="K8" s="219"/>
      <c r="L8" s="102"/>
      <c r="O8" s="96"/>
      <c r="AE8" s="203" t="str">
        <f>+ciselniky!A12</f>
        <v>automobilový šport</v>
      </c>
      <c r="AF8" s="203" t="str">
        <f>+ciselniky!B12</f>
        <v>rallye</v>
      </c>
      <c r="AG8" s="204">
        <f>+ciselniky!C12</f>
        <v>0.22</v>
      </c>
      <c r="AH8" s="204">
        <f>+ciselniky!D12</f>
        <v>0.5</v>
      </c>
      <c r="AI8" s="204">
        <f>+ciselniky!E12</f>
        <v>0.5</v>
      </c>
      <c r="AJ8" s="204">
        <f>+ciselniky!F12</f>
        <v>0</v>
      </c>
      <c r="AK8" s="203" t="str">
        <f>+ciselniky!G12</f>
        <v>I</v>
      </c>
      <c r="AN8" s="1" t="str">
        <f>+ciselniky!A230</f>
        <v>GJ</v>
      </c>
    </row>
    <row r="9" spans="2:40" ht="12.75">
      <c r="B9" s="105">
        <f t="shared" ref="B9:B18" si="0">IF($AM$2&gt;$K9,INDEX(AF:AF,$AM$1+$K9),"")</f>
        <v>0</v>
      </c>
      <c r="C9" s="106">
        <f t="shared" ref="C9:C18" si="1">IF($AM$2&gt;$K9,INDEX(AG:AG,$AM$1+$K9),"")</f>
        <v>0</v>
      </c>
      <c r="D9" s="106">
        <f t="shared" ref="D9:D18" si="2">IF($AM$2&gt;$K9,INDEX(AH:AH,$AM$1+$K9),"")</f>
        <v>0</v>
      </c>
      <c r="E9" s="106">
        <f t="shared" ref="E9:E18" si="3">IF($AM$2&gt;$K9,INDEX(AI:AI,$AM$1+$K9),"")</f>
        <v>0</v>
      </c>
      <c r="F9" s="106">
        <f t="shared" ref="F9:F18" si="4">IF($AM$2&gt;$K9,INDEX(AJ:AJ,$AM$1+$K9),"")</f>
        <v>0</v>
      </c>
      <c r="G9" s="135">
        <f t="shared" ref="G9:G18" si="5">IF($AM$2&gt;$K9,INDEX(AK:AK,$AM$1+$K9),"")</f>
        <v>0</v>
      </c>
      <c r="H9" s="138" t="str">
        <f t="shared" ref="H9:H18" si="6">+IF(IFERROR(D9+E9+F9,0)&lt;&gt;0,D9+E9+F9,"")</f>
        <v/>
      </c>
      <c r="I9" s="219">
        <v>0</v>
      </c>
      <c r="K9" s="219">
        <v>0</v>
      </c>
      <c r="L9" s="102"/>
      <c r="O9" s="96"/>
      <c r="Q9" s="102" t="s">
        <v>442</v>
      </c>
      <c r="AE9" s="203" t="str">
        <f>+ciselniky!A13</f>
        <v>automobilový šport</v>
      </c>
      <c r="AF9" s="203" t="str">
        <f>+ciselniky!B13</f>
        <v>karting</v>
      </c>
      <c r="AG9" s="204">
        <f>+ciselniky!C13</f>
        <v>0.13</v>
      </c>
      <c r="AH9" s="204">
        <f>+ciselniky!D13</f>
        <v>0.5</v>
      </c>
      <c r="AI9" s="204">
        <f>+ciselniky!E13</f>
        <v>0.5</v>
      </c>
      <c r="AJ9" s="204">
        <f>+ciselniky!F13</f>
        <v>0</v>
      </c>
      <c r="AK9" s="203" t="str">
        <f>+ciselniky!G13</f>
        <v>I</v>
      </c>
      <c r="AN9" s="1" t="str">
        <f>+ciselniky!A231</f>
        <v>ME/HME</v>
      </c>
    </row>
    <row r="10" spans="2:40" ht="12.75">
      <c r="B10" s="108">
        <f t="shared" si="0"/>
        <v>0</v>
      </c>
      <c r="C10" s="109">
        <f t="shared" si="1"/>
        <v>0</v>
      </c>
      <c r="D10" s="109">
        <f t="shared" si="2"/>
        <v>0</v>
      </c>
      <c r="E10" s="109">
        <f t="shared" si="3"/>
        <v>0</v>
      </c>
      <c r="F10" s="109">
        <f t="shared" si="4"/>
        <v>0</v>
      </c>
      <c r="G10" s="62">
        <f t="shared" si="5"/>
        <v>0</v>
      </c>
      <c r="H10" s="139" t="str">
        <f t="shared" si="6"/>
        <v/>
      </c>
      <c r="I10" s="219">
        <v>1</v>
      </c>
      <c r="K10" s="219">
        <v>1</v>
      </c>
      <c r="L10" s="102"/>
      <c r="O10" s="96"/>
      <c r="Q10" s="102" t="s">
        <v>443</v>
      </c>
      <c r="AE10" s="203" t="str">
        <f>+ciselniky!A14</f>
        <v>automobilový šport</v>
      </c>
      <c r="AF10" s="203" t="str">
        <f>+ciselniky!B14</f>
        <v>off-road</v>
      </c>
      <c r="AG10" s="204">
        <f>+ciselniky!C14</f>
        <v>0.06</v>
      </c>
      <c r="AH10" s="204">
        <f>+ciselniky!D14</f>
        <v>0.5</v>
      </c>
      <c r="AI10" s="204">
        <f>+ciselniky!E14</f>
        <v>0.5</v>
      </c>
      <c r="AJ10" s="204">
        <f>+ciselniky!F14</f>
        <v>0</v>
      </c>
      <c r="AK10" s="203" t="str">
        <f>+ciselniky!G14</f>
        <v>I</v>
      </c>
      <c r="AN10" s="1" t="str">
        <f>+ciselniky!A232</f>
        <v>SMS</v>
      </c>
    </row>
    <row r="11" spans="2:40" ht="12.75">
      <c r="B11" s="108">
        <f t="shared" si="0"/>
        <v>0</v>
      </c>
      <c r="C11" s="109">
        <f t="shared" si="1"/>
        <v>0</v>
      </c>
      <c r="D11" s="109">
        <f t="shared" si="2"/>
        <v>0</v>
      </c>
      <c r="E11" s="109">
        <f t="shared" si="3"/>
        <v>0</v>
      </c>
      <c r="F11" s="109">
        <f t="shared" si="4"/>
        <v>0</v>
      </c>
      <c r="G11" s="62">
        <f t="shared" si="5"/>
        <v>0</v>
      </c>
      <c r="H11" s="139" t="str">
        <f t="shared" si="6"/>
        <v/>
      </c>
      <c r="I11" s="219">
        <v>2</v>
      </c>
      <c r="K11" s="219">
        <v>2</v>
      </c>
      <c r="L11" s="102"/>
      <c r="O11" s="96"/>
      <c r="Q11" s="102"/>
      <c r="AE11" s="203" t="str">
        <f>+ciselniky!A15</f>
        <v>automobilový šport</v>
      </c>
      <c r="AF11" s="203" t="str">
        <f>+ciselniky!B15</f>
        <v>historické</v>
      </c>
      <c r="AG11" s="204">
        <f>+ciselniky!C15</f>
        <v>0.03</v>
      </c>
      <c r="AH11" s="204">
        <f>+ciselniky!D15</f>
        <v>0.5</v>
      </c>
      <c r="AI11" s="204">
        <f>+ciselniky!E15</f>
        <v>0.5</v>
      </c>
      <c r="AJ11" s="204">
        <f>+ciselniky!F15</f>
        <v>0</v>
      </c>
      <c r="AK11" s="203" t="str">
        <f>+ciselniky!G15</f>
        <v>I</v>
      </c>
      <c r="AN11" s="1" t="str">
        <f>+ciselniky!A233</f>
        <v>SME</v>
      </c>
    </row>
    <row r="12" spans="2:40" ht="12.75">
      <c r="B12" s="108">
        <f t="shared" si="0"/>
        <v>0</v>
      </c>
      <c r="C12" s="109">
        <f t="shared" si="1"/>
        <v>0</v>
      </c>
      <c r="D12" s="109">
        <f t="shared" si="2"/>
        <v>0</v>
      </c>
      <c r="E12" s="109">
        <f t="shared" si="3"/>
        <v>0</v>
      </c>
      <c r="F12" s="109">
        <f t="shared" si="4"/>
        <v>0</v>
      </c>
      <c r="G12" s="62">
        <f t="shared" si="5"/>
        <v>0</v>
      </c>
      <c r="H12" s="139" t="str">
        <f t="shared" si="6"/>
        <v/>
      </c>
      <c r="I12" s="219">
        <v>3</v>
      </c>
      <c r="K12" s="219">
        <v>3</v>
      </c>
      <c r="L12" s="102"/>
      <c r="O12" s="96"/>
      <c r="Q12" s="207" t="s">
        <v>444</v>
      </c>
      <c r="AE12" s="203" t="str">
        <f>+ciselniky!A16</f>
        <v>automobilový šport</v>
      </c>
      <c r="AF12" s="203" t="str">
        <f>+ciselniky!B16</f>
        <v>drifting</v>
      </c>
      <c r="AG12" s="204">
        <f>+ciselniky!C16</f>
        <v>0.01</v>
      </c>
      <c r="AH12" s="204">
        <f>+ciselniky!D16</f>
        <v>0.5</v>
      </c>
      <c r="AI12" s="204">
        <f>+ciselniky!E16</f>
        <v>0.5</v>
      </c>
      <c r="AJ12" s="204">
        <f>+ciselniky!F16</f>
        <v>0</v>
      </c>
      <c r="AK12" s="203" t="str">
        <f>+ciselniky!G16</f>
        <v>I</v>
      </c>
      <c r="AN12" s="1" t="str">
        <f>+ciselniky!A234</f>
        <v>EPM</v>
      </c>
    </row>
    <row r="13" spans="2:40" ht="12.75">
      <c r="B13" s="108">
        <f t="shared" si="0"/>
        <v>0</v>
      </c>
      <c r="C13" s="109">
        <f t="shared" si="1"/>
        <v>0</v>
      </c>
      <c r="D13" s="109">
        <f t="shared" si="2"/>
        <v>0</v>
      </c>
      <c r="E13" s="109">
        <f t="shared" si="3"/>
        <v>0</v>
      </c>
      <c r="F13" s="109">
        <f t="shared" si="4"/>
        <v>0</v>
      </c>
      <c r="G13" s="62">
        <f t="shared" si="5"/>
        <v>0</v>
      </c>
      <c r="H13" s="139" t="str">
        <f t="shared" si="6"/>
        <v/>
      </c>
      <c r="I13" s="219">
        <v>4</v>
      </c>
      <c r="K13" s="219">
        <v>4</v>
      </c>
      <c r="L13" s="102"/>
      <c r="Q13" s="207" t="s">
        <v>445</v>
      </c>
      <c r="AE13" s="203" t="str">
        <f>+ciselniky!A17</f>
        <v>automobilový šport</v>
      </c>
      <c r="AF13" s="203" t="str">
        <f>+ciselniky!B17</f>
        <v>šprint</v>
      </c>
      <c r="AG13" s="204">
        <f>+ciselniky!C17</f>
        <v>0.01</v>
      </c>
      <c r="AH13" s="204">
        <f>+ciselniky!D17</f>
        <v>0.5</v>
      </c>
      <c r="AI13" s="204">
        <f>+ciselniky!E17</f>
        <v>0.5</v>
      </c>
      <c r="AJ13" s="204">
        <f>+ciselniky!F17</f>
        <v>0</v>
      </c>
      <c r="AK13" s="203" t="str">
        <f>+ciselniky!G17</f>
        <v>I</v>
      </c>
      <c r="AN13" s="1" t="str">
        <f>+ciselniky!A235</f>
        <v>EYOF</v>
      </c>
    </row>
    <row r="14" spans="2:40" ht="12.75">
      <c r="B14" s="108">
        <f t="shared" si="0"/>
        <v>0</v>
      </c>
      <c r="C14" s="109">
        <f t="shared" si="1"/>
        <v>0</v>
      </c>
      <c r="D14" s="109">
        <f t="shared" si="2"/>
        <v>0</v>
      </c>
      <c r="E14" s="109">
        <f t="shared" si="3"/>
        <v>0</v>
      </c>
      <c r="F14" s="109">
        <f t="shared" si="4"/>
        <v>0</v>
      </c>
      <c r="G14" s="62">
        <f t="shared" si="5"/>
        <v>0</v>
      </c>
      <c r="H14" s="139" t="str">
        <f t="shared" si="6"/>
        <v/>
      </c>
      <c r="I14" s="219">
        <v>5</v>
      </c>
      <c r="K14" s="219">
        <v>5</v>
      </c>
      <c r="L14" s="102"/>
      <c r="Q14" s="102"/>
      <c r="AE14" s="203" t="str">
        <f>+ciselniky!A18</f>
        <v>baseball</v>
      </c>
      <c r="AF14" s="203" t="str">
        <f>+ciselniky!B18</f>
        <v>baseball</v>
      </c>
      <c r="AG14" s="204">
        <f>+ciselniky!C18</f>
        <v>1</v>
      </c>
      <c r="AH14" s="204">
        <f>+ciselniky!D18</f>
        <v>1</v>
      </c>
      <c r="AI14" s="204">
        <f>+ciselniky!E18</f>
        <v>0</v>
      </c>
      <c r="AJ14" s="204">
        <f>+ciselniky!F18</f>
        <v>0</v>
      </c>
      <c r="AK14" s="203" t="str">
        <f>+ciselniky!G18</f>
        <v>K</v>
      </c>
      <c r="AN14" s="1">
        <f>+ciselniky!A236</f>
        <v>0</v>
      </c>
    </row>
    <row r="15" spans="2:40" ht="12.75">
      <c r="B15" s="108">
        <f t="shared" si="0"/>
        <v>0</v>
      </c>
      <c r="C15" s="109">
        <f t="shared" si="1"/>
        <v>0</v>
      </c>
      <c r="D15" s="109">
        <f t="shared" si="2"/>
        <v>0</v>
      </c>
      <c r="E15" s="109">
        <f t="shared" si="3"/>
        <v>0</v>
      </c>
      <c r="F15" s="109">
        <f t="shared" si="4"/>
        <v>0</v>
      </c>
      <c r="G15" s="62">
        <f t="shared" si="5"/>
        <v>0</v>
      </c>
      <c r="H15" s="139" t="str">
        <f t="shared" si="6"/>
        <v/>
      </c>
      <c r="I15" s="219">
        <v>6</v>
      </c>
      <c r="K15" s="219">
        <v>6</v>
      </c>
      <c r="L15" s="102"/>
      <c r="Q15" s="102"/>
      <c r="AE15" s="203" t="str">
        <f>+ciselniky!A19</f>
        <v>baseball</v>
      </c>
      <c r="AF15" s="203" t="str">
        <f>+ciselniky!B19</f>
        <v>baseball 5</v>
      </c>
      <c r="AG15" s="204">
        <f>+ciselniky!C19</f>
        <v>0</v>
      </c>
      <c r="AH15" s="204">
        <f>+ciselniky!D19</f>
        <v>0</v>
      </c>
      <c r="AI15" s="204">
        <f>+ciselniky!E19</f>
        <v>0</v>
      </c>
      <c r="AJ15" s="204">
        <f>+ciselniky!F19</f>
        <v>0</v>
      </c>
      <c r="AK15" s="203" t="str">
        <f>+ciselniky!G19</f>
        <v>K</v>
      </c>
      <c r="AN15" s="1">
        <f>+ciselniky!A237</f>
        <v>0</v>
      </c>
    </row>
    <row r="16" spans="2:40" ht="12.75">
      <c r="B16" s="108">
        <f t="shared" si="0"/>
        <v>0</v>
      </c>
      <c r="C16" s="109">
        <f t="shared" si="1"/>
        <v>0</v>
      </c>
      <c r="D16" s="109">
        <f t="shared" si="2"/>
        <v>0</v>
      </c>
      <c r="E16" s="109">
        <f t="shared" si="3"/>
        <v>0</v>
      </c>
      <c r="F16" s="109">
        <f t="shared" si="4"/>
        <v>0</v>
      </c>
      <c r="G16" s="62">
        <f t="shared" si="5"/>
        <v>0</v>
      </c>
      <c r="H16" s="139" t="str">
        <f t="shared" si="6"/>
        <v/>
      </c>
      <c r="I16" s="219">
        <v>7</v>
      </c>
      <c r="K16" s="219">
        <v>7</v>
      </c>
      <c r="L16" s="102"/>
      <c r="Q16" s="102"/>
      <c r="AE16" s="203" t="str">
        <f>+ciselniky!A20</f>
        <v>basketbal</v>
      </c>
      <c r="AF16" s="203" t="str">
        <f>+ciselniky!B20</f>
        <v>basketbal</v>
      </c>
      <c r="AG16" s="204">
        <f>+ciselniky!C20</f>
        <v>0.8</v>
      </c>
      <c r="AH16" s="204">
        <f>+ciselniky!D20</f>
        <v>0.5</v>
      </c>
      <c r="AI16" s="204">
        <f>+ciselniky!E20</f>
        <v>0.5</v>
      </c>
      <c r="AJ16" s="204">
        <f>+ciselniky!F20</f>
        <v>0</v>
      </c>
      <c r="AK16" s="203" t="str">
        <f>+ciselniky!G20</f>
        <v>K</v>
      </c>
    </row>
    <row r="17" spans="2:37" ht="12.75">
      <c r="B17" s="108">
        <f t="shared" si="0"/>
        <v>0</v>
      </c>
      <c r="C17" s="109">
        <f t="shared" si="1"/>
        <v>0</v>
      </c>
      <c r="D17" s="109">
        <f t="shared" si="2"/>
        <v>0</v>
      </c>
      <c r="E17" s="109">
        <f t="shared" si="3"/>
        <v>0</v>
      </c>
      <c r="F17" s="109">
        <f t="shared" si="4"/>
        <v>0</v>
      </c>
      <c r="G17" s="62">
        <f t="shared" si="5"/>
        <v>0</v>
      </c>
      <c r="H17" s="139" t="str">
        <f t="shared" si="6"/>
        <v/>
      </c>
      <c r="I17" s="219">
        <v>8</v>
      </c>
      <c r="K17" s="219">
        <v>8</v>
      </c>
      <c r="L17" s="102"/>
      <c r="Q17" s="102"/>
      <c r="R17" s="102"/>
      <c r="S17" s="102"/>
      <c r="T17" s="102"/>
      <c r="U17" s="102"/>
      <c r="V17" s="102"/>
      <c r="W17" s="102"/>
      <c r="X17" s="102"/>
      <c r="AE17" s="203" t="str">
        <f>+ciselniky!A21</f>
        <v>basketbal</v>
      </c>
      <c r="AF17" s="203" t="str">
        <f>+ciselniky!B21</f>
        <v>basketbal 3x3</v>
      </c>
      <c r="AG17" s="204">
        <f>+ciselniky!C21</f>
        <v>0.2</v>
      </c>
      <c r="AH17" s="204">
        <f>+ciselniky!D21</f>
        <v>0.5</v>
      </c>
      <c r="AI17" s="204">
        <f>+ciselniky!E21</f>
        <v>0.5</v>
      </c>
      <c r="AJ17" s="204">
        <f>+ciselniky!F21</f>
        <v>0</v>
      </c>
      <c r="AK17" s="203" t="str">
        <f>+ciselniky!G21</f>
        <v>K</v>
      </c>
    </row>
    <row r="18" spans="2:37" ht="13.5" thickBot="1">
      <c r="B18" s="110">
        <f t="shared" si="0"/>
        <v>0</v>
      </c>
      <c r="C18" s="111">
        <f t="shared" si="1"/>
        <v>0</v>
      </c>
      <c r="D18" s="111">
        <f t="shared" si="2"/>
        <v>0</v>
      </c>
      <c r="E18" s="111">
        <f t="shared" si="3"/>
        <v>0</v>
      </c>
      <c r="F18" s="111">
        <f t="shared" si="4"/>
        <v>0</v>
      </c>
      <c r="G18" s="140">
        <f t="shared" si="5"/>
        <v>0</v>
      </c>
      <c r="H18" s="141" t="str">
        <f t="shared" si="6"/>
        <v/>
      </c>
      <c r="I18" s="219">
        <v>9</v>
      </c>
      <c r="K18" s="219">
        <v>9</v>
      </c>
      <c r="L18" s="102"/>
      <c r="Q18" s="102"/>
      <c r="R18" s="102"/>
      <c r="S18" s="102"/>
      <c r="T18" s="102"/>
      <c r="U18" s="102"/>
      <c r="V18" s="102"/>
      <c r="W18" s="102"/>
      <c r="X18" s="102"/>
      <c r="AE18" s="203" t="str">
        <f>+ciselniky!A22</f>
        <v>bedminton</v>
      </c>
      <c r="AF18" s="203" t="str">
        <f>+ciselniky!B22</f>
        <v>bedminton</v>
      </c>
      <c r="AG18" s="204">
        <f>+ciselniky!C22</f>
        <v>1</v>
      </c>
      <c r="AH18" s="204">
        <f>+ciselniky!D22</f>
        <v>0.4</v>
      </c>
      <c r="AI18" s="204">
        <f>+ciselniky!E22</f>
        <v>0.4</v>
      </c>
      <c r="AJ18" s="204">
        <f>+ciselniky!F22</f>
        <v>0.2</v>
      </c>
      <c r="AK18" s="203" t="str">
        <f>+ciselniky!G22</f>
        <v>I</v>
      </c>
    </row>
    <row r="19" spans="2:37" ht="13.5" thickBot="1">
      <c r="B19" s="136" t="s">
        <v>446</v>
      </c>
      <c r="C19" s="137">
        <f>SUM(C9:C18)</f>
        <v>0</v>
      </c>
      <c r="D19" s="107"/>
      <c r="E19" s="107"/>
      <c r="F19" s="107"/>
      <c r="G19" s="107"/>
      <c r="H19" s="107"/>
      <c r="J19" s="107"/>
      <c r="K19" s="102"/>
      <c r="L19" s="102"/>
      <c r="Q19" s="102"/>
      <c r="R19" s="102"/>
      <c r="S19" s="102"/>
      <c r="T19" s="102"/>
      <c r="U19" s="102"/>
      <c r="V19" s="102"/>
      <c r="W19" s="102"/>
      <c r="X19" s="102"/>
      <c r="AE19" s="203" t="str">
        <f>+ciselniky!A23</f>
        <v>biatlon</v>
      </c>
      <c r="AF19" s="203" t="str">
        <f>+ciselniky!B23</f>
        <v>biatlon</v>
      </c>
      <c r="AG19" s="204">
        <f>+ciselniky!C23</f>
        <v>0.8</v>
      </c>
      <c r="AH19" s="204">
        <f>+ciselniky!D23</f>
        <v>0.4</v>
      </c>
      <c r="AI19" s="204">
        <f>+ciselniky!E23</f>
        <v>0.4</v>
      </c>
      <c r="AJ19" s="204">
        <f>+ciselniky!F23</f>
        <v>0.2</v>
      </c>
      <c r="AK19" s="203" t="str">
        <f>+ciselniky!G23</f>
        <v>I</v>
      </c>
    </row>
    <row r="20" spans="2:37" ht="12.75">
      <c r="B20" s="107"/>
      <c r="C20" s="107"/>
      <c r="D20" s="107"/>
      <c r="E20" s="107"/>
      <c r="F20" s="107"/>
      <c r="G20" s="107"/>
      <c r="H20" s="107"/>
      <c r="J20" s="107"/>
      <c r="K20" s="102"/>
      <c r="L20" s="102"/>
      <c r="Q20" s="102"/>
      <c r="R20" s="102"/>
      <c r="S20" s="102"/>
      <c r="T20" s="102"/>
      <c r="U20" s="102"/>
      <c r="V20" s="102"/>
      <c r="W20" s="102"/>
      <c r="X20" s="102"/>
      <c r="AE20" s="203" t="str">
        <f>+ciselniky!A24</f>
        <v>biatlon</v>
      </c>
      <c r="AF20" s="203" t="str">
        <f>+ciselniky!B24</f>
        <v>letný biatlon</v>
      </c>
      <c r="AG20" s="204">
        <f>+ciselniky!C24</f>
        <v>0.2</v>
      </c>
      <c r="AH20" s="204">
        <f>+ciselniky!D24</f>
        <v>0.5</v>
      </c>
      <c r="AI20" s="204">
        <f>+ciselniky!E24</f>
        <v>0.5</v>
      </c>
      <c r="AJ20" s="204">
        <f>+ciselniky!F24</f>
        <v>0</v>
      </c>
      <c r="AK20" s="203" t="str">
        <f>+ciselniky!G24</f>
        <v>I</v>
      </c>
    </row>
    <row r="21" spans="2:37" ht="12.75">
      <c r="B21" s="104" t="s">
        <v>447</v>
      </c>
      <c r="I21" s="113" t="s">
        <v>448</v>
      </c>
      <c r="Q21" s="102"/>
      <c r="R21" s="102"/>
      <c r="S21" s="102"/>
      <c r="T21" s="102"/>
      <c r="U21" s="102"/>
      <c r="V21" s="102"/>
      <c r="W21" s="102"/>
      <c r="X21" s="102"/>
      <c r="AE21" s="203" t="str">
        <f>+ciselniky!A25</f>
        <v>biliard</v>
      </c>
      <c r="AF21" s="203" t="str">
        <f>+ciselniky!B25</f>
        <v>pool</v>
      </c>
      <c r="AG21" s="204">
        <f>+ciselniky!C25</f>
        <v>0.5</v>
      </c>
      <c r="AH21" s="204">
        <f>+ciselniky!D25</f>
        <v>0.9</v>
      </c>
      <c r="AI21" s="204">
        <f>+ciselniky!E25</f>
        <v>0.1</v>
      </c>
      <c r="AJ21" s="204">
        <f>+ciselniky!F25</f>
        <v>0</v>
      </c>
      <c r="AK21" s="203" t="str">
        <f>+ciselniky!G25</f>
        <v>I</v>
      </c>
    </row>
    <row r="22" spans="2:37" ht="12.75" customHeight="1">
      <c r="B22" s="390" t="s">
        <v>437</v>
      </c>
      <c r="C22" s="380" t="s">
        <v>383</v>
      </c>
      <c r="D22" s="380" t="s">
        <v>384</v>
      </c>
      <c r="E22" s="380" t="s">
        <v>385</v>
      </c>
      <c r="F22" s="380" t="s">
        <v>438</v>
      </c>
      <c r="G22" s="384" t="s">
        <v>439</v>
      </c>
      <c r="H22" s="384" t="s">
        <v>440</v>
      </c>
      <c r="I22" s="394" t="s">
        <v>449</v>
      </c>
      <c r="J22" s="395"/>
      <c r="K22" s="399" t="s">
        <v>450</v>
      </c>
      <c r="L22" s="399" t="s">
        <v>451</v>
      </c>
      <c r="Q22" s="102" t="s">
        <v>452</v>
      </c>
      <c r="AE22" s="203" t="str">
        <f>+ciselniky!A26</f>
        <v>biliard</v>
      </c>
      <c r="AF22" s="203" t="str">
        <f>+ciselniky!B26</f>
        <v>snooker</v>
      </c>
      <c r="AG22" s="204">
        <f>+ciselniky!C26</f>
        <v>0.4</v>
      </c>
      <c r="AH22" s="204">
        <f>+ciselniky!D26</f>
        <v>0.9</v>
      </c>
      <c r="AI22" s="204">
        <f>+ciselniky!E26</f>
        <v>0.1</v>
      </c>
      <c r="AJ22" s="204">
        <f>+ciselniky!F26</f>
        <v>0</v>
      </c>
      <c r="AK22" s="203" t="str">
        <f>+ciselniky!G26</f>
        <v>I</v>
      </c>
    </row>
    <row r="23" spans="2:37" ht="13.5" customHeight="1" thickBot="1">
      <c r="B23" s="384"/>
      <c r="C23" s="381"/>
      <c r="D23" s="381"/>
      <c r="E23" s="381"/>
      <c r="F23" s="381"/>
      <c r="G23" s="392"/>
      <c r="H23" s="392"/>
      <c r="I23" s="103" t="s">
        <v>426</v>
      </c>
      <c r="J23" s="103" t="s">
        <v>427</v>
      </c>
      <c r="K23" s="400"/>
      <c r="L23" s="400"/>
      <c r="Q23" s="102" t="s">
        <v>453</v>
      </c>
      <c r="AE23" s="203" t="str">
        <f>+ciselniky!A27</f>
        <v>biliard</v>
      </c>
      <c r="AF23" s="203" t="str">
        <f>+ciselniky!B27</f>
        <v>karambol</v>
      </c>
      <c r="AG23" s="204">
        <f>+ciselniky!C27</f>
        <v>0.1</v>
      </c>
      <c r="AH23" s="204">
        <f>+ciselniky!D27</f>
        <v>0.9</v>
      </c>
      <c r="AI23" s="204">
        <f>+ciselniky!E27</f>
        <v>0.1</v>
      </c>
      <c r="AJ23" s="204">
        <f>+ciselniky!F27</f>
        <v>0</v>
      </c>
      <c r="AK23" s="203" t="str">
        <f>+ciselniky!G27</f>
        <v>I</v>
      </c>
    </row>
    <row r="24" spans="2:37" ht="12.75" customHeight="1">
      <c r="B24" s="68">
        <f>+B9</f>
        <v>0</v>
      </c>
      <c r="C24" s="71">
        <f t="shared" ref="C24:G33" si="7">+C9</f>
        <v>0</v>
      </c>
      <c r="D24" s="64">
        <f t="shared" si="7"/>
        <v>0</v>
      </c>
      <c r="E24" s="64">
        <f t="shared" si="7"/>
        <v>0</v>
      </c>
      <c r="F24" s="64">
        <f t="shared" si="7"/>
        <v>0</v>
      </c>
      <c r="G24" s="74">
        <f t="shared" si="7"/>
        <v>0</v>
      </c>
      <c r="H24" s="106" t="str">
        <f t="shared" ref="H24:H33" si="8">+IF(IFERROR(D24+E24+F24,0)&lt;&gt;0,D24+E24+F24,"")</f>
        <v/>
      </c>
      <c r="I24" s="39"/>
      <c r="J24" s="40"/>
      <c r="K24" s="200"/>
      <c r="L24" s="130"/>
      <c r="Q24" s="102" t="s">
        <v>454</v>
      </c>
      <c r="AE24" s="203" t="str">
        <f>+ciselniky!A28</f>
        <v>boby a skeleton</v>
      </c>
      <c r="AF24" s="203" t="str">
        <f>+ciselniky!B28</f>
        <v>boby</v>
      </c>
      <c r="AG24" s="204">
        <f>+ciselniky!C28</f>
        <v>0.9</v>
      </c>
      <c r="AH24" s="204">
        <f>+ciselniky!D28</f>
        <v>0.8</v>
      </c>
      <c r="AI24" s="204">
        <f>+ciselniky!E28</f>
        <v>0.2</v>
      </c>
      <c r="AJ24" s="204">
        <f>+ciselniky!F28</f>
        <v>0</v>
      </c>
      <c r="AK24" s="203" t="str">
        <f>+ciselniky!G28</f>
        <v>I</v>
      </c>
    </row>
    <row r="25" spans="2:37" ht="12.75">
      <c r="B25" s="69">
        <f t="shared" ref="B25:B33" si="9">+B10</f>
        <v>0</v>
      </c>
      <c r="C25" s="72">
        <f t="shared" si="7"/>
        <v>0</v>
      </c>
      <c r="D25" s="65">
        <f t="shared" si="7"/>
        <v>0</v>
      </c>
      <c r="E25" s="65">
        <f t="shared" si="7"/>
        <v>0</v>
      </c>
      <c r="F25" s="65">
        <f t="shared" si="7"/>
        <v>0</v>
      </c>
      <c r="G25" s="75">
        <f t="shared" si="7"/>
        <v>0</v>
      </c>
      <c r="H25" s="109" t="str">
        <f t="shared" si="8"/>
        <v/>
      </c>
      <c r="I25" s="41"/>
      <c r="J25" s="42"/>
      <c r="K25" s="200"/>
      <c r="L25" s="134"/>
      <c r="Q25" s="102" t="s">
        <v>455</v>
      </c>
      <c r="AE25" s="203" t="str">
        <f>+ciselniky!A29</f>
        <v>boby a skeleton</v>
      </c>
      <c r="AF25" s="203" t="str">
        <f>+ciselniky!B29</f>
        <v>skeleton</v>
      </c>
      <c r="AG25" s="204">
        <f>+ciselniky!C29</f>
        <v>0.1</v>
      </c>
      <c r="AH25" s="204">
        <f>+ciselniky!D29</f>
        <v>0.5</v>
      </c>
      <c r="AI25" s="204">
        <f>+ciselniky!E29</f>
        <v>0.5</v>
      </c>
      <c r="AJ25" s="204">
        <f>+ciselniky!F29</f>
        <v>0</v>
      </c>
      <c r="AK25" s="203" t="str">
        <f>+ciselniky!G29</f>
        <v>I</v>
      </c>
    </row>
    <row r="26" spans="2:37" ht="12.75">
      <c r="B26" s="69">
        <f t="shared" si="9"/>
        <v>0</v>
      </c>
      <c r="C26" s="72">
        <f t="shared" si="7"/>
        <v>0</v>
      </c>
      <c r="D26" s="65">
        <f t="shared" si="7"/>
        <v>0</v>
      </c>
      <c r="E26" s="65">
        <f t="shared" si="7"/>
        <v>0</v>
      </c>
      <c r="F26" s="65">
        <f t="shared" si="7"/>
        <v>0</v>
      </c>
      <c r="G26" s="75">
        <f t="shared" si="7"/>
        <v>0</v>
      </c>
      <c r="H26" s="109" t="str">
        <f t="shared" si="8"/>
        <v/>
      </c>
      <c r="I26" s="41"/>
      <c r="J26" s="42"/>
      <c r="K26" s="200"/>
      <c r="L26" s="131"/>
      <c r="Q26" s="102" t="s">
        <v>456</v>
      </c>
      <c r="AE26" s="203" t="str">
        <f>+ciselniky!A30</f>
        <v>boccia</v>
      </c>
      <c r="AF26" s="203" t="str">
        <f>+ciselniky!B30</f>
        <v>boccia</v>
      </c>
      <c r="AG26" s="204">
        <f>+ciselniky!C30</f>
        <v>1</v>
      </c>
      <c r="AH26" s="204">
        <f>+ciselniky!D30</f>
        <v>0.5</v>
      </c>
      <c r="AI26" s="204">
        <f>+ciselniky!E30</f>
        <v>0.5</v>
      </c>
      <c r="AJ26" s="204">
        <f>+ciselniky!F30</f>
        <v>0</v>
      </c>
      <c r="AK26" s="203" t="str">
        <f>+ciselniky!G30</f>
        <v>I</v>
      </c>
    </row>
    <row r="27" spans="2:37" ht="12.75">
      <c r="B27" s="69">
        <f t="shared" si="9"/>
        <v>0</v>
      </c>
      <c r="C27" s="72">
        <f t="shared" si="7"/>
        <v>0</v>
      </c>
      <c r="D27" s="65">
        <f t="shared" si="7"/>
        <v>0</v>
      </c>
      <c r="E27" s="65">
        <f t="shared" si="7"/>
        <v>0</v>
      </c>
      <c r="F27" s="65">
        <f t="shared" si="7"/>
        <v>0</v>
      </c>
      <c r="G27" s="75">
        <f t="shared" si="7"/>
        <v>0</v>
      </c>
      <c r="H27" s="109" t="str">
        <f t="shared" si="8"/>
        <v/>
      </c>
      <c r="I27" s="41"/>
      <c r="J27" s="42"/>
      <c r="K27" s="200"/>
      <c r="L27" s="131"/>
      <c r="Q27" s="102" t="s">
        <v>457</v>
      </c>
      <c r="AE27" s="203" t="str">
        <f>+ciselniky!A31</f>
        <v>boule lyonnaise</v>
      </c>
      <c r="AF27" s="203" t="str">
        <f>+ciselniky!B31</f>
        <v>boule lyonnaise</v>
      </c>
      <c r="AG27" s="204">
        <f>+ciselniky!C31</f>
        <v>1</v>
      </c>
      <c r="AH27" s="204">
        <f>+ciselniky!D31</f>
        <v>0.5</v>
      </c>
      <c r="AI27" s="204">
        <f>+ciselniky!E31</f>
        <v>0.5</v>
      </c>
      <c r="AJ27" s="204">
        <f>+ciselniky!F31</f>
        <v>0</v>
      </c>
      <c r="AK27" s="203" t="str">
        <f>+ciselniky!G31</f>
        <v>I</v>
      </c>
    </row>
    <row r="28" spans="2:37" ht="12.75">
      <c r="B28" s="69">
        <f t="shared" si="9"/>
        <v>0</v>
      </c>
      <c r="C28" s="72">
        <f t="shared" si="7"/>
        <v>0</v>
      </c>
      <c r="D28" s="65">
        <f t="shared" si="7"/>
        <v>0</v>
      </c>
      <c r="E28" s="65">
        <f t="shared" si="7"/>
        <v>0</v>
      </c>
      <c r="F28" s="65">
        <f t="shared" si="7"/>
        <v>0</v>
      </c>
      <c r="G28" s="75">
        <f t="shared" si="7"/>
        <v>0</v>
      </c>
      <c r="H28" s="109" t="str">
        <f t="shared" si="8"/>
        <v/>
      </c>
      <c r="I28" s="41"/>
      <c r="J28" s="42"/>
      <c r="K28" s="200"/>
      <c r="L28" s="132"/>
      <c r="Q28" s="102" t="s">
        <v>458</v>
      </c>
      <c r="AE28" s="203" t="str">
        <f>+ciselniky!A32</f>
        <v>bowling</v>
      </c>
      <c r="AF28" s="203" t="str">
        <f>+ciselniky!B32</f>
        <v>bowling</v>
      </c>
      <c r="AG28" s="204">
        <f>+ciselniky!C32</f>
        <v>1</v>
      </c>
      <c r="AH28" s="204">
        <f>+ciselniky!D32</f>
        <v>0.8</v>
      </c>
      <c r="AI28" s="204">
        <f>+ciselniky!E32</f>
        <v>0.2</v>
      </c>
      <c r="AJ28" s="204">
        <f>+ciselniky!F32</f>
        <v>0</v>
      </c>
      <c r="AK28" s="203" t="str">
        <f>+ciselniky!G32</f>
        <v>I</v>
      </c>
    </row>
    <row r="29" spans="2:37" ht="12.75">
      <c r="B29" s="69">
        <f t="shared" si="9"/>
        <v>0</v>
      </c>
      <c r="C29" s="72">
        <f t="shared" si="7"/>
        <v>0</v>
      </c>
      <c r="D29" s="65">
        <f t="shared" si="7"/>
        <v>0</v>
      </c>
      <c r="E29" s="65">
        <f t="shared" si="7"/>
        <v>0</v>
      </c>
      <c r="F29" s="65">
        <f t="shared" si="7"/>
        <v>0</v>
      </c>
      <c r="G29" s="75">
        <f t="shared" si="7"/>
        <v>0</v>
      </c>
      <c r="H29" s="109" t="str">
        <f t="shared" si="8"/>
        <v/>
      </c>
      <c r="I29" s="41"/>
      <c r="J29" s="42"/>
      <c r="K29" s="200"/>
      <c r="L29" s="131"/>
      <c r="Q29" s="102" t="s">
        <v>459</v>
      </c>
      <c r="AE29" s="203" t="str">
        <f>+ciselniky!A33</f>
        <v>box</v>
      </c>
      <c r="AF29" s="203" t="str">
        <f>+ciselniky!B33</f>
        <v>box</v>
      </c>
      <c r="AG29" s="204">
        <f>+ciselniky!C33</f>
        <v>1</v>
      </c>
      <c r="AH29" s="204">
        <f>+ciselniky!D33</f>
        <v>0.8</v>
      </c>
      <c r="AI29" s="204">
        <f>+ciselniky!E33</f>
        <v>0.2</v>
      </c>
      <c r="AJ29" s="204">
        <f>+ciselniky!F33</f>
        <v>0</v>
      </c>
      <c r="AK29" s="203" t="str">
        <f>+ciselniky!G33</f>
        <v>I</v>
      </c>
    </row>
    <row r="30" spans="2:37" ht="12.75">
      <c r="B30" s="69">
        <f t="shared" si="9"/>
        <v>0</v>
      </c>
      <c r="C30" s="72">
        <f t="shared" si="7"/>
        <v>0</v>
      </c>
      <c r="D30" s="65">
        <f t="shared" si="7"/>
        <v>0</v>
      </c>
      <c r="E30" s="65">
        <f t="shared" si="7"/>
        <v>0</v>
      </c>
      <c r="F30" s="65">
        <f t="shared" si="7"/>
        <v>0</v>
      </c>
      <c r="G30" s="75">
        <f t="shared" si="7"/>
        <v>0</v>
      </c>
      <c r="H30" s="109" t="str">
        <f t="shared" si="8"/>
        <v/>
      </c>
      <c r="I30" s="41"/>
      <c r="J30" s="42"/>
      <c r="K30" s="200"/>
      <c r="L30" s="131"/>
      <c r="Q30" s="102" t="s">
        <v>460</v>
      </c>
      <c r="AE30" s="203" t="str">
        <f>+ciselniky!A34</f>
        <v>bridž</v>
      </c>
      <c r="AF30" s="203" t="str">
        <f>+ciselniky!B34</f>
        <v>bridž</v>
      </c>
      <c r="AG30" s="204">
        <f>+ciselniky!C34</f>
        <v>1</v>
      </c>
      <c r="AH30" s="204">
        <f>+ciselniky!D34</f>
        <v>0.8</v>
      </c>
      <c r="AI30" s="204">
        <f>+ciselniky!E34</f>
        <v>0.15</v>
      </c>
      <c r="AJ30" s="204">
        <f>+ciselniky!F34</f>
        <v>0.05</v>
      </c>
      <c r="AK30" s="203" t="str">
        <f>+ciselniky!G34</f>
        <v>I</v>
      </c>
    </row>
    <row r="31" spans="2:37" ht="12.75">
      <c r="B31" s="69">
        <f t="shared" si="9"/>
        <v>0</v>
      </c>
      <c r="C31" s="72">
        <f t="shared" si="7"/>
        <v>0</v>
      </c>
      <c r="D31" s="65">
        <f t="shared" si="7"/>
        <v>0</v>
      </c>
      <c r="E31" s="65">
        <f t="shared" si="7"/>
        <v>0</v>
      </c>
      <c r="F31" s="65">
        <f t="shared" si="7"/>
        <v>0</v>
      </c>
      <c r="G31" s="75">
        <f t="shared" si="7"/>
        <v>0</v>
      </c>
      <c r="H31" s="109" t="str">
        <f t="shared" si="8"/>
        <v/>
      </c>
      <c r="I31" s="41"/>
      <c r="J31" s="42"/>
      <c r="K31" s="200"/>
      <c r="L31" s="131"/>
      <c r="Q31" s="102" t="s">
        <v>461</v>
      </c>
      <c r="AE31" s="203" t="str">
        <f>+ciselniky!A35</f>
        <v>curling</v>
      </c>
      <c r="AF31" s="203" t="str">
        <f>+ciselniky!B35</f>
        <v>curling</v>
      </c>
      <c r="AG31" s="204">
        <f>+ciselniky!C35</f>
        <v>1</v>
      </c>
      <c r="AH31" s="204">
        <f>+ciselniky!D35</f>
        <v>0.3</v>
      </c>
      <c r="AI31" s="204">
        <f>+ciselniky!E35</f>
        <v>0.3</v>
      </c>
      <c r="AJ31" s="204">
        <f>+ciselniky!F35</f>
        <v>0.4</v>
      </c>
      <c r="AK31" s="203" t="str">
        <f>+ciselniky!G35</f>
        <v>K</v>
      </c>
    </row>
    <row r="32" spans="2:37" ht="12.75">
      <c r="B32" s="69">
        <f t="shared" si="9"/>
        <v>0</v>
      </c>
      <c r="C32" s="72">
        <f t="shared" si="7"/>
        <v>0</v>
      </c>
      <c r="D32" s="65">
        <f t="shared" si="7"/>
        <v>0</v>
      </c>
      <c r="E32" s="65">
        <f t="shared" si="7"/>
        <v>0</v>
      </c>
      <c r="F32" s="65">
        <f t="shared" si="7"/>
        <v>0</v>
      </c>
      <c r="G32" s="75">
        <f t="shared" si="7"/>
        <v>0</v>
      </c>
      <c r="H32" s="109" t="str">
        <f t="shared" si="8"/>
        <v/>
      </c>
      <c r="I32" s="41"/>
      <c r="J32" s="42"/>
      <c r="K32" s="200"/>
      <c r="L32" s="131"/>
      <c r="Q32" s="102" t="s">
        <v>462</v>
      </c>
      <c r="R32" s="102"/>
      <c r="S32" s="102"/>
      <c r="T32" s="102"/>
      <c r="U32" s="102"/>
      <c r="V32" s="102"/>
      <c r="W32" s="102"/>
      <c r="X32" s="102"/>
      <c r="AE32" s="203" t="str">
        <f>+ciselniky!A36</f>
        <v>cyklistika</v>
      </c>
      <c r="AF32" s="203" t="str">
        <f>+ciselniky!B36</f>
        <v>cestná cyklistika</v>
      </c>
      <c r="AG32" s="204">
        <f>+ciselniky!C36</f>
        <v>0.3</v>
      </c>
      <c r="AH32" s="204">
        <f>+ciselniky!D36</f>
        <v>0.8</v>
      </c>
      <c r="AI32" s="204">
        <f>+ciselniky!E36</f>
        <v>0.2</v>
      </c>
      <c r="AJ32" s="204">
        <f>+ciselniky!F36</f>
        <v>0</v>
      </c>
      <c r="AK32" s="203" t="str">
        <f>+ciselniky!G36</f>
        <v>I</v>
      </c>
    </row>
    <row r="33" spans="2:40" ht="13.5" thickBot="1">
      <c r="B33" s="70">
        <f t="shared" si="9"/>
        <v>0</v>
      </c>
      <c r="C33" s="73">
        <f t="shared" si="7"/>
        <v>0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76">
        <f t="shared" si="7"/>
        <v>0</v>
      </c>
      <c r="H33" s="111" t="str">
        <f t="shared" si="8"/>
        <v/>
      </c>
      <c r="I33" s="43"/>
      <c r="J33" s="44"/>
      <c r="K33" s="200"/>
      <c r="L33" s="133"/>
      <c r="Q33" s="122" t="s">
        <v>436</v>
      </c>
      <c r="R33" s="102"/>
      <c r="S33" s="102"/>
      <c r="T33" s="102"/>
      <c r="U33" s="102"/>
      <c r="V33" s="102"/>
      <c r="W33" s="102"/>
      <c r="X33" s="102"/>
      <c r="AE33" s="203" t="str">
        <f>+ciselniky!A37</f>
        <v>cyklistika</v>
      </c>
      <c r="AF33" s="203" t="str">
        <f>+ciselniky!B37</f>
        <v>cyklokros</v>
      </c>
      <c r="AG33" s="204">
        <f>+ciselniky!C37</f>
        <v>0.15</v>
      </c>
      <c r="AH33" s="204">
        <f>+ciselniky!D37</f>
        <v>0.7</v>
      </c>
      <c r="AI33" s="204">
        <f>+ciselniky!E37</f>
        <v>0.3</v>
      </c>
      <c r="AJ33" s="204">
        <f>+ciselniky!F37</f>
        <v>0</v>
      </c>
      <c r="AK33" s="203" t="str">
        <f>+ciselniky!G37</f>
        <v>I</v>
      </c>
    </row>
    <row r="34" spans="2:40" ht="13.5" thickBot="1">
      <c r="B34" s="110" t="s">
        <v>446</v>
      </c>
      <c r="C34" s="111">
        <f>SUM(C24:C33)</f>
        <v>0</v>
      </c>
      <c r="D34" s="107"/>
      <c r="E34" s="107"/>
      <c r="F34" s="107"/>
      <c r="G34" s="107"/>
      <c r="H34" s="107"/>
      <c r="J34" s="107"/>
      <c r="K34" s="102"/>
      <c r="L34" s="102"/>
      <c r="Q34" s="122" t="s">
        <v>441</v>
      </c>
      <c r="R34" s="102"/>
      <c r="S34" s="102"/>
      <c r="T34" s="102"/>
      <c r="U34" s="102"/>
      <c r="V34" s="102"/>
      <c r="W34" s="102"/>
      <c r="AD34" s="60"/>
      <c r="AE34" s="203" t="str">
        <f>+ciselniky!A38</f>
        <v>cyklistika</v>
      </c>
      <c r="AF34" s="203" t="str">
        <f>+ciselniky!B38</f>
        <v>dráhová cyklistika</v>
      </c>
      <c r="AG34" s="204">
        <f>+ciselniky!C38</f>
        <v>0.15</v>
      </c>
      <c r="AH34" s="204">
        <f>+ciselniky!D38</f>
        <v>0.5</v>
      </c>
      <c r="AI34" s="204">
        <f>+ciselniky!E38</f>
        <v>0.5</v>
      </c>
      <c r="AJ34" s="204">
        <f>+ciselniky!F38</f>
        <v>0</v>
      </c>
      <c r="AK34" s="203" t="str">
        <f>+ciselniky!G38</f>
        <v>I</v>
      </c>
      <c r="AM34" s="60"/>
      <c r="AN34" s="95"/>
    </row>
    <row r="35" spans="2:40" ht="12.75">
      <c r="B35" s="338"/>
      <c r="E35" s="113" t="s">
        <v>463</v>
      </c>
      <c r="K35" s="102"/>
      <c r="Q35" s="102"/>
      <c r="R35" s="102"/>
      <c r="S35" s="102"/>
      <c r="T35" s="102"/>
      <c r="U35" s="102"/>
      <c r="V35" s="102"/>
      <c r="W35" s="102"/>
      <c r="X35" s="102"/>
      <c r="AE35" s="203" t="str">
        <f>+ciselniky!A39</f>
        <v>cyklistika</v>
      </c>
      <c r="AF35" s="203" t="str">
        <f>+ciselniky!B39</f>
        <v>horská cyklistika</v>
      </c>
      <c r="AG35" s="204">
        <f>+ciselniky!C39</f>
        <v>0.15</v>
      </c>
      <c r="AH35" s="204">
        <f>+ciselniky!D39</f>
        <v>0.7</v>
      </c>
      <c r="AI35" s="204">
        <f>+ciselniky!E39</f>
        <v>0.3</v>
      </c>
      <c r="AJ35" s="204">
        <f>+ciselniky!F39</f>
        <v>0</v>
      </c>
      <c r="AK35" s="203" t="str">
        <f>+ciselniky!G39</f>
        <v>I</v>
      </c>
    </row>
    <row r="36" spans="2:40" ht="12.75" customHeight="1">
      <c r="B36" s="390" t="s">
        <v>27</v>
      </c>
      <c r="C36" s="380" t="s">
        <v>55</v>
      </c>
      <c r="D36" s="380" t="s">
        <v>464</v>
      </c>
      <c r="E36" s="394" t="s">
        <v>465</v>
      </c>
      <c r="F36" s="395"/>
      <c r="G36" s="95"/>
      <c r="H36" s="95"/>
      <c r="I36" s="95"/>
      <c r="J36" s="95"/>
      <c r="K36" s="399" t="s">
        <v>450</v>
      </c>
      <c r="L36" s="400" t="s">
        <v>466</v>
      </c>
      <c r="Q36" s="102"/>
      <c r="AE36" s="203" t="str">
        <f>+ciselniky!A40</f>
        <v>cyklistika</v>
      </c>
      <c r="AF36" s="203" t="str">
        <f>+ciselniky!B40</f>
        <v>BMX Racing+Freestyle</v>
      </c>
      <c r="AG36" s="204">
        <f>+ciselniky!C40</f>
        <v>0.08</v>
      </c>
      <c r="AH36" s="204">
        <f>+ciselniky!D40</f>
        <v>0.6</v>
      </c>
      <c r="AI36" s="204">
        <f>+ciselniky!E40</f>
        <v>0.4</v>
      </c>
      <c r="AJ36" s="204">
        <f>+ciselniky!F40</f>
        <v>0</v>
      </c>
      <c r="AK36" s="203" t="str">
        <f>+ciselniky!G40</f>
        <v>I</v>
      </c>
    </row>
    <row r="37" spans="2:40" ht="13.5" customHeight="1" thickBot="1">
      <c r="B37" s="390"/>
      <c r="C37" s="381"/>
      <c r="D37" s="381"/>
      <c r="E37" s="103" t="s">
        <v>426</v>
      </c>
      <c r="F37" s="103" t="s">
        <v>427</v>
      </c>
      <c r="G37" s="95"/>
      <c r="H37" s="95"/>
      <c r="I37" s="95"/>
      <c r="J37" s="95"/>
      <c r="K37" s="400"/>
      <c r="L37" s="401"/>
      <c r="Q37" s="102"/>
      <c r="AE37" s="203" t="str">
        <f>+ciselniky!A41</f>
        <v>cyklistika</v>
      </c>
      <c r="AF37" s="203" t="str">
        <f>+ciselniky!B41</f>
        <v>BMX Racing</v>
      </c>
      <c r="AG37" s="204">
        <f>+ciselniky!C41</f>
        <v>0.08</v>
      </c>
      <c r="AH37" s="204">
        <f>+ciselniky!D41</f>
        <v>0.5</v>
      </c>
      <c r="AI37" s="204">
        <f>+ciselniky!E41</f>
        <v>0.5</v>
      </c>
      <c r="AJ37" s="204">
        <f>+ciselniky!F41</f>
        <v>0</v>
      </c>
      <c r="AK37" s="203" t="str">
        <f>+ciselniky!G41</f>
        <v>I</v>
      </c>
    </row>
    <row r="38" spans="2:40" ht="11.25" customHeight="1">
      <c r="B38" s="112">
        <f>$C$2</f>
        <v>0</v>
      </c>
      <c r="C38" s="36"/>
      <c r="D38" s="45"/>
      <c r="E38" s="39"/>
      <c r="F38" s="40"/>
      <c r="G38" s="95"/>
      <c r="H38" s="95"/>
      <c r="I38" s="95"/>
      <c r="J38" s="95"/>
      <c r="K38" s="200"/>
      <c r="L38" s="124"/>
      <c r="Q38" s="102" t="s">
        <v>467</v>
      </c>
      <c r="AE38" s="203" t="str">
        <f>+ciselniky!A42</f>
        <v>cyklistika</v>
      </c>
      <c r="AF38" s="203" t="str">
        <f>+ciselniky!B42</f>
        <v>cyklotrial</v>
      </c>
      <c r="AG38" s="204">
        <f>+ciselniky!C42</f>
        <v>0.05</v>
      </c>
      <c r="AH38" s="204">
        <f>+ciselniky!D42</f>
        <v>0.5</v>
      </c>
      <c r="AI38" s="204">
        <f>+ciselniky!E42</f>
        <v>0.5</v>
      </c>
      <c r="AJ38" s="204">
        <f>+ciselniky!F42</f>
        <v>0</v>
      </c>
      <c r="AK38" s="203" t="str">
        <f>+ciselniky!G42</f>
        <v>I</v>
      </c>
    </row>
    <row r="39" spans="2:40" ht="11.25" customHeight="1">
      <c r="B39" s="112">
        <f t="shared" ref="B39:B145" si="10">$C$2</f>
        <v>0</v>
      </c>
      <c r="C39" s="37"/>
      <c r="D39" s="47"/>
      <c r="E39" s="41"/>
      <c r="F39" s="42"/>
      <c r="G39" s="95"/>
      <c r="H39" s="95"/>
      <c r="I39" s="95"/>
      <c r="J39" s="95"/>
      <c r="K39" s="200"/>
      <c r="L39" s="125"/>
      <c r="Q39" s="102" t="s">
        <v>468</v>
      </c>
      <c r="AE39" s="203" t="str">
        <f>+ciselniky!A43</f>
        <v>cyklistika</v>
      </c>
      <c r="AF39" s="203" t="str">
        <f>+ciselniky!B43</f>
        <v>sálová cyklistika</v>
      </c>
      <c r="AG39" s="204">
        <f>+ciselniky!C43</f>
        <v>0.04</v>
      </c>
      <c r="AH39" s="204">
        <f>+ciselniky!D43</f>
        <v>0.5</v>
      </c>
      <c r="AI39" s="204">
        <f>+ciselniky!E43</f>
        <v>0.5</v>
      </c>
      <c r="AJ39" s="204">
        <f>+ciselniky!F43</f>
        <v>0</v>
      </c>
      <c r="AK39" s="203" t="str">
        <f>+ciselniky!G43</f>
        <v>I</v>
      </c>
    </row>
    <row r="40" spans="2:40" ht="11.25" customHeight="1">
      <c r="B40" s="112">
        <f t="shared" si="10"/>
        <v>0</v>
      </c>
      <c r="C40" s="37"/>
      <c r="D40" s="47"/>
      <c r="E40" s="41"/>
      <c r="F40" s="42"/>
      <c r="G40" s="95"/>
      <c r="H40" s="95"/>
      <c r="I40" s="95"/>
      <c r="J40" s="95"/>
      <c r="K40" s="200"/>
      <c r="L40" s="125"/>
      <c r="Q40" s="102" t="s">
        <v>469</v>
      </c>
      <c r="AE40" s="203" t="str">
        <f>+ciselniky!A44</f>
        <v>dráhový golf</v>
      </c>
      <c r="AF40" s="203" t="str">
        <f>+ciselniky!B44</f>
        <v>dráhový golf</v>
      </c>
      <c r="AG40" s="204">
        <f>+ciselniky!C44</f>
        <v>1</v>
      </c>
      <c r="AH40" s="204">
        <f>+ciselniky!D44</f>
        <v>0.5</v>
      </c>
      <c r="AI40" s="204">
        <f>+ciselniky!E44</f>
        <v>0.3</v>
      </c>
      <c r="AJ40" s="204">
        <f>+ciselniky!F44</f>
        <v>0.2</v>
      </c>
      <c r="AK40" s="203" t="str">
        <f>+ciselniky!G44</f>
        <v>I</v>
      </c>
    </row>
    <row r="41" spans="2:40" ht="11.25" customHeight="1">
      <c r="B41" s="112">
        <f t="shared" si="10"/>
        <v>0</v>
      </c>
      <c r="C41" s="37" t="s">
        <v>395</v>
      </c>
      <c r="D41" s="47"/>
      <c r="E41" s="41"/>
      <c r="F41" s="42"/>
      <c r="G41" s="95"/>
      <c r="H41" s="95"/>
      <c r="I41" s="95"/>
      <c r="J41" s="95"/>
      <c r="K41" s="200"/>
      <c r="L41" s="128"/>
      <c r="Q41" s="102" t="s">
        <v>470</v>
      </c>
      <c r="AE41" s="203" t="str">
        <f>+ciselniky!A45</f>
        <v>dynamická streľba</v>
      </c>
      <c r="AF41" s="203" t="str">
        <f>+ciselniky!B45</f>
        <v>dynamická streľba</v>
      </c>
      <c r="AG41" s="204">
        <f>+ciselniky!C45</f>
        <v>1</v>
      </c>
      <c r="AH41" s="204">
        <f>+ciselniky!D45</f>
        <v>0.8</v>
      </c>
      <c r="AI41" s="204">
        <f>+ciselniky!E45</f>
        <v>0.2</v>
      </c>
      <c r="AJ41" s="204">
        <f>+ciselniky!F45</f>
        <v>0</v>
      </c>
      <c r="AK41" s="203" t="str">
        <f>+ciselniky!G45</f>
        <v>I</v>
      </c>
    </row>
    <row r="42" spans="2:40" ht="11.25" customHeight="1">
      <c r="B42" s="112">
        <f t="shared" si="10"/>
        <v>0</v>
      </c>
      <c r="C42" s="37"/>
      <c r="D42" s="47"/>
      <c r="E42" s="41"/>
      <c r="F42" s="42"/>
      <c r="G42" s="95"/>
      <c r="H42" s="95"/>
      <c r="I42" s="95"/>
      <c r="J42" s="95"/>
      <c r="K42" s="200"/>
      <c r="L42" s="125"/>
      <c r="Q42" s="102" t="s">
        <v>471</v>
      </c>
      <c r="AE42" s="203" t="str">
        <f>+ciselniky!A46</f>
        <v>florbal</v>
      </c>
      <c r="AF42" s="203" t="str">
        <f>+ciselniky!B46</f>
        <v>florbal</v>
      </c>
      <c r="AG42" s="204">
        <f>+ciselniky!C46</f>
        <v>1</v>
      </c>
      <c r="AH42" s="204">
        <f>+ciselniky!D46</f>
        <v>0.5</v>
      </c>
      <c r="AI42" s="204">
        <f>+ciselniky!E46</f>
        <v>0.5</v>
      </c>
      <c r="AJ42" s="204">
        <f>+ciselniky!F46</f>
        <v>0</v>
      </c>
      <c r="AK42" s="203" t="str">
        <f>+ciselniky!G46</f>
        <v>K</v>
      </c>
    </row>
    <row r="43" spans="2:40" ht="11.25" customHeight="1">
      <c r="B43" s="112">
        <f t="shared" si="10"/>
        <v>0</v>
      </c>
      <c r="C43" s="37"/>
      <c r="D43" s="47"/>
      <c r="E43" s="41"/>
      <c r="F43" s="42"/>
      <c r="G43" s="95"/>
      <c r="H43" s="95"/>
      <c r="I43" s="95"/>
      <c r="J43" s="95"/>
      <c r="K43" s="200"/>
      <c r="L43" s="125"/>
      <c r="Q43" s="102" t="s">
        <v>462</v>
      </c>
      <c r="AE43" s="203" t="str">
        <f>+ciselniky!A47</f>
        <v>futbal</v>
      </c>
      <c r="AF43" s="203" t="str">
        <f>+ciselniky!B47</f>
        <v>futbal</v>
      </c>
      <c r="AG43" s="204">
        <f>+ciselniky!C47</f>
        <v>0.99</v>
      </c>
      <c r="AH43" s="204">
        <f>+ciselniky!D47</f>
        <v>0.95</v>
      </c>
      <c r="AI43" s="204">
        <f>+ciselniky!E47</f>
        <v>0.05</v>
      </c>
      <c r="AJ43" s="204">
        <f>+ciselniky!F47</f>
        <v>0</v>
      </c>
      <c r="AK43" s="203" t="str">
        <f>+ciselniky!G47</f>
        <v>K</v>
      </c>
    </row>
    <row r="44" spans="2:40" ht="11.25" customHeight="1">
      <c r="B44" s="112">
        <f t="shared" si="10"/>
        <v>0</v>
      </c>
      <c r="C44" s="37"/>
      <c r="D44" s="47"/>
      <c r="E44" s="41"/>
      <c r="F44" s="42"/>
      <c r="G44" s="95"/>
      <c r="H44" s="95"/>
      <c r="I44" s="95"/>
      <c r="J44" s="95"/>
      <c r="K44" s="200"/>
      <c r="L44" s="125"/>
      <c r="Q44" s="102" t="s">
        <v>472</v>
      </c>
      <c r="AE44" s="203" t="str">
        <f>+ciselniky!A48</f>
        <v>futbal</v>
      </c>
      <c r="AF44" s="203" t="str">
        <f>+ciselniky!B48</f>
        <v>futsal</v>
      </c>
      <c r="AG44" s="204">
        <f>+ciselniky!C48</f>
        <v>0.01</v>
      </c>
      <c r="AH44" s="204">
        <f>+ciselniky!D48</f>
        <v>1</v>
      </c>
      <c r="AI44" s="204">
        <f>+ciselniky!E48</f>
        <v>0</v>
      </c>
      <c r="AJ44" s="204">
        <f>+ciselniky!F48</f>
        <v>0</v>
      </c>
      <c r="AK44" s="203" t="str">
        <f>+ciselniky!G48</f>
        <v>K</v>
      </c>
    </row>
    <row r="45" spans="2:40" ht="11.25" customHeight="1">
      <c r="B45" s="112">
        <f t="shared" si="10"/>
        <v>0</v>
      </c>
      <c r="C45" s="37"/>
      <c r="D45" s="47"/>
      <c r="E45" s="41"/>
      <c r="F45" s="42"/>
      <c r="G45" s="95"/>
      <c r="H45" s="95"/>
      <c r="I45" s="95"/>
      <c r="J45" s="95"/>
      <c r="K45" s="200"/>
      <c r="L45" s="125"/>
      <c r="Q45" s="102" t="s">
        <v>473</v>
      </c>
      <c r="AE45" s="203" t="str">
        <f>+ciselniky!A49</f>
        <v>futbal</v>
      </c>
      <c r="AF45" s="203" t="str">
        <f>+ciselniky!B49</f>
        <v>plážový futbal</v>
      </c>
      <c r="AG45" s="204">
        <f>+ciselniky!C49</f>
        <v>0</v>
      </c>
      <c r="AH45" s="204">
        <f>+ciselniky!D49</f>
        <v>1</v>
      </c>
      <c r="AI45" s="204">
        <f>+ciselniky!E49</f>
        <v>0</v>
      </c>
      <c r="AJ45" s="204">
        <f>+ciselniky!F49</f>
        <v>0</v>
      </c>
      <c r="AK45" s="203" t="str">
        <f>+ciselniky!G49</f>
        <v>K</v>
      </c>
    </row>
    <row r="46" spans="2:40" ht="11.25" customHeight="1">
      <c r="B46" s="112">
        <f t="shared" si="10"/>
        <v>0</v>
      </c>
      <c r="C46" s="37"/>
      <c r="D46" s="47"/>
      <c r="E46" s="41"/>
      <c r="F46" s="42"/>
      <c r="G46" s="95"/>
      <c r="H46" s="95"/>
      <c r="I46" s="95"/>
      <c r="J46" s="95"/>
      <c r="K46" s="200"/>
      <c r="L46" s="125"/>
      <c r="Q46" s="113" t="s">
        <v>474</v>
      </c>
      <c r="AE46" s="203" t="str">
        <f>+ciselniky!A50</f>
        <v>go</v>
      </c>
      <c r="AF46" s="203" t="str">
        <f>+ciselniky!B50</f>
        <v>go</v>
      </c>
      <c r="AG46" s="204">
        <f>+ciselniky!C50</f>
        <v>1</v>
      </c>
      <c r="AH46" s="204">
        <f>+ciselniky!D50</f>
        <v>0.6</v>
      </c>
      <c r="AI46" s="204">
        <f>+ciselniky!E50</f>
        <v>0.2</v>
      </c>
      <c r="AJ46" s="204">
        <f>+ciselniky!F50</f>
        <v>0.2</v>
      </c>
      <c r="AK46" s="203" t="str">
        <f>+ciselniky!G50</f>
        <v>I</v>
      </c>
    </row>
    <row r="47" spans="2:40" ht="11.25" customHeight="1">
      <c r="B47" s="112">
        <f t="shared" si="10"/>
        <v>0</v>
      </c>
      <c r="C47" s="37"/>
      <c r="D47" s="47"/>
      <c r="E47" s="41"/>
      <c r="F47" s="42"/>
      <c r="G47" s="95"/>
      <c r="H47" s="95"/>
      <c r="I47" s="95"/>
      <c r="J47" s="95"/>
      <c r="K47" s="200"/>
      <c r="L47" s="125"/>
      <c r="Q47" s="114"/>
      <c r="AE47" s="203" t="str">
        <f>+ciselniky!A51</f>
        <v>golf</v>
      </c>
      <c r="AF47" s="203" t="str">
        <f>+ciselniky!B51</f>
        <v>golf</v>
      </c>
      <c r="AG47" s="204">
        <f>+ciselniky!C51</f>
        <v>1</v>
      </c>
      <c r="AH47" s="204">
        <f>+ciselniky!D51</f>
        <v>0.6</v>
      </c>
      <c r="AI47" s="204">
        <f>+ciselniky!E51</f>
        <v>0.4</v>
      </c>
      <c r="AJ47" s="204">
        <f>+ciselniky!F51</f>
        <v>0</v>
      </c>
      <c r="AK47" s="203" t="str">
        <f>+ciselniky!G51</f>
        <v>I</v>
      </c>
    </row>
    <row r="48" spans="2:40" ht="11.25" customHeight="1">
      <c r="B48" s="112">
        <f t="shared" si="10"/>
        <v>0</v>
      </c>
      <c r="C48" s="37"/>
      <c r="D48" s="47"/>
      <c r="E48" s="41"/>
      <c r="F48" s="42"/>
      <c r="G48" s="95"/>
      <c r="H48" s="95"/>
      <c r="I48" s="95"/>
      <c r="J48" s="95"/>
      <c r="K48" s="200"/>
      <c r="L48" s="125"/>
      <c r="Q48" s="122" t="s">
        <v>436</v>
      </c>
      <c r="AE48" s="203" t="str">
        <f>+ciselniky!A52</f>
        <v>gymnastika</v>
      </c>
      <c r="AF48" s="203" t="str">
        <f>+ciselniky!B52</f>
        <v>športová gymnastika</v>
      </c>
      <c r="AG48" s="204">
        <f>+ciselniky!C52</f>
        <v>0.5</v>
      </c>
      <c r="AH48" s="204">
        <f>+ciselniky!D52</f>
        <v>0.5</v>
      </c>
      <c r="AI48" s="204">
        <f>+ciselniky!E52</f>
        <v>0.5</v>
      </c>
      <c r="AJ48" s="204">
        <f>+ciselniky!F52</f>
        <v>0</v>
      </c>
      <c r="AK48" s="203" t="str">
        <f>+ciselniky!G52</f>
        <v>I</v>
      </c>
    </row>
    <row r="49" spans="2:37" ht="12.75" customHeight="1">
      <c r="B49" s="112">
        <f t="shared" si="10"/>
        <v>0</v>
      </c>
      <c r="C49" s="37"/>
      <c r="D49" s="47"/>
      <c r="E49" s="41"/>
      <c r="F49" s="42"/>
      <c r="G49" s="95"/>
      <c r="H49" s="95"/>
      <c r="I49" s="95"/>
      <c r="J49" s="95"/>
      <c r="K49" s="200"/>
      <c r="L49" s="125"/>
      <c r="Q49" s="122" t="s">
        <v>441</v>
      </c>
      <c r="AE49" s="203" t="str">
        <f>+ciselniky!A53</f>
        <v>gymnastika</v>
      </c>
      <c r="AF49" s="203" t="str">
        <f>+ciselniky!B53</f>
        <v>moderná gymnastika</v>
      </c>
      <c r="AG49" s="204">
        <f>+ciselniky!C53</f>
        <v>0.35</v>
      </c>
      <c r="AH49" s="204">
        <f>+ciselniky!D53</f>
        <v>0</v>
      </c>
      <c r="AI49" s="204">
        <f>+ciselniky!E53</f>
        <v>1</v>
      </c>
      <c r="AJ49" s="204">
        <f>+ciselniky!F53</f>
        <v>0</v>
      </c>
      <c r="AK49" s="203" t="str">
        <f>+ciselniky!G53</f>
        <v>I</v>
      </c>
    </row>
    <row r="50" spans="2:37" ht="12.75" customHeight="1">
      <c r="B50" s="112">
        <f t="shared" si="10"/>
        <v>0</v>
      </c>
      <c r="C50" s="37"/>
      <c r="D50" s="47"/>
      <c r="E50" s="41"/>
      <c r="F50" s="42"/>
      <c r="G50" s="95"/>
      <c r="H50" s="95"/>
      <c r="I50" s="95"/>
      <c r="J50" s="95"/>
      <c r="K50" s="200"/>
      <c r="L50" s="125"/>
      <c r="Q50" s="114"/>
      <c r="AE50" s="203" t="str">
        <f>+ciselniky!A54</f>
        <v>gymnastika</v>
      </c>
      <c r="AF50" s="203" t="str">
        <f>+ciselniky!B54</f>
        <v>športový aerobik</v>
      </c>
      <c r="AG50" s="204">
        <f>+ciselniky!C54</f>
        <v>0.15</v>
      </c>
      <c r="AH50" s="204">
        <f>+ciselniky!D54</f>
        <v>0.1</v>
      </c>
      <c r="AI50" s="204">
        <f>+ciselniky!E54</f>
        <v>0.9</v>
      </c>
      <c r="AJ50" s="204">
        <f>+ciselniky!F54</f>
        <v>0</v>
      </c>
      <c r="AK50" s="203" t="str">
        <f>+ciselniky!G54</f>
        <v>I</v>
      </c>
    </row>
    <row r="51" spans="2:37" ht="12.75" customHeight="1">
      <c r="B51" s="112">
        <f t="shared" si="10"/>
        <v>0</v>
      </c>
      <c r="C51" s="37"/>
      <c r="D51" s="47"/>
      <c r="E51" s="41"/>
      <c r="F51" s="42"/>
      <c r="G51" s="95"/>
      <c r="H51" s="95"/>
      <c r="I51" s="95"/>
      <c r="J51" s="95"/>
      <c r="K51" s="200"/>
      <c r="L51" s="125"/>
      <c r="Q51" s="114"/>
      <c r="AE51" s="203" t="str">
        <f>+ciselniky!A55</f>
        <v>gymnastika</v>
      </c>
      <c r="AF51" s="203" t="str">
        <f>+ciselniky!B55</f>
        <v>akrobatická gymnastika</v>
      </c>
      <c r="AG51" s="204">
        <f>+ciselniky!C55</f>
        <v>0</v>
      </c>
      <c r="AH51" s="204">
        <f>+ciselniky!D55</f>
        <v>0.5</v>
      </c>
      <c r="AI51" s="204">
        <f>+ciselniky!E55</f>
        <v>0.5</v>
      </c>
      <c r="AJ51" s="204">
        <f>+ciselniky!F55</f>
        <v>0</v>
      </c>
      <c r="AK51" s="203" t="str">
        <f>+ciselniky!G55</f>
        <v>I</v>
      </c>
    </row>
    <row r="52" spans="2:37" ht="12.75" customHeight="1">
      <c r="B52" s="112">
        <f t="shared" si="10"/>
        <v>0</v>
      </c>
      <c r="C52" s="37"/>
      <c r="D52" s="47"/>
      <c r="E52" s="41"/>
      <c r="F52" s="42"/>
      <c r="G52" s="95"/>
      <c r="H52" s="95"/>
      <c r="I52" s="95"/>
      <c r="J52" s="95"/>
      <c r="K52" s="200"/>
      <c r="L52" s="125"/>
      <c r="Q52" s="114"/>
      <c r="AE52" s="203" t="str">
        <f>+ciselniky!A56</f>
        <v>gymnastika</v>
      </c>
      <c r="AF52" s="203" t="str">
        <f>+ciselniky!B56</f>
        <v>gymnastika pre všetkých</v>
      </c>
      <c r="AG52" s="204">
        <f>+ciselniky!C56</f>
        <v>0</v>
      </c>
      <c r="AH52" s="204">
        <f>+ciselniky!D56</f>
        <v>0.5</v>
      </c>
      <c r="AI52" s="204">
        <f>+ciselniky!E56</f>
        <v>0.5</v>
      </c>
      <c r="AJ52" s="204">
        <f>+ciselniky!F56</f>
        <v>0</v>
      </c>
      <c r="AK52" s="203" t="str">
        <f>+ciselniky!G56</f>
        <v>I</v>
      </c>
    </row>
    <row r="53" spans="2:37" ht="12.75" customHeight="1">
      <c r="B53" s="112">
        <f t="shared" si="10"/>
        <v>0</v>
      </c>
      <c r="C53" s="37"/>
      <c r="D53" s="47"/>
      <c r="E53" s="41"/>
      <c r="F53" s="42"/>
      <c r="G53" s="95"/>
      <c r="H53" s="95"/>
      <c r="I53" s="95"/>
      <c r="J53" s="95"/>
      <c r="K53" s="200"/>
      <c r="L53" s="125"/>
      <c r="Q53" s="114"/>
      <c r="AE53" s="203" t="str">
        <f>+ciselniky!A57</f>
        <v>gymnastika</v>
      </c>
      <c r="AF53" s="203" t="str">
        <f>+ciselniky!B57</f>
        <v>skoky na trampolíne</v>
      </c>
      <c r="AG53" s="204">
        <f>+ciselniky!C57</f>
        <v>0</v>
      </c>
      <c r="AH53" s="204">
        <f>+ciselniky!D57</f>
        <v>0.5</v>
      </c>
      <c r="AI53" s="204">
        <f>+ciselniky!E57</f>
        <v>0.5</v>
      </c>
      <c r="AJ53" s="204">
        <f>+ciselniky!F57</f>
        <v>0</v>
      </c>
      <c r="AK53" s="203" t="str">
        <f>+ciselniky!G57</f>
        <v>I</v>
      </c>
    </row>
    <row r="54" spans="2:37" ht="12.75" customHeight="1">
      <c r="B54" s="112">
        <f t="shared" si="10"/>
        <v>0</v>
      </c>
      <c r="C54" s="37"/>
      <c r="D54" s="47"/>
      <c r="E54" s="41"/>
      <c r="F54" s="42"/>
      <c r="G54" s="95"/>
      <c r="H54" s="95"/>
      <c r="I54" s="95"/>
      <c r="J54" s="95"/>
      <c r="K54" s="200"/>
      <c r="L54" s="125"/>
      <c r="Q54" s="114"/>
      <c r="AE54" s="203" t="str">
        <f>+ciselniky!A58</f>
        <v>hádzaná</v>
      </c>
      <c r="AF54" s="203" t="str">
        <f>+ciselniky!B58</f>
        <v>hádzaná</v>
      </c>
      <c r="AG54" s="204">
        <f>+ciselniky!C58</f>
        <v>1</v>
      </c>
      <c r="AH54" s="204">
        <f>+ciselniky!D58</f>
        <v>0.5</v>
      </c>
      <c r="AI54" s="204">
        <f>+ciselniky!E58</f>
        <v>0.5</v>
      </c>
      <c r="AJ54" s="204">
        <f>+ciselniky!F58</f>
        <v>0</v>
      </c>
      <c r="AK54" s="203" t="str">
        <f>+ciselniky!G58</f>
        <v>K</v>
      </c>
    </row>
    <row r="55" spans="2:37" ht="12.75" customHeight="1">
      <c r="B55" s="112">
        <f t="shared" si="10"/>
        <v>0</v>
      </c>
      <c r="C55" s="37"/>
      <c r="D55" s="47"/>
      <c r="E55" s="41"/>
      <c r="F55" s="42"/>
      <c r="G55" s="95"/>
      <c r="H55" s="95"/>
      <c r="I55" s="95"/>
      <c r="J55" s="95"/>
      <c r="K55" s="200"/>
      <c r="L55" s="125"/>
      <c r="Q55" s="114"/>
      <c r="AE55" s="203" t="str">
        <f>+ciselniky!A59</f>
        <v>hádzaná</v>
      </c>
      <c r="AF55" s="203" t="str">
        <f>+ciselniky!B59</f>
        <v>plážová hádzaná</v>
      </c>
      <c r="AG55" s="204">
        <f>+ciselniky!C59</f>
        <v>0</v>
      </c>
      <c r="AH55" s="204">
        <f>+ciselniky!D59</f>
        <v>0.5</v>
      </c>
      <c r="AI55" s="204">
        <f>+ciselniky!E59</f>
        <v>0.5</v>
      </c>
      <c r="AJ55" s="204">
        <f>+ciselniky!F59</f>
        <v>0</v>
      </c>
      <c r="AK55" s="203" t="str">
        <f>+ciselniky!G59</f>
        <v>K</v>
      </c>
    </row>
    <row r="56" spans="2:37" ht="12.75" customHeight="1">
      <c r="B56" s="112">
        <f t="shared" si="10"/>
        <v>0</v>
      </c>
      <c r="C56" s="37"/>
      <c r="D56" s="47"/>
      <c r="E56" s="41"/>
      <c r="F56" s="42"/>
      <c r="G56" s="95"/>
      <c r="H56" s="95"/>
      <c r="I56" s="95"/>
      <c r="J56" s="95"/>
      <c r="K56" s="200"/>
      <c r="L56" s="125"/>
      <c r="Q56" s="114"/>
      <c r="AE56" s="203" t="str">
        <f>+ciselniky!A60</f>
        <v>horolezectvo</v>
      </c>
      <c r="AF56" s="203" t="str">
        <f>+ciselniky!B60</f>
        <v>preteky v ľadovom lezení a drytoolingu</v>
      </c>
      <c r="AG56" s="204">
        <f>+ciselniky!C60</f>
        <v>1</v>
      </c>
      <c r="AH56" s="204">
        <f>+ciselniky!D60</f>
        <v>0.7</v>
      </c>
      <c r="AI56" s="204">
        <f>+ciselniky!E60</f>
        <v>0.3</v>
      </c>
      <c r="AJ56" s="204">
        <f>+ciselniky!F60</f>
        <v>0</v>
      </c>
      <c r="AK56" s="203" t="str">
        <f>+ciselniky!G60</f>
        <v>I</v>
      </c>
    </row>
    <row r="57" spans="2:37" ht="12.75" customHeight="1">
      <c r="B57" s="112">
        <f t="shared" si="10"/>
        <v>0</v>
      </c>
      <c r="C57" s="37"/>
      <c r="D57" s="47"/>
      <c r="E57" s="41"/>
      <c r="F57" s="42"/>
      <c r="G57" s="95"/>
      <c r="H57" s="95"/>
      <c r="I57" s="95"/>
      <c r="J57" s="95"/>
      <c r="K57" s="200"/>
      <c r="L57" s="125"/>
      <c r="Q57" s="114"/>
      <c r="AE57" s="203" t="str">
        <f>+ciselniky!A61</f>
        <v>jachting</v>
      </c>
      <c r="AF57" s="203" t="str">
        <f>+ciselniky!B61</f>
        <v>okruhový jachting</v>
      </c>
      <c r="AG57" s="204">
        <f>+ciselniky!C61</f>
        <v>0.6</v>
      </c>
      <c r="AH57" s="204">
        <f>+ciselniky!D61</f>
        <v>0.45</v>
      </c>
      <c r="AI57" s="204">
        <f>+ciselniky!E61</f>
        <v>0.45</v>
      </c>
      <c r="AJ57" s="204">
        <f>+ciselniky!F61</f>
        <v>0.1</v>
      </c>
      <c r="AK57" s="203" t="str">
        <f>+ciselniky!G61</f>
        <v>I</v>
      </c>
    </row>
    <row r="58" spans="2:37" ht="12.75" customHeight="1">
      <c r="B58" s="112">
        <f t="shared" si="10"/>
        <v>0</v>
      </c>
      <c r="C58" s="37"/>
      <c r="D58" s="47"/>
      <c r="E58" s="41"/>
      <c r="F58" s="42"/>
      <c r="G58" s="95"/>
      <c r="H58" s="95"/>
      <c r="I58" s="95"/>
      <c r="J58" s="95"/>
      <c r="K58" s="200"/>
      <c r="L58" s="125"/>
      <c r="Q58" s="114"/>
      <c r="AE58" s="203" t="str">
        <f>+ciselniky!A62</f>
        <v>jachting</v>
      </c>
      <c r="AF58" s="203" t="str">
        <f>+ciselniky!B62</f>
        <v>windsurfing</v>
      </c>
      <c r="AG58" s="204">
        <f>+ciselniky!C62</f>
        <v>0.3</v>
      </c>
      <c r="AH58" s="204">
        <f>+ciselniky!D62</f>
        <v>0.7</v>
      </c>
      <c r="AI58" s="204">
        <f>+ciselniky!E62</f>
        <v>0.3</v>
      </c>
      <c r="AJ58" s="204">
        <f>+ciselniky!F62</f>
        <v>0</v>
      </c>
      <c r="AK58" s="203" t="str">
        <f>+ciselniky!G62</f>
        <v>I</v>
      </c>
    </row>
    <row r="59" spans="2:37" ht="12.75" customHeight="1">
      <c r="B59" s="112">
        <f t="shared" si="10"/>
        <v>0</v>
      </c>
      <c r="C59" s="37"/>
      <c r="D59" s="47"/>
      <c r="E59" s="41"/>
      <c r="F59" s="42"/>
      <c r="G59" s="95"/>
      <c r="H59" s="95"/>
      <c r="I59" s="95"/>
      <c r="J59" s="95"/>
      <c r="K59" s="200"/>
      <c r="L59" s="125"/>
      <c r="Q59" s="114"/>
      <c r="AE59" s="203" t="str">
        <f>+ciselniky!A63</f>
        <v>jachting</v>
      </c>
      <c r="AF59" s="203" t="str">
        <f>+ciselniky!B63</f>
        <v>námorný a kajutový jachting</v>
      </c>
      <c r="AG59" s="204">
        <f>+ciselniky!C63</f>
        <v>0.05</v>
      </c>
      <c r="AH59" s="204">
        <f>+ciselniky!D63</f>
        <v>0.8</v>
      </c>
      <c r="AI59" s="204">
        <f>+ciselniky!E63</f>
        <v>0.15</v>
      </c>
      <c r="AJ59" s="204">
        <f>+ciselniky!F63</f>
        <v>0.05</v>
      </c>
      <c r="AK59" s="203" t="str">
        <f>+ciselniky!G63</f>
        <v>I</v>
      </c>
    </row>
    <row r="60" spans="2:37" ht="12.75" customHeight="1">
      <c r="B60" s="112">
        <f t="shared" si="10"/>
        <v>0</v>
      </c>
      <c r="C60" s="37"/>
      <c r="D60" s="47"/>
      <c r="E60" s="41"/>
      <c r="F60" s="42"/>
      <c r="G60" s="95"/>
      <c r="H60" s="95"/>
      <c r="I60" s="95"/>
      <c r="J60" s="95"/>
      <c r="K60" s="200"/>
      <c r="L60" s="125"/>
      <c r="Q60" s="114"/>
      <c r="AE60" s="203" t="str">
        <f>+ciselniky!A64</f>
        <v>jachting</v>
      </c>
      <c r="AF60" s="203" t="str">
        <f>+ciselniky!B64</f>
        <v>kiteboarding</v>
      </c>
      <c r="AG60" s="204">
        <f>+ciselniky!C64</f>
        <v>0.04</v>
      </c>
      <c r="AH60" s="204">
        <f>+ciselniky!D64</f>
        <v>0.5</v>
      </c>
      <c r="AI60" s="204">
        <f>+ciselniky!E64</f>
        <v>0.5</v>
      </c>
      <c r="AJ60" s="204">
        <f>+ciselniky!F64</f>
        <v>0</v>
      </c>
      <c r="AK60" s="203" t="str">
        <f>+ciselniky!G64</f>
        <v>I</v>
      </c>
    </row>
    <row r="61" spans="2:37" ht="12.75" customHeight="1">
      <c r="B61" s="112">
        <f t="shared" si="10"/>
        <v>0</v>
      </c>
      <c r="C61" s="37"/>
      <c r="D61" s="47"/>
      <c r="E61" s="41"/>
      <c r="F61" s="42"/>
      <c r="G61" s="95"/>
      <c r="H61" s="95"/>
      <c r="I61" s="95"/>
      <c r="J61" s="95"/>
      <c r="K61" s="200"/>
      <c r="L61" s="125"/>
      <c r="Q61" s="115"/>
      <c r="AE61" s="203" t="str">
        <f>+ciselniky!A65</f>
        <v>jachting</v>
      </c>
      <c r="AF61" s="203" t="str">
        <f>+ciselniky!B65</f>
        <v>rádiom riadené plachetnice</v>
      </c>
      <c r="AG61" s="204">
        <f>+ciselniky!C65</f>
        <v>0.01</v>
      </c>
      <c r="AH61" s="204">
        <f>+ciselniky!D65</f>
        <v>0.8</v>
      </c>
      <c r="AI61" s="204">
        <f>+ciselniky!E65</f>
        <v>0.1</v>
      </c>
      <c r="AJ61" s="204">
        <f>+ciselniky!F65</f>
        <v>0.1</v>
      </c>
      <c r="AK61" s="203" t="str">
        <f>+ciselniky!G65</f>
        <v>I</v>
      </c>
    </row>
    <row r="62" spans="2:37" ht="12.75" customHeight="1">
      <c r="B62" s="112">
        <f t="shared" si="10"/>
        <v>0</v>
      </c>
      <c r="C62" s="37"/>
      <c r="D62" s="47"/>
      <c r="E62" s="41"/>
      <c r="F62" s="42"/>
      <c r="G62" s="95"/>
      <c r="H62" s="95"/>
      <c r="I62" s="95"/>
      <c r="J62" s="95"/>
      <c r="K62" s="200"/>
      <c r="L62" s="125"/>
      <c r="Q62" s="116"/>
      <c r="AE62" s="203" t="str">
        <f>+ciselniky!A66</f>
        <v>jachting</v>
      </c>
      <c r="AF62" s="203" t="str">
        <f>+ciselniky!B66</f>
        <v>jachting na ľade</v>
      </c>
      <c r="AG62" s="204">
        <f>+ciselniky!C66</f>
        <v>0</v>
      </c>
      <c r="AH62" s="204">
        <f>+ciselniky!D66</f>
        <v>0.5</v>
      </c>
      <c r="AI62" s="204">
        <f>+ciselniky!E66</f>
        <v>0.5</v>
      </c>
      <c r="AJ62" s="204">
        <f>+ciselniky!F66</f>
        <v>0</v>
      </c>
      <c r="AK62" s="203" t="str">
        <f>+ciselniky!G66</f>
        <v>I</v>
      </c>
    </row>
    <row r="63" spans="2:37" ht="12.75" customHeight="1">
      <c r="B63" s="112">
        <f t="shared" si="10"/>
        <v>0</v>
      </c>
      <c r="C63" s="37"/>
      <c r="D63" s="47"/>
      <c r="E63" s="41"/>
      <c r="F63" s="42"/>
      <c r="G63" s="95"/>
      <c r="H63" s="95"/>
      <c r="I63" s="95"/>
      <c r="J63" s="95"/>
      <c r="K63" s="200"/>
      <c r="L63" s="125"/>
      <c r="AE63" s="203" t="str">
        <f>+ciselniky!A67</f>
        <v>jazdectvo</v>
      </c>
      <c r="AF63" s="203" t="str">
        <f>+ciselniky!B67</f>
        <v>skoky</v>
      </c>
      <c r="AG63" s="204">
        <f>+ciselniky!C67</f>
        <v>0.28000000000000003</v>
      </c>
      <c r="AH63" s="204">
        <f>+ciselniky!D67</f>
        <v>0</v>
      </c>
      <c r="AI63" s="204">
        <f>+ciselniky!E67</f>
        <v>0</v>
      </c>
      <c r="AJ63" s="204">
        <f>+ciselniky!F67</f>
        <v>1</v>
      </c>
      <c r="AK63" s="203" t="str">
        <f>+ciselniky!G67</f>
        <v>I</v>
      </c>
    </row>
    <row r="64" spans="2:37" ht="12.75" customHeight="1">
      <c r="B64" s="112">
        <f t="shared" si="10"/>
        <v>0</v>
      </c>
      <c r="C64" s="37"/>
      <c r="D64" s="47"/>
      <c r="E64" s="41"/>
      <c r="F64" s="42"/>
      <c r="G64" s="95"/>
      <c r="H64" s="95"/>
      <c r="I64" s="95"/>
      <c r="J64" s="95"/>
      <c r="K64" s="200"/>
      <c r="L64" s="125"/>
      <c r="AE64" s="203" t="str">
        <f>+ciselniky!A68</f>
        <v>jazdectvo</v>
      </c>
      <c r="AF64" s="203" t="str">
        <f>+ciselniky!B68</f>
        <v>voltíž</v>
      </c>
      <c r="AG64" s="204">
        <f>+ciselniky!C68</f>
        <v>0.25</v>
      </c>
      <c r="AH64" s="204">
        <f>+ciselniky!D68</f>
        <v>0.5</v>
      </c>
      <c r="AI64" s="204">
        <f>+ciselniky!E68</f>
        <v>0.5</v>
      </c>
      <c r="AJ64" s="204">
        <f>+ciselniky!F68</f>
        <v>0</v>
      </c>
      <c r="AK64" s="203" t="str">
        <f>+ciselniky!G68</f>
        <v>I</v>
      </c>
    </row>
    <row r="65" spans="2:37" ht="12.75" customHeight="1">
      <c r="B65" s="112">
        <f t="shared" si="10"/>
        <v>0</v>
      </c>
      <c r="C65" s="37"/>
      <c r="D65" s="47"/>
      <c r="E65" s="41"/>
      <c r="F65" s="42"/>
      <c r="G65" s="95"/>
      <c r="H65" s="95"/>
      <c r="I65" s="95"/>
      <c r="J65" s="95"/>
      <c r="K65" s="200"/>
      <c r="L65" s="125"/>
      <c r="AE65" s="203" t="str">
        <f>+ciselniky!A69</f>
        <v>jazdectvo</v>
      </c>
      <c r="AF65" s="203" t="str">
        <f>+ciselniky!B69</f>
        <v>drezúra</v>
      </c>
      <c r="AG65" s="204">
        <f>+ciselniky!C69</f>
        <v>0.2</v>
      </c>
      <c r="AH65" s="204">
        <f>+ciselniky!D69</f>
        <v>0</v>
      </c>
      <c r="AI65" s="204">
        <f>+ciselniky!E69</f>
        <v>0</v>
      </c>
      <c r="AJ65" s="204">
        <f>+ciselniky!F69</f>
        <v>1</v>
      </c>
      <c r="AK65" s="203" t="str">
        <f>+ciselniky!G69</f>
        <v>I</v>
      </c>
    </row>
    <row r="66" spans="2:37" ht="12.75" customHeight="1">
      <c r="B66" s="112">
        <f t="shared" si="10"/>
        <v>0</v>
      </c>
      <c r="C66" s="37"/>
      <c r="D66" s="47"/>
      <c r="E66" s="41"/>
      <c r="F66" s="42"/>
      <c r="G66" s="95"/>
      <c r="H66" s="95"/>
      <c r="I66" s="95"/>
      <c r="J66" s="95"/>
      <c r="K66" s="200"/>
      <c r="L66" s="125"/>
      <c r="AE66" s="203" t="str">
        <f>+ciselniky!A70</f>
        <v>jazdectvo</v>
      </c>
      <c r="AF66" s="203" t="str">
        <f>+ciselniky!B70</f>
        <v>vytrvalosť</v>
      </c>
      <c r="AG66" s="204">
        <f>+ciselniky!C70</f>
        <v>0.15</v>
      </c>
      <c r="AH66" s="204">
        <f>+ciselniky!D70</f>
        <v>0</v>
      </c>
      <c r="AI66" s="204">
        <f>+ciselniky!E70</f>
        <v>0</v>
      </c>
      <c r="AJ66" s="204">
        <f>+ciselniky!F70</f>
        <v>1</v>
      </c>
      <c r="AK66" s="203" t="str">
        <f>+ciselniky!G70</f>
        <v>I</v>
      </c>
    </row>
    <row r="67" spans="2:37" ht="12.75" customHeight="1">
      <c r="B67" s="112">
        <f t="shared" si="10"/>
        <v>0</v>
      </c>
      <c r="C67" s="37"/>
      <c r="D67" s="47"/>
      <c r="E67" s="41"/>
      <c r="F67" s="42"/>
      <c r="G67" s="95"/>
      <c r="H67" s="95"/>
      <c r="I67" s="95"/>
      <c r="J67" s="95"/>
      <c r="K67" s="200"/>
      <c r="L67" s="125"/>
      <c r="AE67" s="203" t="str">
        <f>+ciselniky!A71</f>
        <v>jazdectvo</v>
      </c>
      <c r="AF67" s="203" t="str">
        <f>+ciselniky!B71</f>
        <v>záprahy</v>
      </c>
      <c r="AG67" s="204">
        <f>+ciselniky!C71</f>
        <v>0.06</v>
      </c>
      <c r="AH67" s="204">
        <f>+ciselniky!D71</f>
        <v>0</v>
      </c>
      <c r="AI67" s="204">
        <f>+ciselniky!E71</f>
        <v>0</v>
      </c>
      <c r="AJ67" s="204">
        <f>+ciselniky!F71</f>
        <v>1</v>
      </c>
      <c r="AK67" s="203" t="str">
        <f>+ciselniky!G71</f>
        <v>I</v>
      </c>
    </row>
    <row r="68" spans="2:37" ht="12.75" customHeight="1">
      <c r="B68" s="112">
        <f t="shared" si="10"/>
        <v>0</v>
      </c>
      <c r="C68" s="37"/>
      <c r="D68" s="47"/>
      <c r="E68" s="41"/>
      <c r="F68" s="42"/>
      <c r="G68" s="95"/>
      <c r="H68" s="95"/>
      <c r="I68" s="95"/>
      <c r="J68" s="95"/>
      <c r="K68" s="200"/>
      <c r="L68" s="125"/>
      <c r="AE68" s="203" t="str">
        <f>+ciselniky!A72</f>
        <v>jazdectvo</v>
      </c>
      <c r="AF68" s="203" t="str">
        <f>+ciselniky!B72</f>
        <v>všestrannosť</v>
      </c>
      <c r="AG68" s="204">
        <f>+ciselniky!C72</f>
        <v>0.05</v>
      </c>
      <c r="AH68" s="204">
        <f>+ciselniky!D72</f>
        <v>0</v>
      </c>
      <c r="AI68" s="204">
        <f>+ciselniky!E72</f>
        <v>0</v>
      </c>
      <c r="AJ68" s="204">
        <f>+ciselniky!F72</f>
        <v>1</v>
      </c>
      <c r="AK68" s="203" t="str">
        <f>+ciselniky!G72</f>
        <v>I</v>
      </c>
    </row>
    <row r="69" spans="2:37" ht="12.75" customHeight="1">
      <c r="B69" s="112">
        <f t="shared" si="10"/>
        <v>0</v>
      </c>
      <c r="C69" s="37"/>
      <c r="D69" s="47"/>
      <c r="E69" s="41"/>
      <c r="F69" s="42"/>
      <c r="G69" s="95"/>
      <c r="H69" s="95"/>
      <c r="I69" s="95"/>
      <c r="J69" s="95"/>
      <c r="K69" s="200"/>
      <c r="L69" s="125"/>
      <c r="AE69" s="203" t="str">
        <f>+ciselniky!A73</f>
        <v>jazdectvo</v>
      </c>
      <c r="AF69" s="203" t="str">
        <f>+ciselniky!B73</f>
        <v>reining</v>
      </c>
      <c r="AG69" s="204">
        <f>+ciselniky!C73</f>
        <v>0.01</v>
      </c>
      <c r="AH69" s="204">
        <f>+ciselniky!D73</f>
        <v>0</v>
      </c>
      <c r="AI69" s="204">
        <f>+ciselniky!E73</f>
        <v>0</v>
      </c>
      <c r="AJ69" s="204">
        <f>+ciselniky!F73</f>
        <v>1</v>
      </c>
      <c r="AK69" s="203" t="str">
        <f>+ciselniky!G73</f>
        <v>I</v>
      </c>
    </row>
    <row r="70" spans="2:37" ht="12.75" customHeight="1">
      <c r="B70" s="112">
        <f t="shared" si="10"/>
        <v>0</v>
      </c>
      <c r="C70" s="37"/>
      <c r="D70" s="47"/>
      <c r="E70" s="41"/>
      <c r="F70" s="42"/>
      <c r="G70" s="95"/>
      <c r="H70" s="95"/>
      <c r="I70" s="95"/>
      <c r="J70" s="95"/>
      <c r="K70" s="200"/>
      <c r="L70" s="125"/>
      <c r="AE70" s="203" t="str">
        <f>+ciselniky!A74</f>
        <v>judo</v>
      </c>
      <c r="AF70" s="203" t="str">
        <f>+ciselniky!B74</f>
        <v>judo</v>
      </c>
      <c r="AG70" s="204">
        <f>+ciselniky!C74</f>
        <v>1</v>
      </c>
      <c r="AH70" s="204">
        <f>+ciselniky!D74</f>
        <v>0.5</v>
      </c>
      <c r="AI70" s="204">
        <f>+ciselniky!E74</f>
        <v>0.5</v>
      </c>
      <c r="AJ70" s="204">
        <f>+ciselniky!F74</f>
        <v>0</v>
      </c>
      <c r="AK70" s="203" t="str">
        <f>+ciselniky!G74</f>
        <v>I</v>
      </c>
    </row>
    <row r="71" spans="2:37" ht="12.75" customHeight="1">
      <c r="B71" s="112">
        <f t="shared" si="10"/>
        <v>0</v>
      </c>
      <c r="C71" s="37"/>
      <c r="D71" s="47"/>
      <c r="E71" s="41"/>
      <c r="F71" s="42"/>
      <c r="G71" s="95"/>
      <c r="H71" s="95"/>
      <c r="I71" s="95"/>
      <c r="J71" s="95"/>
      <c r="K71" s="200"/>
      <c r="L71" s="125"/>
      <c r="AE71" s="203" t="str">
        <f>+ciselniky!A75</f>
        <v>ju-jitsu</v>
      </c>
      <c r="AF71" s="203" t="str">
        <f>+ciselniky!B75</f>
        <v>ju-jitsu</v>
      </c>
      <c r="AG71" s="204">
        <f>+ciselniky!C75</f>
        <v>1</v>
      </c>
      <c r="AH71" s="204">
        <f>+ciselniky!D75</f>
        <v>0.5</v>
      </c>
      <c r="AI71" s="204">
        <f>+ciselniky!E75</f>
        <v>0.5</v>
      </c>
      <c r="AJ71" s="204">
        <f>+ciselniky!F75</f>
        <v>0</v>
      </c>
      <c r="AK71" s="203" t="str">
        <f>+ciselniky!G75</f>
        <v>I</v>
      </c>
    </row>
    <row r="72" spans="2:37" ht="12.75" customHeight="1">
      <c r="B72" s="112">
        <f t="shared" si="10"/>
        <v>0</v>
      </c>
      <c r="C72" s="37"/>
      <c r="D72" s="47"/>
      <c r="E72" s="41"/>
      <c r="F72" s="42"/>
      <c r="G72" s="95"/>
      <c r="H72" s="95"/>
      <c r="I72" s="95"/>
      <c r="J72" s="95"/>
      <c r="K72" s="200"/>
      <c r="L72" s="125"/>
      <c r="AE72" s="203" t="str">
        <f>+ciselniky!A76</f>
        <v>kanoistika</v>
      </c>
      <c r="AF72" s="203" t="str">
        <f>+ciselniky!B76</f>
        <v>rýchlostná kanoistika</v>
      </c>
      <c r="AG72" s="204">
        <f>+ciselniky!C76</f>
        <v>0.5</v>
      </c>
      <c r="AH72" s="204">
        <f>+ciselniky!D76</f>
        <v>0.6</v>
      </c>
      <c r="AI72" s="204">
        <f>+ciselniky!E76</f>
        <v>0.4</v>
      </c>
      <c r="AJ72" s="204">
        <f>+ciselniky!F76</f>
        <v>0</v>
      </c>
      <c r="AK72" s="203" t="str">
        <f>+ciselniky!G76</f>
        <v>I</v>
      </c>
    </row>
    <row r="73" spans="2:37" ht="12.75" customHeight="1">
      <c r="B73" s="112">
        <f t="shared" si="10"/>
        <v>0</v>
      </c>
      <c r="C73" s="37"/>
      <c r="D73" s="47"/>
      <c r="E73" s="41"/>
      <c r="F73" s="42"/>
      <c r="G73" s="95"/>
      <c r="H73" s="95"/>
      <c r="I73" s="95"/>
      <c r="J73" s="95"/>
      <c r="K73" s="200"/>
      <c r="L73" s="125"/>
      <c r="AE73" s="203" t="str">
        <f>+ciselniky!A77</f>
        <v>kanoistika</v>
      </c>
      <c r="AF73" s="203" t="str">
        <f>+ciselniky!B77</f>
        <v>vodný slalom</v>
      </c>
      <c r="AG73" s="204">
        <f>+ciselniky!C77</f>
        <v>0.5</v>
      </c>
      <c r="AH73" s="204">
        <f>+ciselniky!D77</f>
        <v>0.5</v>
      </c>
      <c r="AI73" s="204">
        <f>+ciselniky!E77</f>
        <v>0.5</v>
      </c>
      <c r="AJ73" s="204">
        <f>+ciselniky!F77</f>
        <v>0</v>
      </c>
      <c r="AK73" s="203" t="str">
        <f>+ciselniky!G77</f>
        <v>I</v>
      </c>
    </row>
    <row r="74" spans="2:37" ht="12.75" customHeight="1" thickBot="1">
      <c r="B74" s="112">
        <f t="shared" si="10"/>
        <v>0</v>
      </c>
      <c r="C74" s="38"/>
      <c r="D74" s="49"/>
      <c r="E74" s="43"/>
      <c r="F74" s="44"/>
      <c r="G74" s="95"/>
      <c r="H74" s="95"/>
      <c r="I74" s="95"/>
      <c r="J74" s="95"/>
      <c r="K74" s="200"/>
      <c r="L74" s="126"/>
      <c r="AE74" s="203" t="str">
        <f>+ciselniky!A78</f>
        <v>karate</v>
      </c>
      <c r="AF74" s="203" t="str">
        <f>+ciselniky!B78</f>
        <v>karate</v>
      </c>
      <c r="AG74" s="204">
        <f>+ciselniky!C78</f>
        <v>1</v>
      </c>
      <c r="AH74" s="204">
        <f>+ciselniky!D78</f>
        <v>0.5</v>
      </c>
      <c r="AI74" s="204">
        <f>+ciselniky!E78</f>
        <v>0.5</v>
      </c>
      <c r="AJ74" s="204">
        <f>+ciselniky!F78</f>
        <v>0</v>
      </c>
      <c r="AK74" s="203" t="str">
        <f>+ciselniky!G78</f>
        <v>I</v>
      </c>
    </row>
    <row r="75" spans="2:37" ht="12.75" customHeight="1" thickBot="1">
      <c r="C75" s="339">
        <v>0</v>
      </c>
      <c r="D75" s="339">
        <v>1</v>
      </c>
      <c r="E75" s="339">
        <v>2</v>
      </c>
      <c r="F75" s="350"/>
      <c r="AE75" s="203" t="str">
        <f>+ciselniky!A79</f>
        <v>kickbox</v>
      </c>
      <c r="AF75" s="203" t="str">
        <f>+ciselniky!B79</f>
        <v>kickbox</v>
      </c>
      <c r="AG75" s="204">
        <f>+ciselniky!C79</f>
        <v>1</v>
      </c>
      <c r="AH75" s="204">
        <f>+ciselniky!D79</f>
        <v>0.5</v>
      </c>
      <c r="AI75" s="204">
        <f>+ciselniky!E79</f>
        <v>0.5</v>
      </c>
      <c r="AJ75" s="204">
        <f>+ciselniky!F79</f>
        <v>0</v>
      </c>
      <c r="AK75" s="203" t="str">
        <f>+ciselniky!G79</f>
        <v>I</v>
      </c>
    </row>
    <row r="76" spans="2:37" ht="12.75" customHeight="1" thickBot="1">
      <c r="B76" s="390" t="s">
        <v>437</v>
      </c>
      <c r="C76" s="393" t="s">
        <v>475</v>
      </c>
      <c r="D76" s="393"/>
      <c r="E76" s="393"/>
      <c r="F76" s="393"/>
      <c r="G76" s="393" t="s">
        <v>476</v>
      </c>
      <c r="H76" s="393"/>
      <c r="I76" s="393"/>
      <c r="J76" s="393"/>
      <c r="Q76" s="117" t="s">
        <v>477</v>
      </c>
      <c r="R76" s="118"/>
      <c r="S76" s="118"/>
      <c r="T76" s="118"/>
      <c r="U76" s="118"/>
      <c r="V76" s="119"/>
      <c r="W76" s="118"/>
      <c r="X76" s="119"/>
      <c r="AE76" s="203" t="str">
        <f>+ciselniky!A80</f>
        <v>kolieskové korčuľovanie</v>
      </c>
      <c r="AF76" s="203" t="str">
        <f>+ciselniky!B80</f>
        <v>skejtbord</v>
      </c>
      <c r="AG76" s="204">
        <f>+ciselniky!C80</f>
        <v>0.43</v>
      </c>
      <c r="AH76" s="204">
        <f>+ciselniky!D80</f>
        <v>0.6</v>
      </c>
      <c r="AI76" s="204">
        <f>+ciselniky!E80</f>
        <v>0.4</v>
      </c>
      <c r="AJ76" s="204">
        <f>+ciselniky!F80</f>
        <v>0</v>
      </c>
      <c r="AK76" s="203" t="str">
        <f>+ciselniky!G80</f>
        <v>I</v>
      </c>
    </row>
    <row r="77" spans="2:37" ht="39" customHeight="1">
      <c r="B77" s="390"/>
      <c r="C77" s="63" t="s">
        <v>478</v>
      </c>
      <c r="D77" s="63" t="s">
        <v>479</v>
      </c>
      <c r="E77" s="63" t="s">
        <v>480</v>
      </c>
      <c r="F77" s="201" t="s">
        <v>481</v>
      </c>
      <c r="G77" s="63" t="s">
        <v>478</v>
      </c>
      <c r="H77" s="63" t="s">
        <v>479</v>
      </c>
      <c r="I77" s="63" t="s">
        <v>480</v>
      </c>
      <c r="J77" s="201" t="s">
        <v>481</v>
      </c>
      <c r="AE77" s="203" t="str">
        <f>+ciselniky!A81</f>
        <v>kolieskové korčuľovanie</v>
      </c>
      <c r="AF77" s="203" t="str">
        <f>+ciselniky!B81</f>
        <v>inline hokej</v>
      </c>
      <c r="AG77" s="204">
        <f>+ciselniky!C81</f>
        <v>0.21</v>
      </c>
      <c r="AH77" s="204">
        <f>+ciselniky!D81</f>
        <v>1</v>
      </c>
      <c r="AI77" s="204">
        <f>+ciselniky!E81</f>
        <v>0</v>
      </c>
      <c r="AJ77" s="204">
        <f>+ciselniky!F81</f>
        <v>0</v>
      </c>
      <c r="AK77" s="203" t="str">
        <f>+ciselniky!G81</f>
        <v>K</v>
      </c>
    </row>
    <row r="78" spans="2:37" ht="12.75" customHeight="1">
      <c r="B78" s="33">
        <f t="shared" ref="B78:B87" si="11">IF($AM$2&gt;$K9,INDEX(AF:AF,$AM$1+$K9),"")</f>
        <v>0</v>
      </c>
      <c r="C78" s="62" t="str">
        <f>+IFERROR(VLOOKUP($B78,PPold!$B:$AG,8+C$75,0),"")</f>
        <v/>
      </c>
      <c r="D78" s="62" t="str">
        <f>+IFERROR(VLOOKUP($B78,PPold!$B:$AG,8+D$75,0),"")</f>
        <v/>
      </c>
      <c r="E78" s="62" t="str">
        <f>+IFERROR(VLOOKUP($B78,PPold!$B:$AG,8+E$75,0),"")</f>
        <v/>
      </c>
      <c r="F78" s="332" t="str">
        <f>+VLOOKUP(B78,PP!B$426:F$435,5,0)</f>
        <v/>
      </c>
      <c r="G78" s="62" t="str">
        <f>IF($C9&gt;0, ROUND($C9*INT(SQRT(3*SUM(C$78:C$87))),0),"")</f>
        <v/>
      </c>
      <c r="H78" s="62">
        <f t="shared" ref="H78:H87" si="12">IF($C9&lt;&gt;"", ROUND($C9*INT(SQRT(3*SUM(D$78:D$87))),0),"")</f>
        <v>0</v>
      </c>
      <c r="I78" s="62">
        <f t="shared" ref="I78:I87" si="13">IF($C9&lt;&gt;"", ROUND($C9*INT(SQRT(3*SUM(E$78:E$87))),0),"")</f>
        <v>0</v>
      </c>
      <c r="J78" s="202">
        <f t="shared" ref="J78:J87" si="14">IF($C9&lt;&gt;"", ROUND($C9*INT(SQRT(3*SUM(F$78:F$87))),0),"")</f>
        <v>0</v>
      </c>
      <c r="Q78" s="102" t="s">
        <v>482</v>
      </c>
      <c r="AE78" s="203" t="str">
        <f>+ciselniky!A82</f>
        <v>kolieskové korčuľovanie</v>
      </c>
      <c r="AF78" s="203" t="str">
        <f>+ciselniky!B82</f>
        <v>inline rýchlostné korčuľovanie</v>
      </c>
      <c r="AG78" s="204">
        <f>+ciselniky!C82</f>
        <v>0.21</v>
      </c>
      <c r="AH78" s="204">
        <f>+ciselniky!D82</f>
        <v>0.51</v>
      </c>
      <c r="AI78" s="204">
        <f>+ciselniky!E82</f>
        <v>0.49</v>
      </c>
      <c r="AJ78" s="204">
        <f>+ciselniky!F82</f>
        <v>0</v>
      </c>
      <c r="AK78" s="203" t="str">
        <f>+ciselniky!G82</f>
        <v>I</v>
      </c>
    </row>
    <row r="79" spans="2:37" ht="12.75" customHeight="1">
      <c r="B79" s="33">
        <f t="shared" si="11"/>
        <v>0</v>
      </c>
      <c r="C79" s="62" t="str">
        <f>+IFERROR(VLOOKUP($B79,PPold!$B:$AG,8+C$75,0),"")</f>
        <v/>
      </c>
      <c r="D79" s="62" t="str">
        <f>+IFERROR(VLOOKUP($B79,PPold!$B:$AG,8+D$75,0),"")</f>
        <v/>
      </c>
      <c r="E79" s="62" t="str">
        <f>+IFERROR(VLOOKUP($B79,PPold!$B:$AG,8+E$75,0),"")</f>
        <v/>
      </c>
      <c r="F79" s="332" t="str">
        <f>+VLOOKUP(B79,PP!B$426:F$435,5,0)</f>
        <v/>
      </c>
      <c r="G79" s="62">
        <f t="shared" ref="G79:G87" si="15">IF($C10&lt;&gt;"", ROUND($C10*INT(SQRT(3*SUM(C$78:C$87))),0),"")</f>
        <v>0</v>
      </c>
      <c r="H79" s="62">
        <f t="shared" si="12"/>
        <v>0</v>
      </c>
      <c r="I79" s="62">
        <f t="shared" si="13"/>
        <v>0</v>
      </c>
      <c r="J79" s="202">
        <f t="shared" si="14"/>
        <v>0</v>
      </c>
      <c r="Q79" s="102" t="s">
        <v>483</v>
      </c>
      <c r="AE79" s="203" t="str">
        <f>+ciselniky!A83</f>
        <v>kolieskové korčuľovanie</v>
      </c>
      <c r="AF79" s="203" t="str">
        <f>+ciselniky!B83</f>
        <v>inline zjazd</v>
      </c>
      <c r="AG79" s="204">
        <f>+ciselniky!C83</f>
        <v>0.15</v>
      </c>
      <c r="AH79" s="204">
        <f>+ciselniky!D83</f>
        <v>0.66</v>
      </c>
      <c r="AI79" s="204">
        <f>+ciselniky!E83</f>
        <v>0.33</v>
      </c>
      <c r="AJ79" s="204">
        <f>+ciselniky!F83</f>
        <v>0.01</v>
      </c>
      <c r="AK79" s="203" t="str">
        <f>+ciselniky!G83</f>
        <v>I</v>
      </c>
    </row>
    <row r="80" spans="2:37" ht="12.75" customHeight="1">
      <c r="B80" s="33">
        <f t="shared" si="11"/>
        <v>0</v>
      </c>
      <c r="C80" s="62" t="str">
        <f>+IFERROR(VLOOKUP($B80,PPold!$B:$AG,8+C$75,0),"")</f>
        <v/>
      </c>
      <c r="D80" s="62" t="str">
        <f>+IFERROR(VLOOKUP($B80,PPold!$B:$AG,8+D$75,0),"")</f>
        <v/>
      </c>
      <c r="E80" s="62" t="str">
        <f>+IFERROR(VLOOKUP($B80,PPold!$B:$AG,8+E$75,0),"")</f>
        <v/>
      </c>
      <c r="F80" s="332" t="str">
        <f>+VLOOKUP(B80,PP!B$426:F$435,5,0)</f>
        <v/>
      </c>
      <c r="G80" s="62">
        <f t="shared" si="15"/>
        <v>0</v>
      </c>
      <c r="H80" s="62">
        <f t="shared" si="12"/>
        <v>0</v>
      </c>
      <c r="I80" s="62">
        <f t="shared" si="13"/>
        <v>0</v>
      </c>
      <c r="J80" s="202">
        <f t="shared" si="14"/>
        <v>0</v>
      </c>
      <c r="Q80" s="102" t="s">
        <v>484</v>
      </c>
      <c r="AE80" s="203" t="str">
        <f>+ciselniky!A84</f>
        <v>kolieskové korčuľovanie</v>
      </c>
      <c r="AF80" s="203" t="str">
        <f>+ciselniky!B84</f>
        <v>inline krasokorčuľovanie</v>
      </c>
      <c r="AG80" s="204">
        <f>+ciselniky!C84</f>
        <v>0</v>
      </c>
      <c r="AH80" s="204">
        <f>+ciselniky!D84</f>
        <v>0</v>
      </c>
      <c r="AI80" s="204">
        <f>+ciselniky!E84</f>
        <v>0</v>
      </c>
      <c r="AJ80" s="204">
        <f>+ciselniky!F84</f>
        <v>0</v>
      </c>
      <c r="AK80" s="203" t="str">
        <f>+ciselniky!G84</f>
        <v>I</v>
      </c>
    </row>
    <row r="81" spans="2:37" ht="12.75" customHeight="1">
      <c r="B81" s="33">
        <f t="shared" si="11"/>
        <v>0</v>
      </c>
      <c r="C81" s="62" t="str">
        <f>+IFERROR(VLOOKUP($B81,PPold!$B:$AG,8+C$75,0),"")</f>
        <v/>
      </c>
      <c r="D81" s="62" t="str">
        <f>+IFERROR(VLOOKUP($B81,PPold!$B:$AG,8+D$75,0),"")</f>
        <v/>
      </c>
      <c r="E81" s="62" t="str">
        <f>+IFERROR(VLOOKUP($B81,PPold!$B:$AG,8+E$75,0),"")</f>
        <v/>
      </c>
      <c r="F81" s="332" t="str">
        <f>+VLOOKUP(B81,PP!B$426:F$435,5,0)</f>
        <v/>
      </c>
      <c r="G81" s="62">
        <f t="shared" si="15"/>
        <v>0</v>
      </c>
      <c r="H81" s="62">
        <f t="shared" si="12"/>
        <v>0</v>
      </c>
      <c r="I81" s="62">
        <f t="shared" si="13"/>
        <v>0</v>
      </c>
      <c r="J81" s="202">
        <f t="shared" si="14"/>
        <v>0</v>
      </c>
      <c r="Q81" s="102" t="s">
        <v>485</v>
      </c>
      <c r="AE81" s="203" t="str">
        <f>+ciselniky!A85</f>
        <v>kolieskové korčuľovanie</v>
      </c>
      <c r="AF81" s="203" t="str">
        <f>+ciselniky!B85</f>
        <v>inline voľný štýl</v>
      </c>
      <c r="AG81" s="204">
        <f>+ciselniky!C85</f>
        <v>0</v>
      </c>
      <c r="AH81" s="204">
        <f>+ciselniky!D85</f>
        <v>0</v>
      </c>
      <c r="AI81" s="204">
        <f>+ciselniky!E85</f>
        <v>0</v>
      </c>
      <c r="AJ81" s="204">
        <f>+ciselniky!F85</f>
        <v>0</v>
      </c>
      <c r="AK81" s="203" t="str">
        <f>+ciselniky!G85</f>
        <v>I</v>
      </c>
    </row>
    <row r="82" spans="2:37" ht="12.75" customHeight="1">
      <c r="B82" s="33">
        <f t="shared" si="11"/>
        <v>0</v>
      </c>
      <c r="C82" s="62" t="str">
        <f>+IFERROR(VLOOKUP($B82,PPold!$B:$AG,8+C$75,0),"")</f>
        <v/>
      </c>
      <c r="D82" s="62" t="str">
        <f>+IFERROR(VLOOKUP($B82,PPold!$B:$AG,8+D$75,0),"")</f>
        <v/>
      </c>
      <c r="E82" s="62" t="str">
        <f>+IFERROR(VLOOKUP($B82,PPold!$B:$AG,8+E$75,0),"")</f>
        <v/>
      </c>
      <c r="F82" s="332" t="str">
        <f>+VLOOKUP(B82,PP!B$426:F$435,5,0)</f>
        <v/>
      </c>
      <c r="G82" s="62">
        <f t="shared" si="15"/>
        <v>0</v>
      </c>
      <c r="H82" s="62">
        <f t="shared" si="12"/>
        <v>0</v>
      </c>
      <c r="I82" s="62">
        <f t="shared" si="13"/>
        <v>0</v>
      </c>
      <c r="J82" s="202">
        <f t="shared" si="14"/>
        <v>0</v>
      </c>
      <c r="L82" s="102"/>
      <c r="M82" s="102"/>
      <c r="N82" s="102"/>
      <c r="O82" s="102"/>
      <c r="Q82" s="102" t="s">
        <v>486</v>
      </c>
      <c r="AE82" s="203" t="str">
        <f>+ciselniky!A86</f>
        <v>korfbal</v>
      </c>
      <c r="AF82" s="203" t="str">
        <f>+ciselniky!B86</f>
        <v>korfbal</v>
      </c>
      <c r="AG82" s="204">
        <f>+ciselniky!C86</f>
        <v>1</v>
      </c>
      <c r="AH82" s="204">
        <f>+ciselniky!D86</f>
        <v>0</v>
      </c>
      <c r="AI82" s="204">
        <f>+ciselniky!E86</f>
        <v>0</v>
      </c>
      <c r="AJ82" s="204">
        <f>+ciselniky!F86</f>
        <v>1</v>
      </c>
      <c r="AK82" s="203" t="str">
        <f>+ciselniky!G86</f>
        <v>K</v>
      </c>
    </row>
    <row r="83" spans="2:37" ht="12.75" customHeight="1">
      <c r="B83" s="33">
        <f t="shared" si="11"/>
        <v>0</v>
      </c>
      <c r="C83" s="62" t="str">
        <f>+IFERROR(VLOOKUP($B83,PPold!$B:$AG,8+C$75,0),"")</f>
        <v/>
      </c>
      <c r="D83" s="62" t="str">
        <f>+IFERROR(VLOOKUP($B83,PPold!$B:$AG,8+D$75,0),"")</f>
        <v/>
      </c>
      <c r="E83" s="62" t="str">
        <f>+IFERROR(VLOOKUP($B83,PPold!$B:$AG,8+E$75,0),"")</f>
        <v/>
      </c>
      <c r="F83" s="332" t="str">
        <f>+VLOOKUP(B83,PP!B$426:F$435,5,0)</f>
        <v/>
      </c>
      <c r="G83" s="62">
        <f t="shared" si="15"/>
        <v>0</v>
      </c>
      <c r="H83" s="62">
        <f t="shared" si="12"/>
        <v>0</v>
      </c>
      <c r="I83" s="62">
        <f t="shared" si="13"/>
        <v>0</v>
      </c>
      <c r="J83" s="202">
        <f t="shared" si="14"/>
        <v>0</v>
      </c>
      <c r="L83" s="102"/>
      <c r="M83" s="102"/>
      <c r="N83" s="102"/>
      <c r="O83" s="102"/>
      <c r="Q83" s="102" t="s">
        <v>487</v>
      </c>
      <c r="AE83" s="203" t="str">
        <f>+ciselniky!A87</f>
        <v>krasokorčuľovanie</v>
      </c>
      <c r="AF83" s="203" t="str">
        <f>+ciselniky!B87</f>
        <v>krasokorčuľovanie</v>
      </c>
      <c r="AG83" s="204">
        <f>+ciselniky!C87</f>
        <v>1</v>
      </c>
      <c r="AH83" s="204">
        <f>+ciselniky!D87</f>
        <v>0.2</v>
      </c>
      <c r="AI83" s="204">
        <f>+ciselniky!E87</f>
        <v>0.2</v>
      </c>
      <c r="AJ83" s="204">
        <f>+ciselniky!F87</f>
        <v>0.6</v>
      </c>
      <c r="AK83" s="203" t="str">
        <f>+ciselniky!G87</f>
        <v>I</v>
      </c>
    </row>
    <row r="84" spans="2:37" ht="12.75" customHeight="1">
      <c r="B84" s="33">
        <f t="shared" si="11"/>
        <v>0</v>
      </c>
      <c r="C84" s="62" t="str">
        <f>+IFERROR(VLOOKUP($B84,PPold!$B:$AG,8+C$75,0),"")</f>
        <v/>
      </c>
      <c r="D84" s="62" t="str">
        <f>+IFERROR(VLOOKUP($B84,PPold!$B:$AG,8+D$75,0),"")</f>
        <v/>
      </c>
      <c r="E84" s="62" t="str">
        <f>+IFERROR(VLOOKUP($B84,PPold!$B:$AG,8+E$75,0),"")</f>
        <v/>
      </c>
      <c r="F84" s="332" t="str">
        <f>+VLOOKUP(B84,PP!B$426:F$435,5,0)</f>
        <v/>
      </c>
      <c r="G84" s="62">
        <f t="shared" si="15"/>
        <v>0</v>
      </c>
      <c r="H84" s="62">
        <f t="shared" si="12"/>
        <v>0</v>
      </c>
      <c r="I84" s="62">
        <f t="shared" si="13"/>
        <v>0</v>
      </c>
      <c r="J84" s="202">
        <f t="shared" si="14"/>
        <v>0</v>
      </c>
      <c r="L84" s="102"/>
      <c r="M84" s="102"/>
      <c r="N84" s="102"/>
      <c r="O84" s="102"/>
      <c r="Q84" s="102" t="s">
        <v>488</v>
      </c>
      <c r="AE84" s="203" t="str">
        <f>+ciselniky!A88</f>
        <v>krasokorčuľovanie</v>
      </c>
      <c r="AF84" s="203" t="str">
        <f>+ciselniky!B88</f>
        <v>synchronizované korčuľovanie</v>
      </c>
      <c r="AG84" s="204">
        <f>+ciselniky!C88</f>
        <v>0</v>
      </c>
      <c r="AH84" s="204">
        <f>+ciselniky!D88</f>
        <v>0</v>
      </c>
      <c r="AI84" s="204">
        <f>+ciselniky!E88</f>
        <v>0</v>
      </c>
      <c r="AJ84" s="204">
        <f>+ciselniky!F88</f>
        <v>1</v>
      </c>
      <c r="AK84" s="203" t="str">
        <f>+ciselniky!G88</f>
        <v>I</v>
      </c>
    </row>
    <row r="85" spans="2:37" ht="13.5" customHeight="1">
      <c r="B85" s="33">
        <f t="shared" si="11"/>
        <v>0</v>
      </c>
      <c r="C85" s="62" t="str">
        <f>+IFERROR(VLOOKUP($B85,PPold!$B:$AG,8+C$75,0),"")</f>
        <v/>
      </c>
      <c r="D85" s="62" t="str">
        <f>+IFERROR(VLOOKUP($B85,PPold!$B:$AG,8+D$75,0),"")</f>
        <v/>
      </c>
      <c r="E85" s="62" t="str">
        <f>+IFERROR(VLOOKUP($B85,PPold!$B:$AG,8+E$75,0),"")</f>
        <v/>
      </c>
      <c r="F85" s="332" t="str">
        <f>+VLOOKUP(B85,PP!B$426:F$435,5,0)</f>
        <v/>
      </c>
      <c r="G85" s="62">
        <f t="shared" si="15"/>
        <v>0</v>
      </c>
      <c r="H85" s="62">
        <f t="shared" si="12"/>
        <v>0</v>
      </c>
      <c r="I85" s="62">
        <f t="shared" si="13"/>
        <v>0</v>
      </c>
      <c r="J85" s="202">
        <f t="shared" si="14"/>
        <v>0</v>
      </c>
      <c r="AE85" s="203" t="str">
        <f>+ciselniky!A89</f>
        <v>kulturistika a fitnes</v>
      </c>
      <c r="AF85" s="203" t="str">
        <f>+ciselniky!B89</f>
        <v>fitnes</v>
      </c>
      <c r="AG85" s="204">
        <f>+ciselniky!C89</f>
        <v>0.4</v>
      </c>
      <c r="AH85" s="204">
        <f>+ciselniky!D89</f>
        <v>0.05</v>
      </c>
      <c r="AI85" s="204">
        <f>+ciselniky!E89</f>
        <v>0.95</v>
      </c>
      <c r="AJ85" s="204">
        <f>+ciselniky!F89</f>
        <v>0</v>
      </c>
      <c r="AK85" s="203" t="str">
        <f>+ciselniky!G89</f>
        <v>I</v>
      </c>
    </row>
    <row r="86" spans="2:37" ht="12.75">
      <c r="B86" s="33">
        <f t="shared" si="11"/>
        <v>0</v>
      </c>
      <c r="C86" s="62" t="str">
        <f>+IFERROR(VLOOKUP($B86,PPold!$B:$AG,8+C$75,0),"")</f>
        <v/>
      </c>
      <c r="D86" s="62" t="str">
        <f>+IFERROR(VLOOKUP($B86,PPold!$B:$AG,8+D$75,0),"")</f>
        <v/>
      </c>
      <c r="E86" s="62" t="str">
        <f>+IFERROR(VLOOKUP($B86,PPold!$B:$AG,8+E$75,0),"")</f>
        <v/>
      </c>
      <c r="F86" s="332" t="str">
        <f>+VLOOKUP(B86,PP!B$426:F$435,5,0)</f>
        <v/>
      </c>
      <c r="G86" s="62">
        <f t="shared" si="15"/>
        <v>0</v>
      </c>
      <c r="H86" s="62">
        <f t="shared" si="12"/>
        <v>0</v>
      </c>
      <c r="I86" s="62">
        <f t="shared" si="13"/>
        <v>0</v>
      </c>
      <c r="J86" s="202">
        <f t="shared" si="14"/>
        <v>0</v>
      </c>
      <c r="AE86" s="203" t="str">
        <f>+ciselniky!A90</f>
        <v>kulturistika a fitnes</v>
      </c>
      <c r="AF86" s="203" t="str">
        <f>+ciselniky!B90</f>
        <v>klasická kulturistika</v>
      </c>
      <c r="AG86" s="204">
        <f>+ciselniky!C90</f>
        <v>0.3</v>
      </c>
      <c r="AH86" s="204">
        <f>+ciselniky!D90</f>
        <v>1</v>
      </c>
      <c r="AI86" s="204">
        <f>+ciselniky!E90</f>
        <v>0</v>
      </c>
      <c r="AJ86" s="204">
        <f>+ciselniky!F90</f>
        <v>0</v>
      </c>
      <c r="AK86" s="203" t="str">
        <f>+ciselniky!G90</f>
        <v>I</v>
      </c>
    </row>
    <row r="87" spans="2:37" ht="12.75" customHeight="1">
      <c r="B87" s="33">
        <f t="shared" si="11"/>
        <v>0</v>
      </c>
      <c r="C87" s="62" t="str">
        <f>+IFERROR(VLOOKUP($B87,PPold!$B:$AG,8+C$75,0),"")</f>
        <v/>
      </c>
      <c r="D87" s="62" t="str">
        <f>+IFERROR(VLOOKUP($B87,PPold!$B:$AG,8+D$75,0),"")</f>
        <v/>
      </c>
      <c r="E87" s="62" t="str">
        <f>+IFERROR(VLOOKUP($B87,PPold!$B:$AG,8+E$75,0),"")</f>
        <v/>
      </c>
      <c r="F87" s="332" t="str">
        <f>+VLOOKUP(B87,PP!B$426:F$435,5,0)</f>
        <v/>
      </c>
      <c r="G87" s="62">
        <f t="shared" si="15"/>
        <v>0</v>
      </c>
      <c r="H87" s="62">
        <f t="shared" si="12"/>
        <v>0</v>
      </c>
      <c r="I87" s="62">
        <f t="shared" si="13"/>
        <v>0</v>
      </c>
      <c r="J87" s="202">
        <f t="shared" si="14"/>
        <v>0</v>
      </c>
      <c r="L87" s="102"/>
      <c r="M87" s="102"/>
      <c r="N87" s="102"/>
      <c r="O87" s="102"/>
      <c r="Q87" s="113" t="s">
        <v>474</v>
      </c>
      <c r="AE87" s="203" t="str">
        <f>+ciselniky!A91</f>
        <v>kulturistika a fitnes</v>
      </c>
      <c r="AF87" s="203" t="str">
        <f>+ciselniky!B91</f>
        <v>kulturistika</v>
      </c>
      <c r="AG87" s="204">
        <f>+ciselniky!C91</f>
        <v>0.2</v>
      </c>
      <c r="AH87" s="204">
        <f>+ciselniky!D91</f>
        <v>0.8</v>
      </c>
      <c r="AI87" s="204">
        <f>+ciselniky!E91</f>
        <v>0.2</v>
      </c>
      <c r="AJ87" s="204">
        <f>+ciselniky!F91</f>
        <v>0</v>
      </c>
      <c r="AK87" s="203" t="str">
        <f>+ciselniky!G91</f>
        <v>I</v>
      </c>
    </row>
    <row r="88" spans="2:37" ht="12.75" customHeight="1" thickBot="1">
      <c r="B88" s="113" t="s">
        <v>489</v>
      </c>
      <c r="AE88" s="203" t="str">
        <f>+ciselniky!A92</f>
        <v>kulturistika a fitnes</v>
      </c>
      <c r="AF88" s="203" t="str">
        <f>+ciselniky!B92</f>
        <v>bodyfitnes</v>
      </c>
      <c r="AG88" s="204">
        <f>+ciselniky!C92</f>
        <v>0.1</v>
      </c>
      <c r="AH88" s="204">
        <f>+ciselniky!D92</f>
        <v>0</v>
      </c>
      <c r="AI88" s="204">
        <f>+ciselniky!E92</f>
        <v>1</v>
      </c>
      <c r="AJ88" s="204">
        <f>+ciselniky!F92</f>
        <v>0</v>
      </c>
      <c r="AK88" s="203" t="str">
        <f>+ciselniky!G92</f>
        <v>I</v>
      </c>
    </row>
    <row r="89" spans="2:37" ht="12.75" customHeight="1" thickBot="1">
      <c r="B89" s="384" t="s">
        <v>27</v>
      </c>
      <c r="C89" s="384" t="s">
        <v>55</v>
      </c>
      <c r="D89" s="384" t="s">
        <v>490</v>
      </c>
      <c r="E89" s="384" t="s">
        <v>491</v>
      </c>
      <c r="F89" s="388" t="s">
        <v>492</v>
      </c>
      <c r="G89" s="396"/>
      <c r="H89" s="384" t="s">
        <v>493</v>
      </c>
      <c r="I89" s="397" t="s">
        <v>494</v>
      </c>
      <c r="J89" s="384" t="s">
        <v>495</v>
      </c>
      <c r="K89" s="384" t="s">
        <v>496</v>
      </c>
      <c r="L89" s="384" t="s">
        <v>497</v>
      </c>
      <c r="M89" s="384" t="s">
        <v>498</v>
      </c>
      <c r="N89" s="384" t="s">
        <v>499</v>
      </c>
      <c r="O89" s="384" t="s">
        <v>500</v>
      </c>
      <c r="Q89" s="117" t="s">
        <v>501</v>
      </c>
      <c r="R89" s="118"/>
      <c r="S89" s="118"/>
      <c r="T89" s="118"/>
      <c r="U89" s="118"/>
      <c r="V89" s="119"/>
      <c r="AE89" s="203" t="str">
        <f>+ciselniky!A93</f>
        <v>ľadový hokej</v>
      </c>
      <c r="AF89" s="203" t="str">
        <f>+ciselniky!B93</f>
        <v>ľadový hokej</v>
      </c>
      <c r="AG89" s="204">
        <f>+ciselniky!C93</f>
        <v>1</v>
      </c>
      <c r="AH89" s="204">
        <f>+ciselniky!D93</f>
        <v>0.85</v>
      </c>
      <c r="AI89" s="204">
        <f>+ciselniky!E93</f>
        <v>0.15</v>
      </c>
      <c r="AJ89" s="204">
        <f>+ciselniky!F93</f>
        <v>0</v>
      </c>
      <c r="AK89" s="203" t="str">
        <f>+ciselniky!G93</f>
        <v>K</v>
      </c>
    </row>
    <row r="90" spans="2:37" ht="12.75" customHeight="1" thickBot="1">
      <c r="B90" s="391"/>
      <c r="C90" s="392"/>
      <c r="D90" s="392"/>
      <c r="E90" s="392"/>
      <c r="F90" s="120" t="s">
        <v>426</v>
      </c>
      <c r="G90" s="120" t="s">
        <v>427</v>
      </c>
      <c r="H90" s="392"/>
      <c r="I90" s="398"/>
      <c r="J90" s="392"/>
      <c r="K90" s="385"/>
      <c r="L90" s="385"/>
      <c r="M90" s="385"/>
      <c r="N90" s="385"/>
      <c r="O90" s="392"/>
      <c r="AE90" s="203" t="str">
        <f>+ciselniky!A94</f>
        <v>lakros</v>
      </c>
      <c r="AF90" s="203" t="str">
        <f>+ciselniky!B94</f>
        <v>field lakros</v>
      </c>
      <c r="AG90" s="204">
        <f>+ciselniky!C94</f>
        <v>0.75</v>
      </c>
      <c r="AH90" s="204">
        <f>+ciselniky!D94</f>
        <v>0.7</v>
      </c>
      <c r="AI90" s="204">
        <f>+ciselniky!E94</f>
        <v>0.3</v>
      </c>
      <c r="AJ90" s="204">
        <f>+ciselniky!F94</f>
        <v>0</v>
      </c>
      <c r="AK90" s="203" t="str">
        <f>+ciselniky!G94</f>
        <v>K</v>
      </c>
    </row>
    <row r="91" spans="2:37" ht="12.75" customHeight="1">
      <c r="B91" s="112">
        <f t="shared" si="10"/>
        <v>0</v>
      </c>
      <c r="C91" s="36"/>
      <c r="D91" s="273"/>
      <c r="E91" s="329"/>
      <c r="F91" s="39"/>
      <c r="G91" s="39"/>
      <c r="H91" s="46"/>
      <c r="I91" s="39"/>
      <c r="J91" s="39"/>
      <c r="K91" s="46"/>
      <c r="L91" s="39"/>
      <c r="M91" s="272"/>
      <c r="N91" s="39"/>
      <c r="O91" s="274"/>
      <c r="Q91" s="102" t="s">
        <v>502</v>
      </c>
      <c r="AE91" s="203" t="str">
        <f>+ciselniky!A95</f>
        <v>lakros</v>
      </c>
      <c r="AF91" s="203" t="str">
        <f>+ciselniky!B95</f>
        <v>box lakros</v>
      </c>
      <c r="AG91" s="204">
        <f>+ciselniky!C95</f>
        <v>0.25</v>
      </c>
      <c r="AH91" s="204">
        <f>+ciselniky!D95</f>
        <v>1</v>
      </c>
      <c r="AI91" s="204">
        <f>+ciselniky!E95</f>
        <v>0</v>
      </c>
      <c r="AJ91" s="204">
        <f>+ciselniky!F95</f>
        <v>0</v>
      </c>
      <c r="AK91" s="203" t="str">
        <f>+ciselniky!G95</f>
        <v>K</v>
      </c>
    </row>
    <row r="92" spans="2:37" ht="12.75" customHeight="1">
      <c r="B92" s="112">
        <f t="shared" si="10"/>
        <v>0</v>
      </c>
      <c r="C92" s="37"/>
      <c r="D92" s="67"/>
      <c r="E92" s="47"/>
      <c r="F92" s="41"/>
      <c r="G92" s="41"/>
      <c r="H92" s="48"/>
      <c r="I92" s="41"/>
      <c r="J92" s="41"/>
      <c r="K92" s="48"/>
      <c r="L92" s="41"/>
      <c r="M92" s="61"/>
      <c r="N92" s="41"/>
      <c r="O92" s="129"/>
      <c r="Q92" s="102" t="s">
        <v>503</v>
      </c>
      <c r="AE92" s="203" t="str">
        <f>+ciselniky!A96</f>
        <v>letecké športy</v>
      </c>
      <c r="AF92" s="203" t="str">
        <f>+ciselniky!B96</f>
        <v>letecké modelárstvo</v>
      </c>
      <c r="AG92" s="204">
        <f>+ciselniky!C96</f>
        <v>0.4</v>
      </c>
      <c r="AH92" s="204">
        <f>+ciselniky!D96</f>
        <v>1</v>
      </c>
      <c r="AI92" s="204">
        <f>+ciselniky!E96</f>
        <v>0</v>
      </c>
      <c r="AJ92" s="204">
        <f>+ciselniky!F96</f>
        <v>0</v>
      </c>
      <c r="AK92" s="203" t="str">
        <f>+ciselniky!G96</f>
        <v>I</v>
      </c>
    </row>
    <row r="93" spans="2:37" ht="12.75" customHeight="1">
      <c r="B93" s="112">
        <f t="shared" si="10"/>
        <v>0</v>
      </c>
      <c r="C93" s="37"/>
      <c r="D93" s="67"/>
      <c r="E93" s="47"/>
      <c r="F93" s="41"/>
      <c r="G93" s="41"/>
      <c r="H93" s="48"/>
      <c r="I93" s="41"/>
      <c r="J93" s="41"/>
      <c r="K93" s="48"/>
      <c r="L93" s="41"/>
      <c r="M93" s="61"/>
      <c r="N93" s="41"/>
      <c r="O93" s="129"/>
      <c r="Q93" s="113" t="s">
        <v>504</v>
      </c>
      <c r="AE93" s="203" t="str">
        <f>+ciselniky!A97</f>
        <v>letecké športy</v>
      </c>
      <c r="AF93" s="203" t="str">
        <f>+ciselniky!B97</f>
        <v>padákové lietanie</v>
      </c>
      <c r="AG93" s="204">
        <f>+ciselniky!C97</f>
        <v>0.25</v>
      </c>
      <c r="AH93" s="204">
        <f>+ciselniky!D97</f>
        <v>1</v>
      </c>
      <c r="AI93" s="204">
        <f>+ciselniky!E97</f>
        <v>0</v>
      </c>
      <c r="AJ93" s="204">
        <f>+ciselniky!F97</f>
        <v>0</v>
      </c>
      <c r="AK93" s="203" t="str">
        <f>+ciselniky!G97</f>
        <v>I</v>
      </c>
    </row>
    <row r="94" spans="2:37" ht="12.75" customHeight="1">
      <c r="B94" s="112">
        <f t="shared" si="10"/>
        <v>0</v>
      </c>
      <c r="C94" s="37"/>
      <c r="D94" s="67"/>
      <c r="E94" s="47"/>
      <c r="F94" s="41"/>
      <c r="G94" s="41"/>
      <c r="H94" s="48"/>
      <c r="I94" s="41"/>
      <c r="J94" s="41"/>
      <c r="K94" s="48"/>
      <c r="L94" s="41"/>
      <c r="M94" s="61"/>
      <c r="N94" s="41"/>
      <c r="O94" s="129"/>
      <c r="Q94" s="102" t="s">
        <v>505</v>
      </c>
      <c r="AE94" s="203" t="str">
        <f>+ciselniky!A98</f>
        <v>letecké športy</v>
      </c>
      <c r="AF94" s="203" t="str">
        <f>+ciselniky!B98</f>
        <v>všeobecné letectvo</v>
      </c>
      <c r="AG94" s="204">
        <f>+ciselniky!C98</f>
        <v>0.15</v>
      </c>
      <c r="AH94" s="204">
        <f>+ciselniky!D98</f>
        <v>1</v>
      </c>
      <c r="AI94" s="204">
        <f>+ciselniky!E98</f>
        <v>0</v>
      </c>
      <c r="AJ94" s="204">
        <f>+ciselniky!F98</f>
        <v>0</v>
      </c>
      <c r="AK94" s="203" t="str">
        <f>+ciselniky!G98</f>
        <v>I</v>
      </c>
    </row>
    <row r="95" spans="2:37" ht="12.75" customHeight="1">
      <c r="B95" s="112">
        <f t="shared" si="10"/>
        <v>0</v>
      </c>
      <c r="C95" s="37"/>
      <c r="D95" s="67"/>
      <c r="E95" s="47"/>
      <c r="F95" s="41"/>
      <c r="G95" s="41"/>
      <c r="H95" s="48"/>
      <c r="I95" s="41"/>
      <c r="J95" s="41"/>
      <c r="K95" s="48"/>
      <c r="L95" s="41"/>
      <c r="M95" s="61"/>
      <c r="N95" s="41"/>
      <c r="O95" s="129"/>
      <c r="Q95" s="102" t="s">
        <v>506</v>
      </c>
      <c r="AE95" s="203" t="str">
        <f>+ciselniky!A99</f>
        <v>letecké športy</v>
      </c>
      <c r="AF95" s="203" t="str">
        <f>+ciselniky!B99</f>
        <v>parašutizmus</v>
      </c>
      <c r="AG95" s="204">
        <f>+ciselniky!C99</f>
        <v>0.1</v>
      </c>
      <c r="AH95" s="204">
        <f>+ciselniky!D99</f>
        <v>1</v>
      </c>
      <c r="AI95" s="204">
        <f>+ciselniky!E99</f>
        <v>0</v>
      </c>
      <c r="AJ95" s="204">
        <f>+ciselniky!F99</f>
        <v>0</v>
      </c>
      <c r="AK95" s="203" t="str">
        <f>+ciselniky!G99</f>
        <v>I</v>
      </c>
    </row>
    <row r="96" spans="2:37" ht="12.75" customHeight="1">
      <c r="B96" s="112">
        <f t="shared" si="10"/>
        <v>0</v>
      </c>
      <c r="C96" s="37"/>
      <c r="D96" s="67"/>
      <c r="E96" s="47"/>
      <c r="F96" s="41"/>
      <c r="G96" s="41"/>
      <c r="H96" s="48"/>
      <c r="I96" s="41"/>
      <c r="J96" s="41"/>
      <c r="K96" s="48"/>
      <c r="L96" s="41"/>
      <c r="M96" s="61"/>
      <c r="N96" s="41"/>
      <c r="O96" s="129"/>
      <c r="Q96" s="102" t="s">
        <v>507</v>
      </c>
      <c r="AE96" s="203" t="str">
        <f>+ciselniky!A100</f>
        <v>letecké športy</v>
      </c>
      <c r="AF96" s="203" t="str">
        <f>+ciselniky!B100</f>
        <v>bezmotorové lietanie</v>
      </c>
      <c r="AG96" s="204">
        <f>+ciselniky!C100</f>
        <v>0.06</v>
      </c>
      <c r="AH96" s="204">
        <f>+ciselniky!D100</f>
        <v>1</v>
      </c>
      <c r="AI96" s="204">
        <f>+ciselniky!E100</f>
        <v>0</v>
      </c>
      <c r="AJ96" s="204">
        <f>+ciselniky!F100</f>
        <v>0</v>
      </c>
      <c r="AK96" s="203" t="str">
        <f>+ciselniky!G100</f>
        <v>I</v>
      </c>
    </row>
    <row r="97" spans="2:37" ht="12.75" customHeight="1">
      <c r="B97" s="112">
        <f t="shared" si="10"/>
        <v>0</v>
      </c>
      <c r="C97" s="37"/>
      <c r="D97" s="67"/>
      <c r="E97" s="47"/>
      <c r="F97" s="41"/>
      <c r="G97" s="41"/>
      <c r="H97" s="48"/>
      <c r="I97" s="41"/>
      <c r="J97" s="41"/>
      <c r="K97" s="48"/>
      <c r="L97" s="41"/>
      <c r="M97" s="61"/>
      <c r="N97" s="41"/>
      <c r="O97" s="129"/>
      <c r="Q97" s="102" t="s">
        <v>508</v>
      </c>
      <c r="AE97" s="203" t="str">
        <f>+ciselniky!A101</f>
        <v>letecké športy</v>
      </c>
      <c r="AF97" s="203" t="str">
        <f>+ciselniky!B101</f>
        <v>balónové lietanie</v>
      </c>
      <c r="AG97" s="204">
        <f>+ciselniky!C101</f>
        <v>0.01</v>
      </c>
      <c r="AH97" s="204">
        <f>+ciselniky!D101</f>
        <v>1</v>
      </c>
      <c r="AI97" s="204">
        <f>+ciselniky!E101</f>
        <v>0</v>
      </c>
      <c r="AJ97" s="204">
        <f>+ciselniky!F101</f>
        <v>0</v>
      </c>
      <c r="AK97" s="203" t="str">
        <f>+ciselniky!G101</f>
        <v>I</v>
      </c>
    </row>
    <row r="98" spans="2:37" ht="12.75" customHeight="1">
      <c r="B98" s="112">
        <f t="shared" si="10"/>
        <v>0</v>
      </c>
      <c r="C98" s="37"/>
      <c r="D98" s="67"/>
      <c r="E98" s="47"/>
      <c r="F98" s="41"/>
      <c r="G98" s="41"/>
      <c r="H98" s="48"/>
      <c r="I98" s="41"/>
      <c r="J98" s="41"/>
      <c r="K98" s="48"/>
      <c r="L98" s="41"/>
      <c r="M98" s="61"/>
      <c r="N98" s="41"/>
      <c r="O98" s="129"/>
      <c r="Q98" s="102" t="s">
        <v>509</v>
      </c>
      <c r="AE98" s="203" t="str">
        <f>+ciselniky!A102</f>
        <v>letecké športy</v>
      </c>
      <c r="AF98" s="203" t="str">
        <f>+ciselniky!B102</f>
        <v>motorová a bezmotorová letecká akrobacia</v>
      </c>
      <c r="AG98" s="204">
        <f>+ciselniky!C102</f>
        <v>0.01</v>
      </c>
      <c r="AH98" s="204">
        <f>+ciselniky!D102</f>
        <v>1</v>
      </c>
      <c r="AI98" s="204">
        <f>+ciselniky!E102</f>
        <v>0</v>
      </c>
      <c r="AJ98" s="204">
        <f>+ciselniky!F102</f>
        <v>0</v>
      </c>
      <c r="AK98" s="203" t="str">
        <f>+ciselniky!G102</f>
        <v>I</v>
      </c>
    </row>
    <row r="99" spans="2:37" ht="12.75" customHeight="1">
      <c r="B99" s="112">
        <f t="shared" si="10"/>
        <v>0</v>
      </c>
      <c r="C99" s="37"/>
      <c r="D99" s="67"/>
      <c r="E99" s="47"/>
      <c r="F99" s="41"/>
      <c r="G99" s="41"/>
      <c r="H99" s="48"/>
      <c r="I99" s="41"/>
      <c r="J99" s="41"/>
      <c r="K99" s="48"/>
      <c r="L99" s="41"/>
      <c r="M99" s="61"/>
      <c r="N99" s="41"/>
      <c r="O99" s="129"/>
      <c r="Q99" s="102" t="s">
        <v>510</v>
      </c>
      <c r="AE99" s="203" t="str">
        <f>+ciselniky!A103</f>
        <v>letecké športy</v>
      </c>
      <c r="AF99" s="203" t="str">
        <f>+ciselniky!B103</f>
        <v>motorové závesné/padákové lietanie</v>
      </c>
      <c r="AG99" s="204">
        <f>+ciselniky!C103</f>
        <v>0.01</v>
      </c>
      <c r="AH99" s="204">
        <f>+ciselniky!D103</f>
        <v>1</v>
      </c>
      <c r="AI99" s="204">
        <f>+ciselniky!E103</f>
        <v>0</v>
      </c>
      <c r="AJ99" s="204">
        <f>+ciselniky!F103</f>
        <v>0</v>
      </c>
      <c r="AK99" s="203" t="str">
        <f>+ciselniky!G103</f>
        <v>I</v>
      </c>
    </row>
    <row r="100" spans="2:37" ht="12.75" customHeight="1">
      <c r="B100" s="112">
        <f t="shared" si="10"/>
        <v>0</v>
      </c>
      <c r="C100" s="37"/>
      <c r="D100" s="67"/>
      <c r="E100" s="47"/>
      <c r="F100" s="41"/>
      <c r="G100" s="41"/>
      <c r="H100" s="48"/>
      <c r="I100" s="41"/>
      <c r="J100" s="41"/>
      <c r="K100" s="48"/>
      <c r="L100" s="41"/>
      <c r="M100" s="61"/>
      <c r="N100" s="41"/>
      <c r="O100" s="129"/>
      <c r="Q100" s="102" t="s">
        <v>511</v>
      </c>
      <c r="AE100" s="203" t="str">
        <f>+ciselniky!A104</f>
        <v>letecké športy</v>
      </c>
      <c r="AF100" s="203" t="str">
        <f>+ciselniky!B104</f>
        <v>závesné lietanie</v>
      </c>
      <c r="AG100" s="204">
        <f>+ciselniky!C104</f>
        <v>0.01</v>
      </c>
      <c r="AH100" s="204">
        <f>+ciselniky!D104</f>
        <v>1</v>
      </c>
      <c r="AI100" s="204">
        <f>+ciselniky!E104</f>
        <v>0</v>
      </c>
      <c r="AJ100" s="204">
        <f>+ciselniky!F104</f>
        <v>0</v>
      </c>
      <c r="AK100" s="203" t="str">
        <f>+ciselniky!G104</f>
        <v>I</v>
      </c>
    </row>
    <row r="101" spans="2:37" ht="12.75" customHeight="1">
      <c r="B101" s="112">
        <f t="shared" si="10"/>
        <v>0</v>
      </c>
      <c r="C101" s="37"/>
      <c r="D101" s="67"/>
      <c r="E101" s="47"/>
      <c r="F101" s="41"/>
      <c r="G101" s="41"/>
      <c r="H101" s="48"/>
      <c r="I101" s="41"/>
      <c r="J101" s="41"/>
      <c r="K101" s="48"/>
      <c r="L101" s="41"/>
      <c r="M101" s="61"/>
      <c r="N101" s="41"/>
      <c r="O101" s="129"/>
      <c r="Q101" s="102"/>
      <c r="AE101" s="203" t="str">
        <f>+ciselniky!A105</f>
        <v>letecké športy</v>
      </c>
      <c r="AF101" s="203" t="str">
        <f>+ciselniky!B105</f>
        <v>vrtuľníkové lietanie, drony</v>
      </c>
      <c r="AG101" s="204">
        <f>+ciselniky!C105</f>
        <v>0</v>
      </c>
      <c r="AH101" s="204">
        <f>+ciselniky!D105</f>
        <v>1</v>
      </c>
      <c r="AI101" s="204">
        <f>+ciselniky!E105</f>
        <v>0</v>
      </c>
      <c r="AJ101" s="204">
        <f>+ciselniky!F105</f>
        <v>0</v>
      </c>
      <c r="AK101" s="203" t="str">
        <f>+ciselniky!G105</f>
        <v>I</v>
      </c>
    </row>
    <row r="102" spans="2:37" ht="12.75" customHeight="1">
      <c r="B102" s="112">
        <f t="shared" si="10"/>
        <v>0</v>
      </c>
      <c r="C102" s="37"/>
      <c r="D102" s="67"/>
      <c r="E102" s="47"/>
      <c r="F102" s="41"/>
      <c r="G102" s="41"/>
      <c r="H102" s="48"/>
      <c r="I102" s="41"/>
      <c r="J102" s="41"/>
      <c r="K102" s="48"/>
      <c r="L102" s="41"/>
      <c r="M102" s="61"/>
      <c r="N102" s="41"/>
      <c r="O102" s="129"/>
      <c r="Q102" s="102" t="s">
        <v>512</v>
      </c>
      <c r="AE102" s="203" t="str">
        <f>+ciselniky!A106</f>
        <v>lukostreľba</v>
      </c>
      <c r="AF102" s="203" t="str">
        <f>+ciselniky!B106</f>
        <v>terčová lukostreľba</v>
      </c>
      <c r="AG102" s="204">
        <f>+ciselniky!C106</f>
        <v>0.7</v>
      </c>
      <c r="AH102" s="204">
        <f>+ciselniky!D106</f>
        <v>0.45</v>
      </c>
      <c r="AI102" s="204">
        <f>+ciselniky!E106</f>
        <v>0.45</v>
      </c>
      <c r="AJ102" s="204">
        <f>+ciselniky!F106</f>
        <v>0.1</v>
      </c>
      <c r="AK102" s="203" t="str">
        <f>+ciselniky!G106</f>
        <v>I</v>
      </c>
    </row>
    <row r="103" spans="2:37" ht="12.75" customHeight="1">
      <c r="B103" s="112">
        <f t="shared" si="10"/>
        <v>0</v>
      </c>
      <c r="C103" s="37"/>
      <c r="D103" s="67"/>
      <c r="E103" s="47"/>
      <c r="F103" s="41"/>
      <c r="G103" s="41"/>
      <c r="H103" s="48"/>
      <c r="I103" s="41"/>
      <c r="J103" s="41"/>
      <c r="K103" s="48"/>
      <c r="L103" s="41"/>
      <c r="M103" s="61"/>
      <c r="N103" s="41"/>
      <c r="O103" s="129"/>
      <c r="Q103" s="102" t="s">
        <v>513</v>
      </c>
      <c r="AE103" s="203" t="str">
        <f>+ciselniky!A107</f>
        <v>lukostreľba</v>
      </c>
      <c r="AF103" s="203" t="str">
        <f>+ciselniky!B107</f>
        <v>3D lukostreľba</v>
      </c>
      <c r="AG103" s="204">
        <f>+ciselniky!C107</f>
        <v>0.1</v>
      </c>
      <c r="AH103" s="204">
        <f>+ciselniky!D107</f>
        <v>0.5</v>
      </c>
      <c r="AI103" s="204">
        <f>+ciselniky!E107</f>
        <v>0.5</v>
      </c>
      <c r="AJ103" s="204">
        <f>+ciselniky!F107</f>
        <v>0</v>
      </c>
      <c r="AK103" s="203" t="str">
        <f>+ciselniky!G107</f>
        <v>I</v>
      </c>
    </row>
    <row r="104" spans="2:37" ht="12.75" customHeight="1">
      <c r="B104" s="112">
        <f t="shared" si="10"/>
        <v>0</v>
      </c>
      <c r="C104" s="37"/>
      <c r="D104" s="67"/>
      <c r="E104" s="47"/>
      <c r="F104" s="41"/>
      <c r="G104" s="41"/>
      <c r="H104" s="48"/>
      <c r="I104" s="41"/>
      <c r="J104" s="41"/>
      <c r="K104" s="48"/>
      <c r="L104" s="41"/>
      <c r="M104" s="61"/>
      <c r="N104" s="41"/>
      <c r="O104" s="129"/>
      <c r="Q104" s="102" t="s">
        <v>514</v>
      </c>
      <c r="AE104" s="203" t="str">
        <f>+ciselniky!A108</f>
        <v>lukostreľba</v>
      </c>
      <c r="AF104" s="203" t="str">
        <f>+ciselniky!B108</f>
        <v>halová lukostreľba</v>
      </c>
      <c r="AG104" s="204">
        <f>+ciselniky!C108</f>
        <v>0.1</v>
      </c>
      <c r="AH104" s="204">
        <f>+ciselniky!D108</f>
        <v>0.5</v>
      </c>
      <c r="AI104" s="204">
        <f>+ciselniky!E108</f>
        <v>0.5</v>
      </c>
      <c r="AJ104" s="204">
        <f>+ciselniky!F108</f>
        <v>0</v>
      </c>
      <c r="AK104" s="203" t="str">
        <f>+ciselniky!G108</f>
        <v>I</v>
      </c>
    </row>
    <row r="105" spans="2:37" ht="12.75" customHeight="1">
      <c r="B105" s="112">
        <f t="shared" si="10"/>
        <v>0</v>
      </c>
      <c r="C105" s="37"/>
      <c r="D105" s="67"/>
      <c r="E105" s="47"/>
      <c r="F105" s="41"/>
      <c r="G105" s="41"/>
      <c r="H105" s="48"/>
      <c r="I105" s="41"/>
      <c r="J105" s="41"/>
      <c r="K105" s="48"/>
      <c r="L105" s="41"/>
      <c r="M105" s="61"/>
      <c r="N105" s="41"/>
      <c r="O105" s="129"/>
      <c r="Q105" s="102"/>
      <c r="AE105" s="203" t="str">
        <f>+ciselniky!A109</f>
        <v>lukostreľba</v>
      </c>
      <c r="AF105" s="203" t="str">
        <f>+ciselniky!B109</f>
        <v>terénna lukostreľba</v>
      </c>
      <c r="AG105" s="204">
        <f>+ciselniky!C109</f>
        <v>0.1</v>
      </c>
      <c r="AH105" s="204">
        <f>+ciselniky!D109</f>
        <v>0.5</v>
      </c>
      <c r="AI105" s="204">
        <f>+ciselniky!E109</f>
        <v>0.5</v>
      </c>
      <c r="AJ105" s="204">
        <f>+ciselniky!F109</f>
        <v>0</v>
      </c>
      <c r="AK105" s="203" t="str">
        <f>+ciselniky!G109</f>
        <v>I</v>
      </c>
    </row>
    <row r="106" spans="2:37" ht="12.75" customHeight="1">
      <c r="B106" s="112">
        <f t="shared" si="10"/>
        <v>0</v>
      </c>
      <c r="C106" s="37"/>
      <c r="D106" s="67"/>
      <c r="E106" s="47"/>
      <c r="F106" s="41"/>
      <c r="G106" s="41"/>
      <c r="H106" s="48"/>
      <c r="I106" s="41"/>
      <c r="J106" s="41"/>
      <c r="K106" s="48"/>
      <c r="L106" s="41"/>
      <c r="M106" s="61"/>
      <c r="N106" s="41"/>
      <c r="O106" s="129"/>
      <c r="Q106" s="102" t="s">
        <v>515</v>
      </c>
      <c r="AE106" s="203" t="str">
        <f>+ciselniky!A110</f>
        <v>lyžovanie</v>
      </c>
      <c r="AF106" s="203" t="str">
        <f>+ciselniky!B110</f>
        <v>zjazdové lyžovanie</v>
      </c>
      <c r="AG106" s="204">
        <f>+ciselniky!C110</f>
        <v>0.35</v>
      </c>
      <c r="AH106" s="204">
        <f>+ciselniky!D110</f>
        <v>0.5</v>
      </c>
      <c r="AI106" s="204">
        <f>+ciselniky!E110</f>
        <v>0.5</v>
      </c>
      <c r="AJ106" s="204">
        <f>+ciselniky!F110</f>
        <v>0</v>
      </c>
      <c r="AK106" s="203" t="str">
        <f>+ciselniky!G110</f>
        <v>I</v>
      </c>
    </row>
    <row r="107" spans="2:37" ht="12.75" customHeight="1">
      <c r="B107" s="112">
        <f t="shared" si="10"/>
        <v>0</v>
      </c>
      <c r="C107" s="37"/>
      <c r="D107" s="67"/>
      <c r="E107" s="47"/>
      <c r="F107" s="41"/>
      <c r="G107" s="41"/>
      <c r="H107" s="48"/>
      <c r="I107" s="41"/>
      <c r="J107" s="41"/>
      <c r="K107" s="48"/>
      <c r="L107" s="41"/>
      <c r="M107" s="61"/>
      <c r="N107" s="41"/>
      <c r="O107" s="129"/>
      <c r="Q107" s="102" t="s">
        <v>516</v>
      </c>
      <c r="AE107" s="203" t="str">
        <f>+ciselniky!A111</f>
        <v>lyžovanie</v>
      </c>
      <c r="AF107" s="203" t="str">
        <f>+ciselniky!B111</f>
        <v>bežecké lyžovanie</v>
      </c>
      <c r="AG107" s="204">
        <f>+ciselniky!C111</f>
        <v>0.28000000000000003</v>
      </c>
      <c r="AH107" s="204">
        <f>+ciselniky!D111</f>
        <v>0.5</v>
      </c>
      <c r="AI107" s="204">
        <f>+ciselniky!E111</f>
        <v>0.5</v>
      </c>
      <c r="AJ107" s="204">
        <f>+ciselniky!F111</f>
        <v>0</v>
      </c>
      <c r="AK107" s="203" t="str">
        <f>+ciselniky!G111</f>
        <v>I</v>
      </c>
    </row>
    <row r="108" spans="2:37" ht="12.75" customHeight="1">
      <c r="B108" s="112">
        <f t="shared" si="10"/>
        <v>0</v>
      </c>
      <c r="C108" s="37"/>
      <c r="D108" s="67"/>
      <c r="E108" s="47"/>
      <c r="F108" s="41"/>
      <c r="G108" s="41"/>
      <c r="H108" s="48"/>
      <c r="I108" s="41"/>
      <c r="J108" s="41"/>
      <c r="K108" s="48"/>
      <c r="L108" s="41"/>
      <c r="M108" s="61"/>
      <c r="N108" s="41"/>
      <c r="O108" s="129"/>
      <c r="Q108" s="102" t="s">
        <v>517</v>
      </c>
      <c r="AE108" s="203" t="str">
        <f>+ciselniky!A112</f>
        <v>lyžovanie</v>
      </c>
      <c r="AF108" s="203" t="str">
        <f>+ciselniky!B112</f>
        <v>snowboarding</v>
      </c>
      <c r="AG108" s="204">
        <f>+ciselniky!C112</f>
        <v>0.13</v>
      </c>
      <c r="AH108" s="204">
        <f>+ciselniky!D112</f>
        <v>0.5</v>
      </c>
      <c r="AI108" s="204">
        <f>+ciselniky!E112</f>
        <v>0.5</v>
      </c>
      <c r="AJ108" s="204">
        <f>+ciselniky!F112</f>
        <v>0</v>
      </c>
      <c r="AK108" s="203" t="str">
        <f>+ciselniky!G112</f>
        <v>I</v>
      </c>
    </row>
    <row r="109" spans="2:37" ht="12.75" customHeight="1">
      <c r="B109" s="112">
        <f t="shared" si="10"/>
        <v>0</v>
      </c>
      <c r="C109" s="37"/>
      <c r="D109" s="67"/>
      <c r="E109" s="47"/>
      <c r="F109" s="41"/>
      <c r="G109" s="41"/>
      <c r="H109" s="48"/>
      <c r="I109" s="41"/>
      <c r="J109" s="41"/>
      <c r="K109" s="48"/>
      <c r="L109" s="41"/>
      <c r="M109" s="61"/>
      <c r="N109" s="41"/>
      <c r="O109" s="129"/>
      <c r="Q109" s="102"/>
      <c r="AE109" s="203" t="str">
        <f>+ciselniky!A113</f>
        <v>lyžovanie</v>
      </c>
      <c r="AF109" s="203" t="str">
        <f>+ciselniky!B113</f>
        <v>lyžovanie na tráve</v>
      </c>
      <c r="AG109" s="204">
        <f>+ciselniky!C113</f>
        <v>0.08</v>
      </c>
      <c r="AH109" s="204">
        <f>+ciselniky!D113</f>
        <v>0.5</v>
      </c>
      <c r="AI109" s="204">
        <f>+ciselniky!E113</f>
        <v>0.5</v>
      </c>
      <c r="AJ109" s="204">
        <f>+ciselniky!F113</f>
        <v>0</v>
      </c>
      <c r="AK109" s="203" t="str">
        <f>+ciselniky!G113</f>
        <v>I</v>
      </c>
    </row>
    <row r="110" spans="2:37" ht="12.75" customHeight="1">
      <c r="B110" s="112">
        <f t="shared" si="10"/>
        <v>0</v>
      </c>
      <c r="C110" s="37"/>
      <c r="D110" s="67"/>
      <c r="E110" s="47"/>
      <c r="F110" s="41"/>
      <c r="G110" s="41"/>
      <c r="H110" s="48"/>
      <c r="I110" s="41"/>
      <c r="J110" s="41"/>
      <c r="K110" s="48"/>
      <c r="L110" s="41"/>
      <c r="M110" s="61"/>
      <c r="N110" s="41"/>
      <c r="O110" s="129"/>
      <c r="Q110" s="102" t="s">
        <v>518</v>
      </c>
      <c r="AE110" s="203" t="str">
        <f>+ciselniky!A114</f>
        <v>lyžovanie</v>
      </c>
      <c r="AF110" s="203" t="str">
        <f>+ciselniky!B114</f>
        <v>voľný štýl lyžovanie</v>
      </c>
      <c r="AG110" s="204">
        <f>+ciselniky!C114</f>
        <v>0.08</v>
      </c>
      <c r="AH110" s="204">
        <f>+ciselniky!D114</f>
        <v>0.5</v>
      </c>
      <c r="AI110" s="204">
        <f>+ciselniky!E114</f>
        <v>0.5</v>
      </c>
      <c r="AJ110" s="204">
        <f>+ciselniky!F114</f>
        <v>0</v>
      </c>
      <c r="AK110" s="203" t="str">
        <f>+ciselniky!G114</f>
        <v>I</v>
      </c>
    </row>
    <row r="111" spans="2:37" ht="12.75" customHeight="1">
      <c r="B111" s="112">
        <f t="shared" si="10"/>
        <v>0</v>
      </c>
      <c r="C111" s="37"/>
      <c r="D111" s="67"/>
      <c r="E111" s="47"/>
      <c r="F111" s="41"/>
      <c r="G111" s="41"/>
      <c r="H111" s="48"/>
      <c r="I111" s="41"/>
      <c r="J111" s="41"/>
      <c r="K111" s="48"/>
      <c r="L111" s="41"/>
      <c r="M111" s="61"/>
      <c r="N111" s="41"/>
      <c r="O111" s="129"/>
      <c r="Q111" s="102" t="s">
        <v>519</v>
      </c>
      <c r="AE111" s="203" t="str">
        <f>+ciselniky!A115</f>
        <v>lyžovanie</v>
      </c>
      <c r="AF111" s="203" t="str">
        <f>+ciselniky!B115</f>
        <v>skoky na lyžiach</v>
      </c>
      <c r="AG111" s="204">
        <f>+ciselniky!C115</f>
        <v>0.04</v>
      </c>
      <c r="AH111" s="204">
        <f>+ciselniky!D115</f>
        <v>0.7</v>
      </c>
      <c r="AI111" s="204">
        <f>+ciselniky!E115</f>
        <v>0.3</v>
      </c>
      <c r="AJ111" s="204">
        <f>+ciselniky!F115</f>
        <v>0</v>
      </c>
      <c r="AK111" s="203" t="str">
        <f>+ciselniky!G115</f>
        <v>I</v>
      </c>
    </row>
    <row r="112" spans="2:37" ht="12.75" customHeight="1">
      <c r="B112" s="112">
        <f t="shared" si="10"/>
        <v>0</v>
      </c>
      <c r="C112" s="37"/>
      <c r="D112" s="67"/>
      <c r="E112" s="47"/>
      <c r="F112" s="41"/>
      <c r="G112" s="41"/>
      <c r="H112" s="48"/>
      <c r="I112" s="41"/>
      <c r="J112" s="41"/>
      <c r="K112" s="48"/>
      <c r="L112" s="41"/>
      <c r="M112" s="61"/>
      <c r="N112" s="41"/>
      <c r="O112" s="129"/>
      <c r="AE112" s="203" t="str">
        <f>+ciselniky!A116</f>
        <v>lyžovanie</v>
      </c>
      <c r="AF112" s="203" t="str">
        <f>+ciselniky!B116</f>
        <v>lyžovanie telemarkom</v>
      </c>
      <c r="AG112" s="204">
        <f>+ciselniky!C116</f>
        <v>0.02</v>
      </c>
      <c r="AH112" s="204">
        <f>+ciselniky!D116</f>
        <v>0.5</v>
      </c>
      <c r="AI112" s="204">
        <f>+ciselniky!E116</f>
        <v>0.5</v>
      </c>
      <c r="AJ112" s="204">
        <f>+ciselniky!F116</f>
        <v>0</v>
      </c>
      <c r="AK112" s="203" t="str">
        <f>+ciselniky!G116</f>
        <v>I</v>
      </c>
    </row>
    <row r="113" spans="2:37" ht="12.75" customHeight="1">
      <c r="B113" s="112">
        <f t="shared" si="10"/>
        <v>0</v>
      </c>
      <c r="C113" s="37"/>
      <c r="D113" s="67"/>
      <c r="E113" s="47"/>
      <c r="F113" s="41"/>
      <c r="G113" s="41"/>
      <c r="H113" s="48"/>
      <c r="I113" s="41"/>
      <c r="J113" s="41"/>
      <c r="K113" s="48"/>
      <c r="L113" s="41"/>
      <c r="M113" s="61"/>
      <c r="N113" s="41"/>
      <c r="O113" s="129"/>
      <c r="Q113" s="102" t="s">
        <v>520</v>
      </c>
      <c r="AE113" s="203" t="str">
        <f>+ciselniky!A117</f>
        <v>lyžovanie</v>
      </c>
      <c r="AF113" s="203" t="str">
        <f>+ciselniky!B117</f>
        <v>rýchlostné lyžovanie</v>
      </c>
      <c r="AG113" s="204">
        <f>+ciselniky!C117</f>
        <v>0.01</v>
      </c>
      <c r="AH113" s="204">
        <f>+ciselniky!D117</f>
        <v>1</v>
      </c>
      <c r="AI113" s="204">
        <f>+ciselniky!E117</f>
        <v>0</v>
      </c>
      <c r="AJ113" s="204">
        <f>+ciselniky!F117</f>
        <v>0</v>
      </c>
      <c r="AK113" s="203" t="str">
        <f>+ciselniky!G117</f>
        <v>I</v>
      </c>
    </row>
    <row r="114" spans="2:37" ht="12.75" customHeight="1">
      <c r="B114" s="112">
        <f t="shared" si="10"/>
        <v>0</v>
      </c>
      <c r="C114" s="37"/>
      <c r="D114" s="67"/>
      <c r="E114" s="47"/>
      <c r="F114" s="41"/>
      <c r="G114" s="41"/>
      <c r="H114" s="48"/>
      <c r="I114" s="41"/>
      <c r="J114" s="41"/>
      <c r="K114" s="48"/>
      <c r="L114" s="41"/>
      <c r="M114" s="61"/>
      <c r="N114" s="41"/>
      <c r="O114" s="129"/>
      <c r="Q114" s="102" t="s">
        <v>521</v>
      </c>
      <c r="AE114" s="203" t="str">
        <f>+ciselniky!A118</f>
        <v>lyžovanie</v>
      </c>
      <c r="AF114" s="203" t="str">
        <f>+ciselniky!B118</f>
        <v>severská kombinácia</v>
      </c>
      <c r="AG114" s="204">
        <f>+ciselniky!C118</f>
        <v>0.01</v>
      </c>
      <c r="AH114" s="204">
        <f>+ciselniky!D118</f>
        <v>1</v>
      </c>
      <c r="AI114" s="204">
        <f>+ciselniky!E118</f>
        <v>0</v>
      </c>
      <c r="AJ114" s="204">
        <f>+ciselniky!F118</f>
        <v>0</v>
      </c>
      <c r="AK114" s="203" t="str">
        <f>+ciselniky!G118</f>
        <v>I</v>
      </c>
    </row>
    <row r="115" spans="2:37" ht="12.75" customHeight="1">
      <c r="B115" s="112">
        <f t="shared" si="10"/>
        <v>0</v>
      </c>
      <c r="C115" s="37"/>
      <c r="D115" s="67"/>
      <c r="E115" s="47"/>
      <c r="F115" s="41"/>
      <c r="G115" s="41"/>
      <c r="H115" s="48"/>
      <c r="I115" s="41"/>
      <c r="J115" s="41"/>
      <c r="K115" s="48"/>
      <c r="L115" s="41"/>
      <c r="M115" s="61"/>
      <c r="N115" s="41"/>
      <c r="O115" s="129"/>
      <c r="Q115" s="102"/>
      <c r="AE115" s="203" t="str">
        <f>+ciselniky!A119</f>
        <v>moderný päťboj</v>
      </c>
      <c r="AF115" s="203" t="str">
        <f>+ciselniky!B119</f>
        <v>moderný päťboj</v>
      </c>
      <c r="AG115" s="204">
        <f>+ciselniky!C119</f>
        <v>1</v>
      </c>
      <c r="AH115" s="204">
        <f>+ciselniky!D119</f>
        <v>0.45</v>
      </c>
      <c r="AI115" s="204">
        <f>+ciselniky!E119</f>
        <v>0.45</v>
      </c>
      <c r="AJ115" s="204">
        <f>+ciselniky!F119</f>
        <v>0.1</v>
      </c>
      <c r="AK115" s="203" t="str">
        <f>+ciselniky!G119</f>
        <v>I</v>
      </c>
    </row>
    <row r="116" spans="2:37" ht="12.75" customHeight="1">
      <c r="B116" s="112">
        <f t="shared" si="10"/>
        <v>0</v>
      </c>
      <c r="C116" s="37"/>
      <c r="D116" s="67"/>
      <c r="E116" s="47"/>
      <c r="F116" s="41"/>
      <c r="G116" s="41"/>
      <c r="H116" s="48"/>
      <c r="I116" s="41"/>
      <c r="J116" s="41"/>
      <c r="K116" s="48"/>
      <c r="L116" s="41"/>
      <c r="M116" s="61"/>
      <c r="N116" s="41"/>
      <c r="O116" s="129"/>
      <c r="Q116" s="121" t="s">
        <v>522</v>
      </c>
      <c r="AE116" s="203" t="str">
        <f>+ciselniky!A120</f>
        <v>motocyklový šport</v>
      </c>
      <c r="AF116" s="203" t="str">
        <f>+ciselniky!B120</f>
        <v>cestné motocykle</v>
      </c>
      <c r="AG116" s="204">
        <f>+ciselniky!C120</f>
        <v>0.23</v>
      </c>
      <c r="AH116" s="204">
        <f>+ciselniky!D120</f>
        <v>0.95</v>
      </c>
      <c r="AI116" s="204">
        <f>+ciselniky!E120</f>
        <v>0.05</v>
      </c>
      <c r="AJ116" s="204">
        <f>+ciselniky!F120</f>
        <v>0</v>
      </c>
      <c r="AK116" s="203" t="str">
        <f>+ciselniky!G120</f>
        <v>I</v>
      </c>
    </row>
    <row r="117" spans="2:37" ht="12.75" customHeight="1">
      <c r="B117" s="112">
        <f t="shared" si="10"/>
        <v>0</v>
      </c>
      <c r="C117" s="37"/>
      <c r="D117" s="67"/>
      <c r="E117" s="47"/>
      <c r="F117" s="41"/>
      <c r="G117" s="41"/>
      <c r="H117" s="48"/>
      <c r="I117" s="41"/>
      <c r="J117" s="41"/>
      <c r="K117" s="48"/>
      <c r="L117" s="41"/>
      <c r="M117" s="61"/>
      <c r="N117" s="41"/>
      <c r="O117" s="129"/>
      <c r="Q117" s="121" t="s">
        <v>523</v>
      </c>
      <c r="AE117" s="203" t="str">
        <f>+ciselniky!A121</f>
        <v>motocyklový šport</v>
      </c>
      <c r="AF117" s="203" t="str">
        <f>+ciselniky!B121</f>
        <v>enduro</v>
      </c>
      <c r="AG117" s="204">
        <f>+ciselniky!C121</f>
        <v>0.23</v>
      </c>
      <c r="AH117" s="204">
        <f>+ciselniky!D121</f>
        <v>0.85</v>
      </c>
      <c r="AI117" s="204">
        <f>+ciselniky!E121</f>
        <v>0.15</v>
      </c>
      <c r="AJ117" s="204">
        <f>+ciselniky!F121</f>
        <v>0</v>
      </c>
      <c r="AK117" s="203" t="str">
        <f>+ciselniky!G121</f>
        <v>I</v>
      </c>
    </row>
    <row r="118" spans="2:37" ht="12.75" customHeight="1">
      <c r="B118" s="112">
        <f t="shared" si="10"/>
        <v>0</v>
      </c>
      <c r="C118" s="37"/>
      <c r="D118" s="67"/>
      <c r="E118" s="47"/>
      <c r="F118" s="41"/>
      <c r="G118" s="41"/>
      <c r="H118" s="48"/>
      <c r="I118" s="41"/>
      <c r="J118" s="41"/>
      <c r="K118" s="48"/>
      <c r="L118" s="41"/>
      <c r="M118" s="61"/>
      <c r="N118" s="41"/>
      <c r="O118" s="129"/>
      <c r="Q118" s="121" t="s">
        <v>524</v>
      </c>
      <c r="AE118" s="203" t="str">
        <f>+ciselniky!A122</f>
        <v>motocyklový šport</v>
      </c>
      <c r="AF118" s="203" t="str">
        <f>+ciselniky!B122</f>
        <v>motokros</v>
      </c>
      <c r="AG118" s="204">
        <f>+ciselniky!C122</f>
        <v>0.23</v>
      </c>
      <c r="AH118" s="204">
        <f>+ciselniky!D122</f>
        <v>0.8</v>
      </c>
      <c r="AI118" s="204">
        <f>+ciselniky!E122</f>
        <v>0.2</v>
      </c>
      <c r="AJ118" s="204">
        <f>+ciselniky!F122</f>
        <v>0</v>
      </c>
      <c r="AK118" s="203" t="str">
        <f>+ciselniky!G122</f>
        <v>I</v>
      </c>
    </row>
    <row r="119" spans="2:37" ht="12.75" customHeight="1">
      <c r="B119" s="112">
        <f t="shared" si="10"/>
        <v>0</v>
      </c>
      <c r="C119" s="37"/>
      <c r="D119" s="67"/>
      <c r="E119" s="47"/>
      <c r="F119" s="41"/>
      <c r="G119" s="41"/>
      <c r="H119" s="48"/>
      <c r="I119" s="41"/>
      <c r="J119" s="41"/>
      <c r="K119" s="48"/>
      <c r="L119" s="41"/>
      <c r="M119" s="61"/>
      <c r="N119" s="41"/>
      <c r="O119" s="129"/>
      <c r="Q119" s="113" t="s">
        <v>525</v>
      </c>
      <c r="AE119" s="203" t="str">
        <f>+ciselniky!A123</f>
        <v>motocyklový šport</v>
      </c>
      <c r="AF119" s="203" t="str">
        <f>+ciselniky!B123</f>
        <v>plochá dráha</v>
      </c>
      <c r="AG119" s="204">
        <f>+ciselniky!C123</f>
        <v>0.15</v>
      </c>
      <c r="AH119" s="204">
        <f>+ciselniky!D123</f>
        <v>1</v>
      </c>
      <c r="AI119" s="204">
        <f>+ciselniky!E123</f>
        <v>0</v>
      </c>
      <c r="AJ119" s="204">
        <f>+ciselniky!F123</f>
        <v>0</v>
      </c>
      <c r="AK119" s="203" t="str">
        <f>+ciselniky!G123</f>
        <v>I</v>
      </c>
    </row>
    <row r="120" spans="2:37" ht="12.75" customHeight="1">
      <c r="B120" s="112">
        <f t="shared" si="10"/>
        <v>0</v>
      </c>
      <c r="C120" s="37"/>
      <c r="D120" s="67"/>
      <c r="E120" s="47"/>
      <c r="F120" s="41"/>
      <c r="G120" s="41"/>
      <c r="H120" s="48"/>
      <c r="I120" s="41"/>
      <c r="J120" s="41"/>
      <c r="K120" s="48"/>
      <c r="L120" s="41"/>
      <c r="M120" s="61"/>
      <c r="N120" s="41"/>
      <c r="O120" s="129"/>
      <c r="Q120" s="113" t="s">
        <v>474</v>
      </c>
      <c r="AE120" s="203" t="str">
        <f>+ciselniky!A124</f>
        <v>motocyklový šport</v>
      </c>
      <c r="AF120" s="203" t="str">
        <f>+ciselniky!B124</f>
        <v>rely</v>
      </c>
      <c r="AG120" s="204">
        <f>+ciselniky!C124</f>
        <v>0.1</v>
      </c>
      <c r="AH120" s="204">
        <f>+ciselniky!D124</f>
        <v>0.95</v>
      </c>
      <c r="AI120" s="204">
        <f>+ciselniky!E124</f>
        <v>0.05</v>
      </c>
      <c r="AJ120" s="204">
        <f>+ciselniky!F124</f>
        <v>0</v>
      </c>
      <c r="AK120" s="203" t="str">
        <f>+ciselniky!G124</f>
        <v>I</v>
      </c>
    </row>
    <row r="121" spans="2:37" ht="12.75" customHeight="1">
      <c r="B121" s="112">
        <f t="shared" si="10"/>
        <v>0</v>
      </c>
      <c r="C121" s="37"/>
      <c r="D121" s="67"/>
      <c r="E121" s="47"/>
      <c r="F121" s="41"/>
      <c r="G121" s="41"/>
      <c r="H121" s="48"/>
      <c r="I121" s="41"/>
      <c r="J121" s="41"/>
      <c r="K121" s="48"/>
      <c r="L121" s="41"/>
      <c r="M121" s="61"/>
      <c r="N121" s="41"/>
      <c r="O121" s="129"/>
      <c r="Q121" s="102"/>
      <c r="AE121" s="203" t="str">
        <f>+ciselniky!A125</f>
        <v>motocyklový šport</v>
      </c>
      <c r="AF121" s="203" t="str">
        <f>+ciselniky!B125</f>
        <v>trial</v>
      </c>
      <c r="AG121" s="204">
        <f>+ciselniky!C125</f>
        <v>0.06</v>
      </c>
      <c r="AH121" s="204">
        <f>+ciselniky!D125</f>
        <v>0.95</v>
      </c>
      <c r="AI121" s="204">
        <f>+ciselniky!E125</f>
        <v>0.05</v>
      </c>
      <c r="AJ121" s="204">
        <f>+ciselniky!F125</f>
        <v>0</v>
      </c>
      <c r="AK121" s="203" t="str">
        <f>+ciselniky!G125</f>
        <v>I</v>
      </c>
    </row>
    <row r="122" spans="2:37" ht="12.75" customHeight="1">
      <c r="B122" s="112">
        <f t="shared" si="10"/>
        <v>0</v>
      </c>
      <c r="C122" s="37"/>
      <c r="D122" s="67"/>
      <c r="E122" s="47"/>
      <c r="F122" s="41"/>
      <c r="G122" s="41"/>
      <c r="H122" s="48"/>
      <c r="I122" s="41"/>
      <c r="J122" s="41"/>
      <c r="K122" s="48"/>
      <c r="L122" s="41"/>
      <c r="M122" s="61"/>
      <c r="N122" s="41"/>
      <c r="O122" s="129"/>
      <c r="Q122" s="113" t="s">
        <v>526</v>
      </c>
      <c r="AE122" s="203" t="str">
        <f>+ciselniky!A126</f>
        <v>motocyklový šport</v>
      </c>
      <c r="AF122" s="203" t="str">
        <f>+ciselniky!B126</f>
        <v>mototuristika a šprint</v>
      </c>
      <c r="AG122" s="204">
        <f>+ciselniky!C126</f>
        <v>0</v>
      </c>
      <c r="AH122" s="204">
        <f>+ciselniky!D126</f>
        <v>0</v>
      </c>
      <c r="AI122" s="204">
        <f>+ciselniky!E126</f>
        <v>0</v>
      </c>
      <c r="AJ122" s="204">
        <f>+ciselniky!F126</f>
        <v>0</v>
      </c>
      <c r="AK122" s="203" t="str">
        <f>+ciselniky!G126</f>
        <v>I</v>
      </c>
    </row>
    <row r="123" spans="2:37" ht="12.75" customHeight="1">
      <c r="B123" s="112">
        <f t="shared" si="10"/>
        <v>0</v>
      </c>
      <c r="C123" s="37"/>
      <c r="D123" s="67"/>
      <c r="E123" s="47"/>
      <c r="F123" s="41"/>
      <c r="G123" s="41"/>
      <c r="H123" s="48"/>
      <c r="I123" s="41"/>
      <c r="J123" s="41"/>
      <c r="K123" s="48"/>
      <c r="L123" s="41"/>
      <c r="M123" s="61"/>
      <c r="N123" s="41"/>
      <c r="O123" s="129"/>
      <c r="Q123" s="113" t="s">
        <v>527</v>
      </c>
      <c r="AE123" s="203" t="str">
        <f>+ciselniky!A127</f>
        <v>orientačné športy</v>
      </c>
      <c r="AF123" s="203" t="str">
        <f>+ciselniky!B127</f>
        <v>orientačný beh</v>
      </c>
      <c r="AG123" s="204">
        <f>+ciselniky!C127</f>
        <v>0.55000000000000004</v>
      </c>
      <c r="AH123" s="204">
        <f>+ciselniky!D127</f>
        <v>0.45</v>
      </c>
      <c r="AI123" s="204">
        <f>+ciselniky!E127</f>
        <v>0.45</v>
      </c>
      <c r="AJ123" s="204">
        <f>+ciselniky!F127</f>
        <v>0.1</v>
      </c>
      <c r="AK123" s="203" t="str">
        <f>+ciselniky!G127</f>
        <v>I</v>
      </c>
    </row>
    <row r="124" spans="2:37" ht="12.75" customHeight="1">
      <c r="B124" s="112">
        <f t="shared" si="10"/>
        <v>0</v>
      </c>
      <c r="C124" s="37"/>
      <c r="D124" s="67"/>
      <c r="E124" s="47"/>
      <c r="F124" s="41"/>
      <c r="G124" s="41"/>
      <c r="H124" s="48"/>
      <c r="I124" s="41"/>
      <c r="J124" s="41"/>
      <c r="K124" s="48"/>
      <c r="L124" s="41"/>
      <c r="M124" s="61"/>
      <c r="N124" s="41"/>
      <c r="O124" s="129"/>
      <c r="Q124" s="122" t="s">
        <v>528</v>
      </c>
      <c r="AE124" s="203" t="str">
        <f>+ciselniky!A128</f>
        <v>orientačné športy</v>
      </c>
      <c r="AF124" s="203" t="str">
        <f>+ciselniky!B128</f>
        <v>presná orientácia</v>
      </c>
      <c r="AG124" s="204">
        <f>+ciselniky!C128</f>
        <v>0.36</v>
      </c>
      <c r="AH124" s="204">
        <f>+ciselniky!D128</f>
        <v>0</v>
      </c>
      <c r="AI124" s="204">
        <f>+ciselniky!E128</f>
        <v>0</v>
      </c>
      <c r="AJ124" s="204">
        <f>+ciselniky!F128</f>
        <v>1</v>
      </c>
      <c r="AK124" s="203" t="str">
        <f>+ciselniky!G128</f>
        <v>I</v>
      </c>
    </row>
    <row r="125" spans="2:37" ht="12.75" customHeight="1">
      <c r="B125" s="112">
        <f t="shared" si="10"/>
        <v>0</v>
      </c>
      <c r="C125" s="37"/>
      <c r="D125" s="67"/>
      <c r="E125" s="47"/>
      <c r="F125" s="41"/>
      <c r="G125" s="41"/>
      <c r="H125" s="48"/>
      <c r="I125" s="41"/>
      <c r="J125" s="41"/>
      <c r="K125" s="48"/>
      <c r="L125" s="41"/>
      <c r="M125" s="61"/>
      <c r="N125" s="41"/>
      <c r="O125" s="129"/>
      <c r="Q125" s="122" t="s">
        <v>529</v>
      </c>
      <c r="AE125" s="203" t="str">
        <f>+ciselniky!A129</f>
        <v>orientačné športy</v>
      </c>
      <c r="AF125" s="203" t="str">
        <f>+ciselniky!B129</f>
        <v>orientačná cyklistika</v>
      </c>
      <c r="AG125" s="204">
        <f>+ciselniky!C129</f>
        <v>0.06</v>
      </c>
      <c r="AH125" s="204">
        <f>+ciselniky!D129</f>
        <v>0.5</v>
      </c>
      <c r="AI125" s="204">
        <f>+ciselniky!E129</f>
        <v>0.5</v>
      </c>
      <c r="AJ125" s="204">
        <f>+ciselniky!F129</f>
        <v>0</v>
      </c>
      <c r="AK125" s="203" t="str">
        <f>+ciselniky!G129</f>
        <v>I</v>
      </c>
    </row>
    <row r="126" spans="2:37" ht="12.75" customHeight="1">
      <c r="B126" s="112">
        <f t="shared" si="10"/>
        <v>0</v>
      </c>
      <c r="C126" s="37"/>
      <c r="D126" s="67"/>
      <c r="E126" s="47"/>
      <c r="F126" s="41"/>
      <c r="G126" s="41"/>
      <c r="H126" s="48"/>
      <c r="I126" s="41"/>
      <c r="J126" s="41"/>
      <c r="K126" s="48"/>
      <c r="L126" s="41"/>
      <c r="M126" s="61"/>
      <c r="N126" s="41"/>
      <c r="O126" s="129"/>
      <c r="Q126" s="122" t="s">
        <v>530</v>
      </c>
      <c r="AE126" s="203" t="str">
        <f>+ciselniky!A130</f>
        <v>orientačné športy</v>
      </c>
      <c r="AF126" s="203" t="str">
        <f>+ciselniky!B130</f>
        <v>lyžiarsky orientačný beh</v>
      </c>
      <c r="AG126" s="204">
        <f>+ciselniky!C130</f>
        <v>0.03</v>
      </c>
      <c r="AH126" s="204">
        <f>+ciselniky!D130</f>
        <v>0.5</v>
      </c>
      <c r="AI126" s="204">
        <f>+ciselniky!E130</f>
        <v>0.5</v>
      </c>
      <c r="AJ126" s="204">
        <f>+ciselniky!F130</f>
        <v>0</v>
      </c>
      <c r="AK126" s="203" t="str">
        <f>+ciselniky!G130</f>
        <v>I</v>
      </c>
    </row>
    <row r="127" spans="2:37" ht="12.75" customHeight="1">
      <c r="B127" s="112">
        <f t="shared" si="10"/>
        <v>0</v>
      </c>
      <c r="C127" s="37"/>
      <c r="D127" s="67"/>
      <c r="E127" s="47"/>
      <c r="F127" s="41"/>
      <c r="G127" s="41"/>
      <c r="H127" s="48"/>
      <c r="I127" s="41"/>
      <c r="J127" s="41"/>
      <c r="K127" s="48"/>
      <c r="L127" s="41"/>
      <c r="M127" s="61"/>
      <c r="N127" s="41"/>
      <c r="O127" s="129"/>
      <c r="Q127" s="122" t="s">
        <v>531</v>
      </c>
      <c r="AE127" s="203" t="str">
        <f>+ciselniky!A131</f>
        <v>petanque</v>
      </c>
      <c r="AF127" s="203" t="str">
        <f>+ciselniky!B131</f>
        <v>petanque</v>
      </c>
      <c r="AG127" s="204">
        <f>+ciselniky!C131</f>
        <v>1</v>
      </c>
      <c r="AH127" s="204">
        <f>+ciselniky!D131</f>
        <v>0</v>
      </c>
      <c r="AI127" s="204">
        <f>+ciselniky!E131</f>
        <v>0</v>
      </c>
      <c r="AJ127" s="204">
        <f>+ciselniky!F131</f>
        <v>1</v>
      </c>
      <c r="AK127" s="203" t="str">
        <f>+ciselniky!G131</f>
        <v>I</v>
      </c>
    </row>
    <row r="128" spans="2:37" ht="12.75" customHeight="1">
      <c r="B128" s="112">
        <f t="shared" si="10"/>
        <v>0</v>
      </c>
      <c r="C128" s="37"/>
      <c r="D128" s="67"/>
      <c r="E128" s="47"/>
      <c r="F128" s="41"/>
      <c r="G128" s="41"/>
      <c r="H128" s="48"/>
      <c r="I128" s="41"/>
      <c r="J128" s="41"/>
      <c r="K128" s="48"/>
      <c r="L128" s="41"/>
      <c r="M128" s="61"/>
      <c r="N128" s="41"/>
      <c r="O128" s="129"/>
      <c r="Q128" s="122" t="s">
        <v>532</v>
      </c>
      <c r="AE128" s="203" t="str">
        <f>+ciselniky!A132</f>
        <v>plavecké športy</v>
      </c>
      <c r="AF128" s="203" t="str">
        <f>+ciselniky!B132</f>
        <v>plávanie</v>
      </c>
      <c r="AG128" s="204">
        <f>+ciselniky!C132</f>
        <v>0.65</v>
      </c>
      <c r="AH128" s="204">
        <f>+ciselniky!D132</f>
        <v>0.5</v>
      </c>
      <c r="AI128" s="204">
        <f>+ciselniky!E132</f>
        <v>0.5</v>
      </c>
      <c r="AJ128" s="204">
        <f>+ciselniky!F132</f>
        <v>0</v>
      </c>
      <c r="AK128" s="203" t="str">
        <f>+ciselniky!G132</f>
        <v>I</v>
      </c>
    </row>
    <row r="129" spans="2:37" ht="12.75" customHeight="1">
      <c r="B129" s="112">
        <f t="shared" si="10"/>
        <v>0</v>
      </c>
      <c r="C129" s="37"/>
      <c r="D129" s="67"/>
      <c r="E129" s="47"/>
      <c r="F129" s="41"/>
      <c r="G129" s="41"/>
      <c r="H129" s="48"/>
      <c r="I129" s="41"/>
      <c r="J129" s="41"/>
      <c r="K129" s="48"/>
      <c r="L129" s="41"/>
      <c r="M129" s="61"/>
      <c r="N129" s="41"/>
      <c r="O129" s="129"/>
      <c r="Q129" s="102"/>
      <c r="AE129" s="203" t="str">
        <f>+ciselniky!A133</f>
        <v>plavecké športy</v>
      </c>
      <c r="AF129" s="203" t="str">
        <f>+ciselniky!B133</f>
        <v>vodné pólo</v>
      </c>
      <c r="AG129" s="204">
        <f>+ciselniky!C133</f>
        <v>0.2</v>
      </c>
      <c r="AH129" s="204">
        <f>+ciselniky!D133</f>
        <v>0.8</v>
      </c>
      <c r="AI129" s="204">
        <f>+ciselniky!E133</f>
        <v>0.2</v>
      </c>
      <c r="AJ129" s="204">
        <f>+ciselniky!F133</f>
        <v>0</v>
      </c>
      <c r="AK129" s="203" t="str">
        <f>+ciselniky!G133</f>
        <v>K</v>
      </c>
    </row>
    <row r="130" spans="2:37" ht="12.75" customHeight="1">
      <c r="B130" s="112">
        <f t="shared" si="10"/>
        <v>0</v>
      </c>
      <c r="C130" s="37"/>
      <c r="D130" s="67"/>
      <c r="E130" s="47"/>
      <c r="F130" s="41"/>
      <c r="G130" s="41"/>
      <c r="H130" s="48"/>
      <c r="I130" s="41"/>
      <c r="J130" s="41"/>
      <c r="K130" s="48"/>
      <c r="L130" s="41"/>
      <c r="M130" s="61"/>
      <c r="N130" s="41"/>
      <c r="O130" s="129"/>
      <c r="Q130" s="122" t="s">
        <v>533</v>
      </c>
      <c r="AE130" s="203" t="str">
        <f>+ciselniky!A134</f>
        <v>plavecké športy</v>
      </c>
      <c r="AF130" s="203" t="str">
        <f>+ciselniky!B134</f>
        <v>synchronizované plávanie</v>
      </c>
      <c r="AG130" s="204">
        <f>+ciselniky!C134</f>
        <v>0.1</v>
      </c>
      <c r="AH130" s="204">
        <f>+ciselniky!D134</f>
        <v>0</v>
      </c>
      <c r="AI130" s="204">
        <f>+ciselniky!E134</f>
        <v>0</v>
      </c>
      <c r="AJ130" s="204">
        <f>+ciselniky!F134</f>
        <v>1</v>
      </c>
      <c r="AK130" s="203" t="str">
        <f>+ciselniky!G134</f>
        <v>I</v>
      </c>
    </row>
    <row r="131" spans="2:37" ht="12.75" customHeight="1">
      <c r="B131" s="112">
        <f t="shared" si="10"/>
        <v>0</v>
      </c>
      <c r="C131" s="37"/>
      <c r="D131" s="67"/>
      <c r="E131" s="47"/>
      <c r="F131" s="41"/>
      <c r="G131" s="41"/>
      <c r="H131" s="48"/>
      <c r="I131" s="41"/>
      <c r="J131" s="41"/>
      <c r="K131" s="48"/>
      <c r="L131" s="41"/>
      <c r="M131" s="61"/>
      <c r="N131" s="41"/>
      <c r="O131" s="129"/>
      <c r="Q131" s="102" t="s">
        <v>534</v>
      </c>
      <c r="AE131" s="203" t="str">
        <f>+ciselniky!A135</f>
        <v>plavecké športy</v>
      </c>
      <c r="AF131" s="203" t="str">
        <f>+ciselniky!B135</f>
        <v>diaľkové plávanie</v>
      </c>
      <c r="AG131" s="204">
        <f>+ciselniky!C135</f>
        <v>0.05</v>
      </c>
      <c r="AH131" s="204">
        <f>+ciselniky!D135</f>
        <v>0.5</v>
      </c>
      <c r="AI131" s="204">
        <f>+ciselniky!E135</f>
        <v>0.5</v>
      </c>
      <c r="AJ131" s="204">
        <f>+ciselniky!F135</f>
        <v>0</v>
      </c>
      <c r="AK131" s="203" t="str">
        <f>+ciselniky!G135</f>
        <v>I</v>
      </c>
    </row>
    <row r="132" spans="2:37" ht="12.75" customHeight="1">
      <c r="B132" s="112">
        <f t="shared" si="10"/>
        <v>0</v>
      </c>
      <c r="C132" s="37"/>
      <c r="D132" s="67"/>
      <c r="E132" s="47"/>
      <c r="F132" s="41"/>
      <c r="G132" s="41"/>
      <c r="H132" s="48"/>
      <c r="I132" s="41"/>
      <c r="J132" s="41"/>
      <c r="K132" s="48"/>
      <c r="L132" s="41"/>
      <c r="M132" s="61"/>
      <c r="N132" s="41"/>
      <c r="O132" s="129"/>
      <c r="Q132" s="102" t="s">
        <v>535</v>
      </c>
      <c r="AE132" s="203" t="str">
        <f>+ciselniky!A136</f>
        <v>plavecké športy</v>
      </c>
      <c r="AF132" s="203" t="str">
        <f>+ciselniky!B136</f>
        <v>skoky do vody</v>
      </c>
      <c r="AG132" s="204">
        <f>+ciselniky!C136</f>
        <v>0</v>
      </c>
      <c r="AH132" s="204">
        <f>+ciselniky!D136</f>
        <v>0.5</v>
      </c>
      <c r="AI132" s="204">
        <f>+ciselniky!E136</f>
        <v>0.5</v>
      </c>
      <c r="AJ132" s="204">
        <f>+ciselniky!F136</f>
        <v>0</v>
      </c>
      <c r="AK132" s="203" t="str">
        <f>+ciselniky!G136</f>
        <v>I</v>
      </c>
    </row>
    <row r="133" spans="2:37" ht="12.75" customHeight="1">
      <c r="B133" s="112">
        <f t="shared" si="10"/>
        <v>0</v>
      </c>
      <c r="C133" s="37"/>
      <c r="D133" s="67"/>
      <c r="E133" s="47"/>
      <c r="F133" s="41"/>
      <c r="G133" s="41"/>
      <c r="H133" s="48"/>
      <c r="I133" s="41"/>
      <c r="J133" s="41"/>
      <c r="K133" s="48"/>
      <c r="L133" s="41"/>
      <c r="M133" s="61"/>
      <c r="N133" s="41"/>
      <c r="O133" s="129"/>
      <c r="Q133" s="102" t="s">
        <v>536</v>
      </c>
      <c r="AE133" s="203" t="str">
        <f>+ciselniky!A137</f>
        <v>plavecké športy</v>
      </c>
      <c r="AF133" s="203" t="str">
        <f>+ciselniky!B137</f>
        <v>skoky do vody z výšky</v>
      </c>
      <c r="AG133" s="204">
        <f>+ciselniky!C137</f>
        <v>0</v>
      </c>
      <c r="AH133" s="204">
        <f>+ciselniky!D137</f>
        <v>0.5</v>
      </c>
      <c r="AI133" s="204">
        <f>+ciselniky!E137</f>
        <v>0.5</v>
      </c>
      <c r="AJ133" s="204">
        <f>+ciselniky!F137</f>
        <v>0</v>
      </c>
      <c r="AK133" s="203" t="str">
        <f>+ciselniky!G137</f>
        <v>I</v>
      </c>
    </row>
    <row r="134" spans="2:37" ht="12.75" customHeight="1">
      <c r="B134" s="112">
        <f t="shared" si="10"/>
        <v>0</v>
      </c>
      <c r="C134" s="37"/>
      <c r="D134" s="67"/>
      <c r="E134" s="47"/>
      <c r="F134" s="41"/>
      <c r="G134" s="41"/>
      <c r="H134" s="48"/>
      <c r="I134" s="41"/>
      <c r="J134" s="41"/>
      <c r="K134" s="48"/>
      <c r="L134" s="41"/>
      <c r="M134" s="61"/>
      <c r="N134" s="41"/>
      <c r="O134" s="129"/>
      <c r="Q134" s="102" t="s">
        <v>537</v>
      </c>
      <c r="AE134" s="203" t="str">
        <f>+ciselniky!A138</f>
        <v>potápačské športy</v>
      </c>
      <c r="AF134" s="203" t="str">
        <f>+ciselniky!B138</f>
        <v>plutvové plávanie</v>
      </c>
      <c r="AG134" s="204">
        <f>+ciselniky!C138</f>
        <v>0.6</v>
      </c>
      <c r="AH134" s="204">
        <f>+ciselniky!D138</f>
        <v>0.47</v>
      </c>
      <c r="AI134" s="204">
        <f>+ciselniky!E138</f>
        <v>0.47</v>
      </c>
      <c r="AJ134" s="204">
        <f>+ciselniky!F138</f>
        <v>0.06</v>
      </c>
      <c r="AK134" s="203" t="str">
        <f>+ciselniky!G138</f>
        <v>I</v>
      </c>
    </row>
    <row r="135" spans="2:37" ht="12.75" customHeight="1">
      <c r="B135" s="112">
        <f t="shared" si="10"/>
        <v>0</v>
      </c>
      <c r="C135" s="37"/>
      <c r="D135" s="67"/>
      <c r="E135" s="47"/>
      <c r="F135" s="41"/>
      <c r="G135" s="41"/>
      <c r="H135" s="48"/>
      <c r="I135" s="41"/>
      <c r="J135" s="41"/>
      <c r="K135" s="48"/>
      <c r="L135" s="41"/>
      <c r="M135" s="61"/>
      <c r="N135" s="41"/>
      <c r="O135" s="129"/>
      <c r="Q135" s="102" t="s">
        <v>538</v>
      </c>
      <c r="AE135" s="203" t="str">
        <f>+ciselniky!A139</f>
        <v>potápačské športy</v>
      </c>
      <c r="AF135" s="203" t="str">
        <f>+ciselniky!B139</f>
        <v>orientačné potápanie</v>
      </c>
      <c r="AG135" s="204">
        <f>+ciselniky!C139</f>
        <v>0.25</v>
      </c>
      <c r="AH135" s="204">
        <f>+ciselniky!D139</f>
        <v>0.47</v>
      </c>
      <c r="AI135" s="204">
        <f>+ciselniky!E139</f>
        <v>0.47</v>
      </c>
      <c r="AJ135" s="204">
        <f>+ciselniky!F139</f>
        <v>0.06</v>
      </c>
      <c r="AK135" s="203" t="str">
        <f>+ciselniky!G139</f>
        <v>I</v>
      </c>
    </row>
    <row r="136" spans="2:37" ht="12.75" customHeight="1">
      <c r="B136" s="112">
        <f t="shared" si="10"/>
        <v>0</v>
      </c>
      <c r="C136" s="37"/>
      <c r="D136" s="67"/>
      <c r="E136" s="47"/>
      <c r="F136" s="41"/>
      <c r="G136" s="41"/>
      <c r="H136" s="48"/>
      <c r="I136" s="41"/>
      <c r="J136" s="41"/>
      <c r="K136" s="48"/>
      <c r="L136" s="41"/>
      <c r="M136" s="61"/>
      <c r="N136" s="41"/>
      <c r="O136" s="129"/>
      <c r="Q136" s="102" t="s">
        <v>539</v>
      </c>
      <c r="AE136" s="203" t="str">
        <f>+ciselniky!A140</f>
        <v>potápačské športy</v>
      </c>
      <c r="AF136" s="203" t="str">
        <f>+ciselniky!B140</f>
        <v>hĺbkové potápanie na nádych</v>
      </c>
      <c r="AG136" s="204">
        <f>+ciselniky!C140</f>
        <v>0.1</v>
      </c>
      <c r="AH136" s="204">
        <f>+ciselniky!D140</f>
        <v>0.5</v>
      </c>
      <c r="AI136" s="204">
        <f>+ciselniky!E140</f>
        <v>0.5</v>
      </c>
      <c r="AJ136" s="204">
        <f>+ciselniky!F140</f>
        <v>0</v>
      </c>
      <c r="AK136" s="203" t="str">
        <f>+ciselniky!G140</f>
        <v>I</v>
      </c>
    </row>
    <row r="137" spans="2:37" ht="12.75" customHeight="1">
      <c r="B137" s="112">
        <f t="shared" si="10"/>
        <v>0</v>
      </c>
      <c r="C137" s="37"/>
      <c r="D137" s="67"/>
      <c r="E137" s="47"/>
      <c r="F137" s="41"/>
      <c r="G137" s="41"/>
      <c r="H137" s="48"/>
      <c r="I137" s="41"/>
      <c r="J137" s="41"/>
      <c r="K137" s="48"/>
      <c r="L137" s="41"/>
      <c r="M137" s="61"/>
      <c r="N137" s="41"/>
      <c r="O137" s="129"/>
      <c r="Q137" s="102" t="s">
        <v>540</v>
      </c>
      <c r="AE137" s="203" t="str">
        <f>+ciselniky!A141</f>
        <v>potápačské športy</v>
      </c>
      <c r="AF137" s="203" t="str">
        <f>+ciselniky!B141</f>
        <v>ragby pod vodou</v>
      </c>
      <c r="AG137" s="204">
        <f>+ciselniky!C141</f>
        <v>0.05</v>
      </c>
      <c r="AH137" s="204">
        <f>+ciselniky!D141</f>
        <v>1</v>
      </c>
      <c r="AI137" s="204">
        <f>+ciselniky!E141</f>
        <v>0</v>
      </c>
      <c r="AJ137" s="204">
        <f>+ciselniky!F141</f>
        <v>0</v>
      </c>
      <c r="AK137" s="203" t="str">
        <f>+ciselniky!G141</f>
        <v>K</v>
      </c>
    </row>
    <row r="138" spans="2:37" ht="12.75" customHeight="1">
      <c r="B138" s="112">
        <f t="shared" si="10"/>
        <v>0</v>
      </c>
      <c r="C138" s="37"/>
      <c r="D138" s="67"/>
      <c r="E138" s="47"/>
      <c r="F138" s="41"/>
      <c r="G138" s="41"/>
      <c r="H138" s="48"/>
      <c r="I138" s="41"/>
      <c r="J138" s="41"/>
      <c r="K138" s="48"/>
      <c r="L138" s="41"/>
      <c r="M138" s="61"/>
      <c r="N138" s="41"/>
      <c r="O138" s="129"/>
      <c r="Q138" s="102" t="s">
        <v>541</v>
      </c>
      <c r="AE138" s="203" t="str">
        <f>+ciselniky!A142</f>
        <v>potápačské športy</v>
      </c>
      <c r="AF138" s="203" t="str">
        <f>+ciselniky!B142</f>
        <v>aquathlon</v>
      </c>
      <c r="AG138" s="204">
        <f>+ciselniky!C142</f>
        <v>0</v>
      </c>
      <c r="AH138" s="204">
        <f>+ciselniky!D142</f>
        <v>0.4</v>
      </c>
      <c r="AI138" s="204">
        <f>+ciselniky!E142</f>
        <v>0.4</v>
      </c>
      <c r="AJ138" s="204">
        <f>+ciselniky!F142</f>
        <v>0.2</v>
      </c>
      <c r="AK138" s="203" t="str">
        <f>+ciselniky!G142</f>
        <v>I</v>
      </c>
    </row>
    <row r="139" spans="2:37" ht="12.75" customHeight="1">
      <c r="B139" s="112">
        <f t="shared" si="10"/>
        <v>0</v>
      </c>
      <c r="C139" s="37"/>
      <c r="D139" s="67"/>
      <c r="E139" s="47"/>
      <c r="F139" s="41"/>
      <c r="G139" s="41"/>
      <c r="H139" s="48"/>
      <c r="I139" s="41"/>
      <c r="J139" s="41"/>
      <c r="K139" s="48"/>
      <c r="L139" s="41"/>
      <c r="M139" s="61"/>
      <c r="N139" s="41"/>
      <c r="O139" s="129"/>
      <c r="Q139" s="102"/>
      <c r="AE139" s="203" t="str">
        <f>+ciselniky!A143</f>
        <v>potápačské športy</v>
      </c>
      <c r="AF139" s="203" t="str">
        <f>+ciselniky!B143</f>
        <v>hokej pod vodou</v>
      </c>
      <c r="AG139" s="204">
        <f>+ciselniky!C143</f>
        <v>0</v>
      </c>
      <c r="AH139" s="204">
        <f>+ciselniky!D143</f>
        <v>0.4</v>
      </c>
      <c r="AI139" s="204">
        <f>+ciselniky!E143</f>
        <v>0.4</v>
      </c>
      <c r="AJ139" s="204">
        <f>+ciselniky!F143</f>
        <v>0.2</v>
      </c>
      <c r="AK139" s="203" t="str">
        <f>+ciselniky!G143</f>
        <v>K</v>
      </c>
    </row>
    <row r="140" spans="2:37" ht="12.75" customHeight="1">
      <c r="B140" s="112">
        <f t="shared" si="10"/>
        <v>0</v>
      </c>
      <c r="C140" s="37"/>
      <c r="D140" s="67"/>
      <c r="E140" s="47"/>
      <c r="F140" s="41"/>
      <c r="G140" s="41"/>
      <c r="H140" s="48"/>
      <c r="I140" s="41"/>
      <c r="J140" s="41"/>
      <c r="K140" s="48"/>
      <c r="L140" s="41"/>
      <c r="M140" s="61"/>
      <c r="N140" s="41"/>
      <c r="O140" s="129"/>
      <c r="Q140" s="113" t="s">
        <v>542</v>
      </c>
      <c r="AE140" s="203" t="str">
        <f>+ciselniky!A144</f>
        <v>potápačské športy</v>
      </c>
      <c r="AF140" s="203" t="str">
        <f>+ciselniky!B144</f>
        <v>streľba na terč pod vodou</v>
      </c>
      <c r="AG140" s="204">
        <f>+ciselniky!C144</f>
        <v>0</v>
      </c>
      <c r="AH140" s="204">
        <f>+ciselniky!D144</f>
        <v>0.4</v>
      </c>
      <c r="AI140" s="204">
        <f>+ciselniky!E144</f>
        <v>0.4</v>
      </c>
      <c r="AJ140" s="204">
        <f>+ciselniky!F144</f>
        <v>0.2</v>
      </c>
      <c r="AK140" s="203" t="str">
        <f>+ciselniky!G144</f>
        <v>I</v>
      </c>
    </row>
    <row r="141" spans="2:37" ht="12.75" customHeight="1">
      <c r="B141" s="112">
        <f t="shared" si="10"/>
        <v>0</v>
      </c>
      <c r="C141" s="37"/>
      <c r="D141" s="67"/>
      <c r="E141" s="47"/>
      <c r="F141" s="41"/>
      <c r="G141" s="41"/>
      <c r="H141" s="48"/>
      <c r="I141" s="41"/>
      <c r="J141" s="41"/>
      <c r="K141" s="48"/>
      <c r="L141" s="41"/>
      <c r="M141" s="61"/>
      <c r="N141" s="41"/>
      <c r="O141" s="129"/>
      <c r="Q141" s="113" t="s">
        <v>543</v>
      </c>
      <c r="AE141" s="203" t="str">
        <f>+ciselniky!A145</f>
        <v>potápačské športy</v>
      </c>
      <c r="AF141" s="203" t="str">
        <f>+ciselniky!B145</f>
        <v>športové potápanie</v>
      </c>
      <c r="AG141" s="204">
        <f>+ciselniky!C145</f>
        <v>0</v>
      </c>
      <c r="AH141" s="204">
        <f>+ciselniky!D145</f>
        <v>0.4</v>
      </c>
      <c r="AI141" s="204">
        <f>+ciselniky!E145</f>
        <v>0.4</v>
      </c>
      <c r="AJ141" s="204">
        <f>+ciselniky!F145</f>
        <v>0.2</v>
      </c>
      <c r="AK141" s="203" t="str">
        <f>+ciselniky!G145</f>
        <v>I</v>
      </c>
    </row>
    <row r="142" spans="2:37" ht="12.75" customHeight="1">
      <c r="B142" s="112">
        <f t="shared" si="10"/>
        <v>0</v>
      </c>
      <c r="C142" s="37"/>
      <c r="D142" s="67"/>
      <c r="E142" s="47"/>
      <c r="F142" s="41"/>
      <c r="G142" s="41"/>
      <c r="H142" s="48"/>
      <c r="I142" s="41"/>
      <c r="J142" s="41"/>
      <c r="K142" s="48"/>
      <c r="L142" s="41"/>
      <c r="M142" s="61"/>
      <c r="N142" s="41"/>
      <c r="O142" s="129"/>
      <c r="Q142" s="122" t="s">
        <v>544</v>
      </c>
      <c r="AE142" s="203" t="str">
        <f>+ciselniky!A146</f>
        <v>pozemný hokej</v>
      </c>
      <c r="AF142" s="203" t="str">
        <f>+ciselniky!B146</f>
        <v>pozemný hokej</v>
      </c>
      <c r="AG142" s="204">
        <f>+ciselniky!C146</f>
        <v>0.8</v>
      </c>
      <c r="AH142" s="204">
        <f>+ciselniky!D146</f>
        <v>0.5</v>
      </c>
      <c r="AI142" s="204">
        <f>+ciselniky!E146</f>
        <v>0.5</v>
      </c>
      <c r="AJ142" s="204">
        <f>+ciselniky!F146</f>
        <v>0</v>
      </c>
      <c r="AK142" s="203" t="str">
        <f>+ciselniky!G146</f>
        <v>K</v>
      </c>
    </row>
    <row r="143" spans="2:37" ht="12.75" customHeight="1">
      <c r="B143" s="112">
        <f t="shared" si="10"/>
        <v>0</v>
      </c>
      <c r="C143" s="37"/>
      <c r="D143" s="67"/>
      <c r="E143" s="47"/>
      <c r="F143" s="41"/>
      <c r="G143" s="41"/>
      <c r="H143" s="48"/>
      <c r="I143" s="41"/>
      <c r="J143" s="41"/>
      <c r="K143" s="48"/>
      <c r="L143" s="41"/>
      <c r="M143" s="61"/>
      <c r="N143" s="41"/>
      <c r="O143" s="129"/>
      <c r="Q143" s="102"/>
      <c r="AE143" s="203" t="str">
        <f>+ciselniky!A147</f>
        <v>pozemný hokej</v>
      </c>
      <c r="AF143" s="203" t="str">
        <f>+ciselniky!B147</f>
        <v>halový pozemný hokej</v>
      </c>
      <c r="AG143" s="204">
        <f>+ciselniky!C147</f>
        <v>0.2</v>
      </c>
      <c r="AH143" s="204">
        <f>+ciselniky!D147</f>
        <v>0.5</v>
      </c>
      <c r="AI143" s="204">
        <f>+ciselniky!E147</f>
        <v>0.5</v>
      </c>
      <c r="AJ143" s="204">
        <f>+ciselniky!F147</f>
        <v>0</v>
      </c>
      <c r="AK143" s="203" t="str">
        <f>+ciselniky!G147</f>
        <v>K</v>
      </c>
    </row>
    <row r="144" spans="2:37" ht="12.75" customHeight="1">
      <c r="B144" s="112">
        <f t="shared" si="10"/>
        <v>0</v>
      </c>
      <c r="C144" s="37"/>
      <c r="D144" s="67"/>
      <c r="E144" s="47"/>
      <c r="F144" s="41"/>
      <c r="G144" s="41"/>
      <c r="H144" s="48"/>
      <c r="I144" s="41"/>
      <c r="J144" s="41"/>
      <c r="K144" s="48"/>
      <c r="L144" s="41"/>
      <c r="M144" s="61"/>
      <c r="N144" s="41"/>
      <c r="O144" s="129"/>
      <c r="Q144" s="102"/>
      <c r="AE144" s="203" t="str">
        <f>+ciselniky!A148</f>
        <v>pretláčanie rukou</v>
      </c>
      <c r="AF144" s="203" t="str">
        <f>+ciselniky!B148</f>
        <v>pretláčanie rukou</v>
      </c>
      <c r="AG144" s="204">
        <f>+ciselniky!C148</f>
        <v>1</v>
      </c>
      <c r="AH144" s="204">
        <f>+ciselniky!D148</f>
        <v>0.5</v>
      </c>
      <c r="AI144" s="204">
        <f>+ciselniky!E148</f>
        <v>0.5</v>
      </c>
      <c r="AJ144" s="204">
        <f>+ciselniky!F148</f>
        <v>0</v>
      </c>
      <c r="AK144" s="203" t="str">
        <f>+ciselniky!G148</f>
        <v>I</v>
      </c>
    </row>
    <row r="145" spans="2:37" ht="12.75" customHeight="1">
      <c r="B145" s="112">
        <f t="shared" si="10"/>
        <v>0</v>
      </c>
      <c r="C145" s="37"/>
      <c r="D145" s="67"/>
      <c r="E145" s="47"/>
      <c r="F145" s="41"/>
      <c r="G145" s="41"/>
      <c r="H145" s="48"/>
      <c r="I145" s="41"/>
      <c r="J145" s="41"/>
      <c r="K145" s="48"/>
      <c r="L145" s="41"/>
      <c r="M145" s="61"/>
      <c r="N145" s="41"/>
      <c r="O145" s="129"/>
      <c r="Q145" s="102"/>
      <c r="AE145" s="203" t="str">
        <f>+ciselniky!A149</f>
        <v>psie záprahy</v>
      </c>
      <c r="AF145" s="203" t="str">
        <f>+ciselniky!B149</f>
        <v>psie záprahy</v>
      </c>
      <c r="AG145" s="204">
        <f>+ciselniky!C149</f>
        <v>1</v>
      </c>
      <c r="AH145" s="204">
        <f>+ciselniky!D149</f>
        <v>0.6</v>
      </c>
      <c r="AI145" s="204">
        <f>+ciselniky!E149</f>
        <v>0.4</v>
      </c>
      <c r="AJ145" s="204">
        <f>+ciselniky!F149</f>
        <v>0</v>
      </c>
      <c r="AK145" s="203" t="str">
        <f>+ciselniky!G149</f>
        <v>I</v>
      </c>
    </row>
    <row r="146" spans="2:37" ht="12.75" customHeight="1">
      <c r="B146" s="112">
        <f t="shared" ref="B146:B209" si="16">$C$2</f>
        <v>0</v>
      </c>
      <c r="C146" s="37"/>
      <c r="D146" s="67"/>
      <c r="E146" s="47"/>
      <c r="F146" s="41"/>
      <c r="G146" s="41"/>
      <c r="H146" s="48"/>
      <c r="I146" s="41"/>
      <c r="J146" s="41"/>
      <c r="K146" s="48"/>
      <c r="L146" s="41"/>
      <c r="M146" s="61"/>
      <c r="N146" s="41"/>
      <c r="O146" s="129"/>
      <c r="Q146" s="102"/>
      <c r="AE146" s="203" t="str">
        <f>+ciselniky!A150</f>
        <v>rugby</v>
      </c>
      <c r="AF146" s="203" t="str">
        <f>+ciselniky!B150</f>
        <v>rugby XV.</v>
      </c>
      <c r="AG146" s="204">
        <f>+ciselniky!C150</f>
        <v>0.7</v>
      </c>
      <c r="AH146" s="204">
        <f>+ciselniky!D150</f>
        <v>0.8</v>
      </c>
      <c r="AI146" s="204">
        <f>+ciselniky!E150</f>
        <v>0.2</v>
      </c>
      <c r="AJ146" s="204">
        <f>+ciselniky!F150</f>
        <v>0</v>
      </c>
      <c r="AK146" s="203" t="str">
        <f>+ciselniky!G150</f>
        <v>K</v>
      </c>
    </row>
    <row r="147" spans="2:37" ht="12.75" customHeight="1">
      <c r="B147" s="112">
        <f t="shared" si="16"/>
        <v>0</v>
      </c>
      <c r="C147" s="37"/>
      <c r="D147" s="67"/>
      <c r="E147" s="47"/>
      <c r="F147" s="41"/>
      <c r="G147" s="41"/>
      <c r="H147" s="48"/>
      <c r="I147" s="41"/>
      <c r="J147" s="41"/>
      <c r="K147" s="48"/>
      <c r="L147" s="41"/>
      <c r="M147" s="61"/>
      <c r="N147" s="41"/>
      <c r="O147" s="129"/>
      <c r="Q147" s="102"/>
      <c r="AE147" s="203" t="str">
        <f>+ciselniky!A151</f>
        <v>rugby</v>
      </c>
      <c r="AF147" s="203" t="str">
        <f>+ciselniky!B151</f>
        <v>rugby 7</v>
      </c>
      <c r="AG147" s="204">
        <f>+ciselniky!C151</f>
        <v>0.3</v>
      </c>
      <c r="AH147" s="204">
        <f>+ciselniky!D151</f>
        <v>0.6</v>
      </c>
      <c r="AI147" s="204">
        <f>+ciselniky!E151</f>
        <v>0.4</v>
      </c>
      <c r="AJ147" s="204">
        <f>+ciselniky!F151</f>
        <v>0</v>
      </c>
      <c r="AK147" s="203" t="str">
        <f>+ciselniky!G151</f>
        <v>K</v>
      </c>
    </row>
    <row r="148" spans="2:37" ht="12.75" customHeight="1">
      <c r="B148" s="112">
        <f t="shared" si="16"/>
        <v>0</v>
      </c>
      <c r="C148" s="37"/>
      <c r="D148" s="67"/>
      <c r="E148" s="47"/>
      <c r="F148" s="41"/>
      <c r="G148" s="41"/>
      <c r="H148" s="48"/>
      <c r="I148" s="41"/>
      <c r="J148" s="41"/>
      <c r="K148" s="48"/>
      <c r="L148" s="41"/>
      <c r="M148" s="61"/>
      <c r="N148" s="41"/>
      <c r="O148" s="129"/>
      <c r="Q148" s="102"/>
      <c r="AE148" s="203" t="str">
        <f>+ciselniky!A152</f>
        <v>rybolovná technika</v>
      </c>
      <c r="AF148" s="203" t="str">
        <f>+ciselniky!B152</f>
        <v>rybolovná technika</v>
      </c>
      <c r="AG148" s="204">
        <f>+ciselniky!C152</f>
        <v>1</v>
      </c>
      <c r="AH148" s="204">
        <f>+ciselniky!D152</f>
        <v>0.75</v>
      </c>
      <c r="AI148" s="204">
        <f>+ciselniky!E152</f>
        <v>0.25</v>
      </c>
      <c r="AJ148" s="204">
        <f>+ciselniky!F152</f>
        <v>0</v>
      </c>
      <c r="AK148" s="203" t="str">
        <f>+ciselniky!G152</f>
        <v>I</v>
      </c>
    </row>
    <row r="149" spans="2:37" ht="12.75" customHeight="1">
      <c r="B149" s="112">
        <f t="shared" si="16"/>
        <v>0</v>
      </c>
      <c r="C149" s="37"/>
      <c r="D149" s="67"/>
      <c r="E149" s="47"/>
      <c r="F149" s="41"/>
      <c r="G149" s="41"/>
      <c r="H149" s="48"/>
      <c r="I149" s="41"/>
      <c r="J149" s="41"/>
      <c r="K149" s="48"/>
      <c r="L149" s="41"/>
      <c r="M149" s="61"/>
      <c r="N149" s="41"/>
      <c r="O149" s="129"/>
      <c r="Q149" s="102"/>
      <c r="AE149" s="203" t="str">
        <f>+ciselniky!A153</f>
        <v>rýchlokorčuľovanie</v>
      </c>
      <c r="AF149" s="203" t="str">
        <f>+ciselniky!B153</f>
        <v>rýchlokorčuľovanie</v>
      </c>
      <c r="AG149" s="204">
        <f>+ciselniky!C153</f>
        <v>0.55000000000000004</v>
      </c>
      <c r="AH149" s="204">
        <f>+ciselniky!D153</f>
        <v>0.5</v>
      </c>
      <c r="AI149" s="204">
        <f>+ciselniky!E153</f>
        <v>0.5</v>
      </c>
      <c r="AJ149" s="204">
        <f>+ciselniky!F153</f>
        <v>0</v>
      </c>
      <c r="AK149" s="203" t="str">
        <f>+ciselniky!G153</f>
        <v>I</v>
      </c>
    </row>
    <row r="150" spans="2:37" ht="12.75" customHeight="1">
      <c r="B150" s="112">
        <f t="shared" si="16"/>
        <v>0</v>
      </c>
      <c r="C150" s="37"/>
      <c r="D150" s="67"/>
      <c r="E150" s="47"/>
      <c r="F150" s="41"/>
      <c r="G150" s="41"/>
      <c r="H150" s="48"/>
      <c r="I150" s="41"/>
      <c r="J150" s="41"/>
      <c r="K150" s="48"/>
      <c r="L150" s="41"/>
      <c r="M150" s="61"/>
      <c r="N150" s="41"/>
      <c r="O150" s="129"/>
      <c r="Q150" s="102"/>
      <c r="AE150" s="203" t="str">
        <f>+ciselniky!A154</f>
        <v>rýchlokorčuľovanie</v>
      </c>
      <c r="AF150" s="203" t="str">
        <f>+ciselniky!B154</f>
        <v>short track</v>
      </c>
      <c r="AG150" s="204">
        <f>+ciselniky!C154</f>
        <v>0.45</v>
      </c>
      <c r="AH150" s="204">
        <f>+ciselniky!D154</f>
        <v>0.5</v>
      </c>
      <c r="AI150" s="204">
        <f>+ciselniky!E154</f>
        <v>0.5</v>
      </c>
      <c r="AJ150" s="204">
        <f>+ciselniky!F154</f>
        <v>0</v>
      </c>
      <c r="AK150" s="203" t="str">
        <f>+ciselniky!G154</f>
        <v>I</v>
      </c>
    </row>
    <row r="151" spans="2:37" ht="12.75" customHeight="1">
      <c r="B151" s="112">
        <f t="shared" si="16"/>
        <v>0</v>
      </c>
      <c r="C151" s="37"/>
      <c r="D151" s="67"/>
      <c r="E151" s="47"/>
      <c r="F151" s="41"/>
      <c r="G151" s="41"/>
      <c r="H151" s="48"/>
      <c r="I151" s="41"/>
      <c r="J151" s="41"/>
      <c r="K151" s="48"/>
      <c r="L151" s="41"/>
      <c r="M151" s="61"/>
      <c r="N151" s="41"/>
      <c r="O151" s="129"/>
      <c r="Q151" s="102"/>
      <c r="AE151" s="203" t="str">
        <f>+ciselniky!A155</f>
        <v>sánkovanie</v>
      </c>
      <c r="AF151" s="203" t="str">
        <f>+ciselniky!B155</f>
        <v>sánkovanie</v>
      </c>
      <c r="AG151" s="204">
        <f>+ciselniky!C155</f>
        <v>1</v>
      </c>
      <c r="AH151" s="204">
        <f>+ciselniky!D155</f>
        <v>0.5</v>
      </c>
      <c r="AI151" s="204">
        <f>+ciselniky!E155</f>
        <v>0.5</v>
      </c>
      <c r="AJ151" s="204">
        <f>+ciselniky!F155</f>
        <v>0</v>
      </c>
      <c r="AK151" s="203" t="str">
        <f>+ciselniky!G155</f>
        <v>I</v>
      </c>
    </row>
    <row r="152" spans="2:37" ht="12.75" customHeight="1">
      <c r="B152" s="112">
        <f t="shared" si="16"/>
        <v>0</v>
      </c>
      <c r="C152" s="37"/>
      <c r="D152" s="67"/>
      <c r="E152" s="47"/>
      <c r="F152" s="41"/>
      <c r="G152" s="41"/>
      <c r="H152" s="48"/>
      <c r="I152" s="41"/>
      <c r="J152" s="41"/>
      <c r="K152" s="48"/>
      <c r="L152" s="41"/>
      <c r="M152" s="61"/>
      <c r="N152" s="41"/>
      <c r="O152" s="129"/>
      <c r="Q152" s="102"/>
      <c r="AE152" s="203" t="str">
        <f>+ciselniky!A156</f>
        <v>silový trojboj</v>
      </c>
      <c r="AF152" s="203" t="str">
        <f>+ciselniky!B156</f>
        <v>silový trojboj</v>
      </c>
      <c r="AG152" s="204">
        <f>+ciselniky!C156</f>
        <v>0.3</v>
      </c>
      <c r="AH152" s="204">
        <f>+ciselniky!D156</f>
        <v>0.7</v>
      </c>
      <c r="AI152" s="204">
        <f>+ciselniky!E156</f>
        <v>0.3</v>
      </c>
      <c r="AJ152" s="204">
        <f>+ciselniky!F156</f>
        <v>0</v>
      </c>
      <c r="AK152" s="203" t="str">
        <f>+ciselniky!G156</f>
        <v>I</v>
      </c>
    </row>
    <row r="153" spans="2:37" ht="12.75" customHeight="1">
      <c r="B153" s="112">
        <f t="shared" si="16"/>
        <v>0</v>
      </c>
      <c r="C153" s="37"/>
      <c r="D153" s="67"/>
      <c r="E153" s="47"/>
      <c r="F153" s="41"/>
      <c r="G153" s="41"/>
      <c r="H153" s="48"/>
      <c r="I153" s="41"/>
      <c r="J153" s="41"/>
      <c r="K153" s="48"/>
      <c r="L153" s="41"/>
      <c r="M153" s="61"/>
      <c r="N153" s="41"/>
      <c r="O153" s="129"/>
      <c r="Q153" s="102"/>
      <c r="AE153" s="203" t="str">
        <f>+ciselniky!A157</f>
        <v>silový trojboj</v>
      </c>
      <c r="AF153" s="203" t="str">
        <f>+ciselniky!B157</f>
        <v>klasický silový trojboj</v>
      </c>
      <c r="AG153" s="204">
        <f>+ciselniky!C157</f>
        <v>0.3</v>
      </c>
      <c r="AH153" s="204">
        <f>+ciselniky!D157</f>
        <v>0.7</v>
      </c>
      <c r="AI153" s="204">
        <f>+ciselniky!E157</f>
        <v>0.3</v>
      </c>
      <c r="AJ153" s="204">
        <f>+ciselniky!F157</f>
        <v>0</v>
      </c>
      <c r="AK153" s="203" t="str">
        <f>+ciselniky!G157</f>
        <v>I</v>
      </c>
    </row>
    <row r="154" spans="2:37" ht="12.75" customHeight="1">
      <c r="B154" s="112">
        <f t="shared" si="16"/>
        <v>0</v>
      </c>
      <c r="C154" s="37"/>
      <c r="D154" s="67"/>
      <c r="E154" s="47"/>
      <c r="F154" s="41"/>
      <c r="G154" s="41"/>
      <c r="H154" s="48"/>
      <c r="I154" s="41"/>
      <c r="J154" s="41"/>
      <c r="K154" s="48"/>
      <c r="L154" s="41"/>
      <c r="M154" s="61"/>
      <c r="N154" s="41"/>
      <c r="O154" s="129"/>
      <c r="Q154" s="102"/>
      <c r="AE154" s="203" t="str">
        <f>+ciselniky!A158</f>
        <v>silový trojboj</v>
      </c>
      <c r="AF154" s="203" t="str">
        <f>+ciselniky!B158</f>
        <v>tlak na lavičke</v>
      </c>
      <c r="AG154" s="204">
        <f>+ciselniky!C158</f>
        <v>0.2</v>
      </c>
      <c r="AH154" s="204">
        <f>+ciselniky!D158</f>
        <v>0.7</v>
      </c>
      <c r="AI154" s="204">
        <f>+ciselniky!E158</f>
        <v>0.3</v>
      </c>
      <c r="AJ154" s="204">
        <f>+ciselniky!F158</f>
        <v>0</v>
      </c>
      <c r="AK154" s="203" t="str">
        <f>+ciselniky!G158</f>
        <v>I</v>
      </c>
    </row>
    <row r="155" spans="2:37" ht="12.75" customHeight="1">
      <c r="B155" s="112">
        <f t="shared" si="16"/>
        <v>0</v>
      </c>
      <c r="C155" s="37"/>
      <c r="D155" s="67"/>
      <c r="E155" s="47"/>
      <c r="F155" s="41"/>
      <c r="G155" s="41"/>
      <c r="H155" s="48"/>
      <c r="I155" s="41"/>
      <c r="J155" s="41"/>
      <c r="K155" s="48"/>
      <c r="L155" s="41"/>
      <c r="M155" s="61"/>
      <c r="N155" s="41"/>
      <c r="O155" s="129"/>
      <c r="Q155" s="102"/>
      <c r="AE155" s="203" t="str">
        <f>+ciselniky!A159</f>
        <v>silový trojboj</v>
      </c>
      <c r="AF155" s="203" t="str">
        <f>+ciselniky!B159</f>
        <v>klasický tlak na lavičke</v>
      </c>
      <c r="AG155" s="204">
        <f>+ciselniky!C159</f>
        <v>0.2</v>
      </c>
      <c r="AH155" s="204">
        <f>+ciselniky!D159</f>
        <v>0.7</v>
      </c>
      <c r="AI155" s="204">
        <f>+ciselniky!E159</f>
        <v>0.3</v>
      </c>
      <c r="AJ155" s="204">
        <f>+ciselniky!F159</f>
        <v>0</v>
      </c>
      <c r="AK155" s="203" t="str">
        <f>+ciselniky!G159</f>
        <v>I</v>
      </c>
    </row>
    <row r="156" spans="2:37" ht="12.75" customHeight="1">
      <c r="B156" s="112">
        <f t="shared" si="16"/>
        <v>0</v>
      </c>
      <c r="C156" s="37"/>
      <c r="D156" s="67"/>
      <c r="E156" s="47"/>
      <c r="F156" s="41"/>
      <c r="G156" s="41"/>
      <c r="H156" s="48"/>
      <c r="I156" s="41"/>
      <c r="J156" s="41"/>
      <c r="K156" s="48"/>
      <c r="L156" s="41"/>
      <c r="M156" s="61"/>
      <c r="N156" s="41"/>
      <c r="O156" s="129"/>
      <c r="Q156" s="102"/>
      <c r="AE156" s="203" t="str">
        <f>+ciselniky!A160</f>
        <v>skialpinizmus</v>
      </c>
      <c r="AF156" s="203" t="str">
        <f>+ciselniky!B160</f>
        <v>skialpinizmus</v>
      </c>
      <c r="AG156" s="204">
        <f>+ciselniky!C160</f>
        <v>1</v>
      </c>
      <c r="AH156" s="204">
        <f>+ciselniky!D160</f>
        <v>0.7</v>
      </c>
      <c r="AI156" s="204">
        <f>+ciselniky!E160</f>
        <v>0.3</v>
      </c>
      <c r="AJ156" s="204">
        <f>+ciselniky!F160</f>
        <v>0</v>
      </c>
      <c r="AK156" s="203" t="str">
        <f>+ciselniky!G160</f>
        <v>I</v>
      </c>
    </row>
    <row r="157" spans="2:37" ht="12.75" customHeight="1">
      <c r="B157" s="112">
        <f t="shared" si="16"/>
        <v>0</v>
      </c>
      <c r="C157" s="37"/>
      <c r="D157" s="67"/>
      <c r="E157" s="47"/>
      <c r="F157" s="41"/>
      <c r="G157" s="41"/>
      <c r="H157" s="48"/>
      <c r="I157" s="41"/>
      <c r="J157" s="41"/>
      <c r="K157" s="48"/>
      <c r="L157" s="41"/>
      <c r="M157" s="61"/>
      <c r="N157" s="41"/>
      <c r="O157" s="129"/>
      <c r="Q157" s="102"/>
      <c r="AE157" s="203" t="str">
        <f>+ciselniky!A161</f>
        <v>softbal</v>
      </c>
      <c r="AF157" s="203" t="str">
        <f>+ciselniky!B161</f>
        <v>softbal</v>
      </c>
      <c r="AG157" s="204">
        <f>+ciselniky!C161</f>
        <v>1</v>
      </c>
      <c r="AH157" s="204">
        <f>+ciselniky!D161</f>
        <v>0.1</v>
      </c>
      <c r="AI157" s="204">
        <f>+ciselniky!E161</f>
        <v>0.9</v>
      </c>
      <c r="AJ157" s="204">
        <f>+ciselniky!F161</f>
        <v>0</v>
      </c>
      <c r="AK157" s="203" t="str">
        <f>+ciselniky!G161</f>
        <v>K</v>
      </c>
    </row>
    <row r="158" spans="2:37" ht="12.75" customHeight="1">
      <c r="B158" s="112">
        <f t="shared" si="16"/>
        <v>0</v>
      </c>
      <c r="C158" s="37"/>
      <c r="D158" s="67"/>
      <c r="E158" s="47"/>
      <c r="F158" s="41"/>
      <c r="G158" s="41"/>
      <c r="H158" s="48"/>
      <c r="I158" s="41"/>
      <c r="J158" s="41"/>
      <c r="K158" s="48"/>
      <c r="L158" s="41"/>
      <c r="M158" s="61"/>
      <c r="N158" s="41"/>
      <c r="O158" s="129"/>
      <c r="Q158" s="102"/>
      <c r="AE158" s="203" t="str">
        <f>+ciselniky!A162</f>
        <v>squash</v>
      </c>
      <c r="AF158" s="203" t="str">
        <f>+ciselniky!B162</f>
        <v>squash</v>
      </c>
      <c r="AG158" s="204">
        <f>+ciselniky!C162</f>
        <v>1</v>
      </c>
      <c r="AH158" s="204">
        <f>+ciselniky!D162</f>
        <v>0.65</v>
      </c>
      <c r="AI158" s="204">
        <f>+ciselniky!E162</f>
        <v>0.35</v>
      </c>
      <c r="AJ158" s="204">
        <f>+ciselniky!F162</f>
        <v>0</v>
      </c>
      <c r="AK158" s="203" t="str">
        <f>+ciselniky!G162</f>
        <v>I</v>
      </c>
    </row>
    <row r="159" spans="2:37" ht="12.75" customHeight="1">
      <c r="B159" s="112">
        <f t="shared" si="16"/>
        <v>0</v>
      </c>
      <c r="C159" s="37"/>
      <c r="D159" s="67"/>
      <c r="E159" s="47"/>
      <c r="F159" s="41"/>
      <c r="G159" s="41"/>
      <c r="H159" s="48"/>
      <c r="I159" s="41"/>
      <c r="J159" s="41"/>
      <c r="K159" s="48"/>
      <c r="L159" s="41"/>
      <c r="M159" s="61"/>
      <c r="N159" s="41"/>
      <c r="O159" s="129"/>
      <c r="AE159" s="203" t="str">
        <f>+ciselniky!A163</f>
        <v>stolný tenis</v>
      </c>
      <c r="AF159" s="203" t="str">
        <f>+ciselniky!B163</f>
        <v>stolný tenis</v>
      </c>
      <c r="AG159" s="204">
        <f>+ciselniky!C163</f>
        <v>1</v>
      </c>
      <c r="AH159" s="204">
        <f>+ciselniky!D163</f>
        <v>0.5</v>
      </c>
      <c r="AI159" s="204">
        <f>+ciselniky!E163</f>
        <v>0.5</v>
      </c>
      <c r="AJ159" s="204">
        <f>+ciselniky!F163</f>
        <v>0</v>
      </c>
      <c r="AK159" s="203" t="str">
        <f>+ciselniky!G163</f>
        <v>I</v>
      </c>
    </row>
    <row r="160" spans="2:37" ht="12.75" customHeight="1">
      <c r="B160" s="112">
        <f t="shared" si="16"/>
        <v>0</v>
      </c>
      <c r="C160" s="37"/>
      <c r="D160" s="67"/>
      <c r="E160" s="47"/>
      <c r="F160" s="41"/>
      <c r="G160" s="41"/>
      <c r="H160" s="48"/>
      <c r="I160" s="41"/>
      <c r="J160" s="41"/>
      <c r="K160" s="48"/>
      <c r="L160" s="41"/>
      <c r="M160" s="61"/>
      <c r="N160" s="41"/>
      <c r="O160" s="129"/>
      <c r="AE160" s="203" t="str">
        <f>+ciselniky!A164</f>
        <v>streľba</v>
      </c>
      <c r="AF160" s="203" t="str">
        <f>+ciselniky!B164</f>
        <v>streľba z brokovej zbrane</v>
      </c>
      <c r="AG160" s="204">
        <f>+ciselniky!C164</f>
        <v>0.35</v>
      </c>
      <c r="AH160" s="204">
        <f>+ciselniky!D164</f>
        <v>0.5</v>
      </c>
      <c r="AI160" s="204">
        <f>+ciselniky!E164</f>
        <v>0.5</v>
      </c>
      <c r="AJ160" s="204">
        <f>+ciselniky!F164</f>
        <v>0</v>
      </c>
      <c r="AK160" s="203" t="str">
        <f>+ciselniky!G164</f>
        <v>I</v>
      </c>
    </row>
    <row r="161" spans="2:37" ht="12.75" customHeight="1">
      <c r="B161" s="112">
        <f t="shared" si="16"/>
        <v>0</v>
      </c>
      <c r="C161" s="37"/>
      <c r="D161" s="67"/>
      <c r="E161" s="47"/>
      <c r="F161" s="41"/>
      <c r="G161" s="41"/>
      <c r="H161" s="48"/>
      <c r="I161" s="41"/>
      <c r="J161" s="41"/>
      <c r="K161" s="48"/>
      <c r="L161" s="41"/>
      <c r="M161" s="61"/>
      <c r="N161" s="41"/>
      <c r="O161" s="129"/>
      <c r="AE161" s="203" t="str">
        <f>+ciselniky!A165</f>
        <v>streľba</v>
      </c>
      <c r="AF161" s="203" t="str">
        <f>+ciselniky!B165</f>
        <v>streľba z pištole</v>
      </c>
      <c r="AG161" s="204">
        <f>+ciselniky!C165</f>
        <v>0.27</v>
      </c>
      <c r="AH161" s="204">
        <f>+ciselniky!D165</f>
        <v>0.5</v>
      </c>
      <c r="AI161" s="204">
        <f>+ciselniky!E165</f>
        <v>0.5</v>
      </c>
      <c r="AJ161" s="204">
        <f>+ciselniky!F165</f>
        <v>0</v>
      </c>
      <c r="AK161" s="203" t="str">
        <f>+ciselniky!G165</f>
        <v>I</v>
      </c>
    </row>
    <row r="162" spans="2:37" ht="12.75" customHeight="1">
      <c r="B162" s="112">
        <f t="shared" si="16"/>
        <v>0</v>
      </c>
      <c r="C162" s="37"/>
      <c r="D162" s="67"/>
      <c r="E162" s="47"/>
      <c r="F162" s="41"/>
      <c r="G162" s="41"/>
      <c r="H162" s="48"/>
      <c r="I162" s="41"/>
      <c r="J162" s="41"/>
      <c r="K162" s="48"/>
      <c r="L162" s="41"/>
      <c r="M162" s="61"/>
      <c r="N162" s="41"/>
      <c r="O162" s="129"/>
      <c r="AE162" s="203" t="str">
        <f>+ciselniky!A166</f>
        <v>streľba</v>
      </c>
      <c r="AF162" s="203" t="str">
        <f>+ciselniky!B166</f>
        <v>streľba z pušky</v>
      </c>
      <c r="AG162" s="204">
        <f>+ciselniky!C166</f>
        <v>0.26</v>
      </c>
      <c r="AH162" s="204">
        <f>+ciselniky!D166</f>
        <v>0.5</v>
      </c>
      <c r="AI162" s="204">
        <f>+ciselniky!E166</f>
        <v>0.5</v>
      </c>
      <c r="AJ162" s="204">
        <f>+ciselniky!F166</f>
        <v>0</v>
      </c>
      <c r="AK162" s="203" t="str">
        <f>+ciselniky!G166</f>
        <v>I</v>
      </c>
    </row>
    <row r="163" spans="2:37" ht="12.75" customHeight="1">
      <c r="B163" s="112">
        <f t="shared" si="16"/>
        <v>0</v>
      </c>
      <c r="C163" s="37"/>
      <c r="D163" s="67"/>
      <c r="E163" s="47"/>
      <c r="F163" s="41"/>
      <c r="G163" s="41"/>
      <c r="H163" s="48"/>
      <c r="I163" s="41"/>
      <c r="J163" s="41"/>
      <c r="K163" s="48"/>
      <c r="L163" s="41"/>
      <c r="M163" s="61"/>
      <c r="N163" s="41"/>
      <c r="O163" s="129"/>
      <c r="AE163" s="203" t="str">
        <f>+ciselniky!A167</f>
        <v>streľba</v>
      </c>
      <c r="AF163" s="203" t="str">
        <f>+ciselniky!B167</f>
        <v>streľba z historických zbraní</v>
      </c>
      <c r="AG163" s="204">
        <f>+ciselniky!C167</f>
        <v>0.12</v>
      </c>
      <c r="AH163" s="204">
        <f>+ciselniky!D167</f>
        <v>0.9</v>
      </c>
      <c r="AI163" s="204">
        <f>+ciselniky!E167</f>
        <v>0.1</v>
      </c>
      <c r="AJ163" s="204">
        <f>+ciselniky!F167</f>
        <v>0</v>
      </c>
      <c r="AK163" s="203" t="str">
        <f>+ciselniky!G167</f>
        <v>I</v>
      </c>
    </row>
    <row r="164" spans="2:37" ht="12.75" customHeight="1">
      <c r="B164" s="112">
        <f t="shared" si="16"/>
        <v>0</v>
      </c>
      <c r="C164" s="37"/>
      <c r="D164" s="67"/>
      <c r="E164" s="47"/>
      <c r="F164" s="41"/>
      <c r="G164" s="41"/>
      <c r="H164" s="48"/>
      <c r="I164" s="41"/>
      <c r="J164" s="41"/>
      <c r="K164" s="48"/>
      <c r="L164" s="41"/>
      <c r="M164" s="61"/>
      <c r="N164" s="41"/>
      <c r="O164" s="129"/>
      <c r="AE164" s="203" t="str">
        <f>+ciselniky!A168</f>
        <v>šach</v>
      </c>
      <c r="AF164" s="203" t="str">
        <f>+ciselniky!B168</f>
        <v>šach</v>
      </c>
      <c r="AG164" s="204">
        <f>+ciselniky!C168</f>
        <v>1</v>
      </c>
      <c r="AH164" s="204">
        <f>+ciselniky!D168</f>
        <v>0.8</v>
      </c>
      <c r="AI164" s="204">
        <f>+ciselniky!E168</f>
        <v>0.2</v>
      </c>
      <c r="AJ164" s="204">
        <f>+ciselniky!F168</f>
        <v>0</v>
      </c>
      <c r="AK164" s="203" t="str">
        <f>+ciselniky!G168</f>
        <v>I</v>
      </c>
    </row>
    <row r="165" spans="2:37" ht="12.75" customHeight="1">
      <c r="B165" s="112">
        <f t="shared" si="16"/>
        <v>0</v>
      </c>
      <c r="C165" s="37"/>
      <c r="D165" s="67"/>
      <c r="E165" s="47"/>
      <c r="F165" s="41"/>
      <c r="G165" s="41"/>
      <c r="H165" s="48"/>
      <c r="I165" s="41"/>
      <c r="J165" s="41"/>
      <c r="K165" s="48"/>
      <c r="L165" s="41"/>
      <c r="M165" s="61"/>
      <c r="N165" s="41"/>
      <c r="O165" s="129"/>
      <c r="AE165" s="203" t="str">
        <f>+ciselniky!A169</f>
        <v>šerm</v>
      </c>
      <c r="AF165" s="203" t="str">
        <f>+ciselniky!B169</f>
        <v>šerm</v>
      </c>
      <c r="AG165" s="204">
        <f>+ciselniky!C169</f>
        <v>1</v>
      </c>
      <c r="AH165" s="204">
        <f>+ciselniky!D169</f>
        <v>0.5</v>
      </c>
      <c r="AI165" s="204">
        <f>+ciselniky!E169</f>
        <v>0.5</v>
      </c>
      <c r="AJ165" s="204">
        <f>+ciselniky!F169</f>
        <v>0</v>
      </c>
      <c r="AK165" s="203" t="str">
        <f>+ciselniky!G169</f>
        <v>I</v>
      </c>
    </row>
    <row r="166" spans="2:37" ht="12.75" customHeight="1">
      <c r="B166" s="112">
        <f t="shared" si="16"/>
        <v>0</v>
      </c>
      <c r="C166" s="37"/>
      <c r="D166" s="67"/>
      <c r="E166" s="47"/>
      <c r="F166" s="41"/>
      <c r="G166" s="41"/>
      <c r="H166" s="48"/>
      <c r="I166" s="41"/>
      <c r="J166" s="41"/>
      <c r="K166" s="48"/>
      <c r="L166" s="41"/>
      <c r="M166" s="61"/>
      <c r="N166" s="41"/>
      <c r="O166" s="129"/>
      <c r="AE166" s="203" t="str">
        <f>+ciselniky!A170</f>
        <v>šípky</v>
      </c>
      <c r="AF166" s="203" t="str">
        <f>+ciselniky!B170</f>
        <v>šípky</v>
      </c>
      <c r="AG166" s="204">
        <f>+ciselniky!C170</f>
        <v>1</v>
      </c>
      <c r="AH166" s="204">
        <f>+ciselniky!D170</f>
        <v>0.5</v>
      </c>
      <c r="AI166" s="204">
        <f>+ciselniky!E170</f>
        <v>0.4</v>
      </c>
      <c r="AJ166" s="204">
        <f>+ciselniky!F170</f>
        <v>0.1</v>
      </c>
      <c r="AK166" s="203" t="str">
        <f>+ciselniky!G170</f>
        <v>I</v>
      </c>
    </row>
    <row r="167" spans="2:37" ht="12.75" customHeight="1">
      <c r="B167" s="112">
        <f t="shared" si="16"/>
        <v>0</v>
      </c>
      <c r="C167" s="37"/>
      <c r="D167" s="67"/>
      <c r="E167" s="47"/>
      <c r="F167" s="41"/>
      <c r="G167" s="41"/>
      <c r="H167" s="48"/>
      <c r="I167" s="41"/>
      <c r="J167" s="41"/>
      <c r="K167" s="48"/>
      <c r="L167" s="41"/>
      <c r="M167" s="61"/>
      <c r="N167" s="41"/>
      <c r="O167" s="129"/>
      <c r="AE167" s="203" t="str">
        <f>+ciselniky!A171</f>
        <v>športové lezenie</v>
      </c>
      <c r="AF167" s="203" t="str">
        <f>+ciselniky!B171</f>
        <v>športové lezenie</v>
      </c>
      <c r="AG167" s="204">
        <f>+ciselniky!C171</f>
        <v>1</v>
      </c>
      <c r="AH167" s="204">
        <f>+ciselniky!D171</f>
        <v>0.5</v>
      </c>
      <c r="AI167" s="204">
        <f>+ciselniky!E171</f>
        <v>0.5</v>
      </c>
      <c r="AJ167" s="204">
        <f>+ciselniky!F171</f>
        <v>0</v>
      </c>
      <c r="AK167" s="203" t="str">
        <f>+ciselniky!G171</f>
        <v>I</v>
      </c>
    </row>
    <row r="168" spans="2:37" ht="12.75" customHeight="1">
      <c r="B168" s="112">
        <f t="shared" si="16"/>
        <v>0</v>
      </c>
      <c r="C168" s="37"/>
      <c r="D168" s="67"/>
      <c r="E168" s="47"/>
      <c r="F168" s="41"/>
      <c r="G168" s="41"/>
      <c r="H168" s="48"/>
      <c r="I168" s="41"/>
      <c r="J168" s="41"/>
      <c r="K168" s="48"/>
      <c r="L168" s="41"/>
      <c r="M168" s="61"/>
      <c r="N168" s="41"/>
      <c r="O168" s="129"/>
      <c r="AE168" s="203" t="str">
        <f>+ciselniky!A172</f>
        <v>športové rybárstvo</v>
      </c>
      <c r="AF168" s="203" t="str">
        <f>+ciselniky!B172</f>
        <v>lov rýb s udicou - feeder</v>
      </c>
      <c r="AG168" s="204">
        <f>+ciselniky!C172</f>
        <v>0.25</v>
      </c>
      <c r="AH168" s="204">
        <f>+ciselniky!D172</f>
        <v>1</v>
      </c>
      <c r="AI168" s="204">
        <f>+ciselniky!E172</f>
        <v>0</v>
      </c>
      <c r="AJ168" s="204">
        <f>+ciselniky!F172</f>
        <v>0</v>
      </c>
      <c r="AK168" s="203" t="str">
        <f>+ciselniky!G172</f>
        <v>I</v>
      </c>
    </row>
    <row r="169" spans="2:37" ht="12.75" customHeight="1">
      <c r="B169" s="112">
        <f t="shared" si="16"/>
        <v>0</v>
      </c>
      <c r="C169" s="37"/>
      <c r="D169" s="67"/>
      <c r="E169" s="47"/>
      <c r="F169" s="41"/>
      <c r="G169" s="41"/>
      <c r="H169" s="48"/>
      <c r="I169" s="41"/>
      <c r="J169" s="41"/>
      <c r="K169" s="48"/>
      <c r="L169" s="41"/>
      <c r="M169" s="61"/>
      <c r="N169" s="41"/>
      <c r="O169" s="129"/>
      <c r="AE169" s="203" t="str">
        <f>+ciselniky!A173</f>
        <v>športové rybárstvo</v>
      </c>
      <c r="AF169" s="203" t="str">
        <f>+ciselniky!B173</f>
        <v>lov rýb s udicou - mucha</v>
      </c>
      <c r="AG169" s="204">
        <f>+ciselniky!C173</f>
        <v>0.25</v>
      </c>
      <c r="AH169" s="204">
        <f>+ciselniky!D173</f>
        <v>1</v>
      </c>
      <c r="AI169" s="204">
        <f>+ciselniky!E173</f>
        <v>0</v>
      </c>
      <c r="AJ169" s="204">
        <f>+ciselniky!F173</f>
        <v>0</v>
      </c>
      <c r="AK169" s="203" t="str">
        <f>+ciselniky!G173</f>
        <v>I</v>
      </c>
    </row>
    <row r="170" spans="2:37" ht="12.75" customHeight="1">
      <c r="B170" s="112">
        <f t="shared" si="16"/>
        <v>0</v>
      </c>
      <c r="C170" s="37"/>
      <c r="D170" s="67"/>
      <c r="E170" s="47"/>
      <c r="F170" s="41"/>
      <c r="G170" s="41"/>
      <c r="H170" s="48"/>
      <c r="I170" s="41"/>
      <c r="J170" s="41"/>
      <c r="K170" s="48"/>
      <c r="L170" s="41"/>
      <c r="M170" s="61"/>
      <c r="N170" s="41"/>
      <c r="O170" s="129"/>
      <c r="AE170" s="203" t="str">
        <f>+ciselniky!A174</f>
        <v>športové rybárstvo</v>
      </c>
      <c r="AF170" s="203" t="str">
        <f>+ciselniky!B174</f>
        <v>lov rýb s udicou - plávaná</v>
      </c>
      <c r="AG170" s="204">
        <f>+ciselniky!C174</f>
        <v>0.25</v>
      </c>
      <c r="AH170" s="204">
        <f>+ciselniky!D174</f>
        <v>0.9</v>
      </c>
      <c r="AI170" s="204">
        <f>+ciselniky!E174</f>
        <v>0.1</v>
      </c>
      <c r="AJ170" s="204">
        <f>+ciselniky!F174</f>
        <v>0</v>
      </c>
      <c r="AK170" s="203" t="str">
        <f>+ciselniky!G174</f>
        <v>I</v>
      </c>
    </row>
    <row r="171" spans="2:37" ht="12.75" customHeight="1">
      <c r="B171" s="112">
        <f t="shared" si="16"/>
        <v>0</v>
      </c>
      <c r="C171" s="37"/>
      <c r="D171" s="67"/>
      <c r="E171" s="47"/>
      <c r="F171" s="41"/>
      <c r="G171" s="41"/>
      <c r="H171" s="48"/>
      <c r="I171" s="41"/>
      <c r="J171" s="41"/>
      <c r="K171" s="48"/>
      <c r="L171" s="41"/>
      <c r="M171" s="61"/>
      <c r="N171" s="41"/>
      <c r="O171" s="129"/>
      <c r="AE171" s="203" t="str">
        <f>+ciselniky!A175</f>
        <v>športové rybárstvo</v>
      </c>
      <c r="AF171" s="203" t="str">
        <f>+ciselniky!B175</f>
        <v>lov rýb s udicou - prívlač</v>
      </c>
      <c r="AG171" s="204">
        <f>+ciselniky!C175</f>
        <v>0.25</v>
      </c>
      <c r="AH171" s="204">
        <f>+ciselniky!D175</f>
        <v>1</v>
      </c>
      <c r="AI171" s="204">
        <f>+ciselniky!E175</f>
        <v>0</v>
      </c>
      <c r="AJ171" s="204">
        <f>+ciselniky!F175</f>
        <v>0</v>
      </c>
      <c r="AK171" s="203" t="str">
        <f>+ciselniky!G175</f>
        <v>I</v>
      </c>
    </row>
    <row r="172" spans="2:37" ht="12.75" customHeight="1">
      <c r="B172" s="112">
        <f t="shared" si="16"/>
        <v>0</v>
      </c>
      <c r="C172" s="37"/>
      <c r="D172" s="67"/>
      <c r="E172" s="47"/>
      <c r="F172" s="41"/>
      <c r="G172" s="41"/>
      <c r="H172" s="48"/>
      <c r="I172" s="41"/>
      <c r="J172" s="41"/>
      <c r="K172" s="48"/>
      <c r="L172" s="41"/>
      <c r="M172" s="61"/>
      <c r="N172" s="41"/>
      <c r="O172" s="129"/>
      <c r="AE172" s="203" t="str">
        <f>+ciselniky!A176</f>
        <v>športové rybárstvo</v>
      </c>
      <c r="AF172" s="203" t="str">
        <f>+ciselniky!B176</f>
        <v>lov rýb s udicou - kapor</v>
      </c>
      <c r="AG172" s="204">
        <f>+ciselniky!C176</f>
        <v>0</v>
      </c>
      <c r="AH172" s="204">
        <f>+ciselniky!D176</f>
        <v>1</v>
      </c>
      <c r="AI172" s="204">
        <f>+ciselniky!E176</f>
        <v>0</v>
      </c>
      <c r="AJ172" s="204">
        <f>+ciselniky!F176</f>
        <v>0</v>
      </c>
      <c r="AK172" s="203" t="str">
        <f>+ciselniky!G176</f>
        <v>I</v>
      </c>
    </row>
    <row r="173" spans="2:37" ht="12.75" customHeight="1">
      <c r="B173" s="112">
        <f t="shared" si="16"/>
        <v>0</v>
      </c>
      <c r="C173" s="37"/>
      <c r="D173" s="67"/>
      <c r="E173" s="47"/>
      <c r="F173" s="41"/>
      <c r="G173" s="41"/>
      <c r="H173" s="48"/>
      <c r="I173" s="41"/>
      <c r="J173" s="41"/>
      <c r="K173" s="48"/>
      <c r="L173" s="41"/>
      <c r="M173" s="61"/>
      <c r="N173" s="41"/>
      <c r="O173" s="129"/>
      <c r="AE173" s="203" t="str">
        <f>+ciselniky!A177</f>
        <v>športy s lietajúcim diskom</v>
      </c>
      <c r="AF173" s="203" t="str">
        <f>+ciselniky!B177</f>
        <v>ultimate</v>
      </c>
      <c r="AG173" s="204">
        <f>+ciselniky!C177</f>
        <v>0.6</v>
      </c>
      <c r="AH173" s="204">
        <f>+ciselniky!D177</f>
        <v>0.4</v>
      </c>
      <c r="AI173" s="204">
        <f>+ciselniky!E177</f>
        <v>0.4</v>
      </c>
      <c r="AJ173" s="204">
        <f>+ciselniky!F177</f>
        <v>0.2</v>
      </c>
      <c r="AK173" s="203" t="str">
        <f>+ciselniky!G177</f>
        <v>K</v>
      </c>
    </row>
    <row r="174" spans="2:37" ht="12.75" customHeight="1">
      <c r="B174" s="112">
        <f t="shared" si="16"/>
        <v>0</v>
      </c>
      <c r="C174" s="37"/>
      <c r="D174" s="67"/>
      <c r="E174" s="47"/>
      <c r="F174" s="41"/>
      <c r="G174" s="41"/>
      <c r="H174" s="48"/>
      <c r="I174" s="41"/>
      <c r="J174" s="41"/>
      <c r="K174" s="48"/>
      <c r="L174" s="41"/>
      <c r="M174" s="61"/>
      <c r="N174" s="41"/>
      <c r="O174" s="129"/>
      <c r="AE174" s="203" t="str">
        <f>+ciselniky!A178</f>
        <v>športy s lietajúcim diskom</v>
      </c>
      <c r="AF174" s="203" t="str">
        <f>+ciselniky!B178</f>
        <v>discgolf</v>
      </c>
      <c r="AG174" s="204">
        <f>+ciselniky!C178</f>
        <v>0.39</v>
      </c>
      <c r="AH174" s="204">
        <f>+ciselniky!D178</f>
        <v>0.47</v>
      </c>
      <c r="AI174" s="204">
        <f>+ciselniky!E178</f>
        <v>0.47</v>
      </c>
      <c r="AJ174" s="204">
        <f>+ciselniky!F178</f>
        <v>0.06</v>
      </c>
      <c r="AK174" s="203" t="str">
        <f>+ciselniky!G178</f>
        <v>I</v>
      </c>
    </row>
    <row r="175" spans="2:37" ht="12.75" customHeight="1">
      <c r="B175" s="112">
        <f t="shared" si="16"/>
        <v>0</v>
      </c>
      <c r="C175" s="37"/>
      <c r="D175" s="67"/>
      <c r="E175" s="47"/>
      <c r="F175" s="41"/>
      <c r="G175" s="41"/>
      <c r="H175" s="48"/>
      <c r="I175" s="41"/>
      <c r="J175" s="41"/>
      <c r="K175" s="48"/>
      <c r="L175" s="41"/>
      <c r="M175" s="61"/>
      <c r="N175" s="41"/>
      <c r="O175" s="129"/>
      <c r="AE175" s="203" t="str">
        <f>+ciselniky!A179</f>
        <v>športy s lietajúcim diskom</v>
      </c>
      <c r="AF175" s="203" t="str">
        <f>+ciselniky!B179</f>
        <v>plážové ultimate</v>
      </c>
      <c r="AG175" s="204">
        <f>+ciselniky!C179</f>
        <v>5.0000000000000001E-3</v>
      </c>
      <c r="AH175" s="204">
        <f>+ciselniky!D179</f>
        <v>0.25</v>
      </c>
      <c r="AI175" s="204">
        <f>+ciselniky!E179</f>
        <v>0.25</v>
      </c>
      <c r="AJ175" s="204">
        <f>+ciselniky!F179</f>
        <v>0.5</v>
      </c>
      <c r="AK175" s="203" t="str">
        <f>+ciselniky!G179</f>
        <v>K</v>
      </c>
    </row>
    <row r="176" spans="2:37" ht="12.75" customHeight="1">
      <c r="B176" s="112">
        <f t="shared" si="16"/>
        <v>0</v>
      </c>
      <c r="C176" s="37"/>
      <c r="D176" s="67"/>
      <c r="E176" s="47"/>
      <c r="F176" s="41"/>
      <c r="G176" s="41"/>
      <c r="H176" s="48"/>
      <c r="I176" s="41"/>
      <c r="J176" s="41"/>
      <c r="K176" s="48"/>
      <c r="L176" s="41"/>
      <c r="M176" s="61"/>
      <c r="N176" s="41"/>
      <c r="O176" s="129"/>
      <c r="AE176" s="203" t="str">
        <f>+ciselniky!A180</f>
        <v>športy s lietajúcim diskom</v>
      </c>
      <c r="AF176" s="203" t="str">
        <f>+ciselniky!B180</f>
        <v>freestyle (volný štýl)</v>
      </c>
      <c r="AG176" s="204">
        <f>+ciselniky!C180</f>
        <v>0</v>
      </c>
      <c r="AH176" s="204">
        <f>+ciselniky!D180</f>
        <v>0.4</v>
      </c>
      <c r="AI176" s="204">
        <f>+ciselniky!E180</f>
        <v>0.4</v>
      </c>
      <c r="AJ176" s="204">
        <f>+ciselniky!F180</f>
        <v>0.2</v>
      </c>
      <c r="AK176" s="203" t="str">
        <f>+ciselniky!G180</f>
        <v>I</v>
      </c>
    </row>
    <row r="177" spans="2:37" ht="12.75" customHeight="1">
      <c r="B177" s="112">
        <f t="shared" si="16"/>
        <v>0</v>
      </c>
      <c r="C177" s="37"/>
      <c r="D177" s="67"/>
      <c r="E177" s="47"/>
      <c r="F177" s="41"/>
      <c r="G177" s="41"/>
      <c r="H177" s="48"/>
      <c r="I177" s="41"/>
      <c r="J177" s="41"/>
      <c r="K177" s="48"/>
      <c r="L177" s="41"/>
      <c r="M177" s="61"/>
      <c r="N177" s="41"/>
      <c r="O177" s="129"/>
      <c r="AE177" s="203" t="str">
        <f>+ciselniky!A181</f>
        <v>športy s lietajúcim diskom</v>
      </c>
      <c r="AF177" s="203" t="str">
        <f>+ciselniky!B181</f>
        <v>guts</v>
      </c>
      <c r="AG177" s="204">
        <f>+ciselniky!C181</f>
        <v>0</v>
      </c>
      <c r="AH177" s="204">
        <f>+ciselniky!D181</f>
        <v>0.4</v>
      </c>
      <c r="AI177" s="204">
        <f>+ciselniky!E181</f>
        <v>0.4</v>
      </c>
      <c r="AJ177" s="204">
        <f>+ciselniky!F181</f>
        <v>0.2</v>
      </c>
      <c r="AK177" s="203" t="str">
        <f>+ciselniky!G181</f>
        <v>K</v>
      </c>
    </row>
    <row r="178" spans="2:37" ht="12.75" customHeight="1">
      <c r="B178" s="112">
        <f t="shared" si="16"/>
        <v>0</v>
      </c>
      <c r="C178" s="37"/>
      <c r="D178" s="67"/>
      <c r="E178" s="47"/>
      <c r="F178" s="41"/>
      <c r="G178" s="41"/>
      <c r="H178" s="48"/>
      <c r="I178" s="41"/>
      <c r="J178" s="41"/>
      <c r="K178" s="48"/>
      <c r="L178" s="41"/>
      <c r="M178" s="61"/>
      <c r="N178" s="41"/>
      <c r="O178" s="129"/>
      <c r="AE178" s="203" t="str">
        <f>+ciselniky!A182</f>
        <v>taekwondo</v>
      </c>
      <c r="AF178" s="203" t="str">
        <f>+ciselniky!B182</f>
        <v>taekwondo</v>
      </c>
      <c r="AG178" s="204">
        <f>+ciselniky!C182</f>
        <v>1</v>
      </c>
      <c r="AH178" s="204">
        <f>+ciselniky!D182</f>
        <v>0.5</v>
      </c>
      <c r="AI178" s="204">
        <f>+ciselniky!E182</f>
        <v>0.5</v>
      </c>
      <c r="AJ178" s="204">
        <f>+ciselniky!F182</f>
        <v>0</v>
      </c>
      <c r="AK178" s="203" t="str">
        <f>+ciselniky!G182</f>
        <v>I</v>
      </c>
    </row>
    <row r="179" spans="2:37" ht="12.75" customHeight="1">
      <c r="B179" s="112">
        <f t="shared" si="16"/>
        <v>0</v>
      </c>
      <c r="C179" s="37"/>
      <c r="D179" s="67"/>
      <c r="E179" s="47"/>
      <c r="F179" s="41"/>
      <c r="G179" s="41"/>
      <c r="H179" s="48"/>
      <c r="I179" s="41"/>
      <c r="J179" s="41"/>
      <c r="K179" s="48"/>
      <c r="L179" s="41"/>
      <c r="M179" s="61"/>
      <c r="N179" s="41"/>
      <c r="O179" s="129"/>
      <c r="AE179" s="203" t="str">
        <f>+ciselniky!A183</f>
        <v>tanečný šport</v>
      </c>
      <c r="AF179" s="203" t="str">
        <f>+ciselniky!B183</f>
        <v>tanečný šport</v>
      </c>
      <c r="AG179" s="204">
        <f>+ciselniky!C183</f>
        <v>0.7</v>
      </c>
      <c r="AH179" s="204">
        <f>+ciselniky!D183</f>
        <v>0</v>
      </c>
      <c r="AI179" s="204">
        <f>+ciselniky!E183</f>
        <v>0</v>
      </c>
      <c r="AJ179" s="204">
        <f>+ciselniky!F183</f>
        <v>1</v>
      </c>
      <c r="AK179" s="203" t="str">
        <f>+ciselniky!G183</f>
        <v>I</v>
      </c>
    </row>
    <row r="180" spans="2:37" ht="12.75" customHeight="1">
      <c r="B180" s="112">
        <f t="shared" si="16"/>
        <v>0</v>
      </c>
      <c r="C180" s="37"/>
      <c r="D180" s="67"/>
      <c r="E180" s="47"/>
      <c r="F180" s="41"/>
      <c r="G180" s="41"/>
      <c r="H180" s="48"/>
      <c r="I180" s="41"/>
      <c r="J180" s="41"/>
      <c r="K180" s="48"/>
      <c r="L180" s="41"/>
      <c r="M180" s="61"/>
      <c r="N180" s="41"/>
      <c r="O180" s="129"/>
      <c r="AE180" s="203" t="str">
        <f>+ciselniky!A184</f>
        <v>tanečný šport</v>
      </c>
      <c r="AF180" s="203" t="str">
        <f>+ciselniky!B184</f>
        <v>akrobatický rokenrol</v>
      </c>
      <c r="AG180" s="204">
        <f>+ciselniky!C184</f>
        <v>0.1</v>
      </c>
      <c r="AH180" s="204">
        <f>+ciselniky!D184</f>
        <v>0</v>
      </c>
      <c r="AI180" s="204">
        <f>+ciselniky!E184</f>
        <v>0.2</v>
      </c>
      <c r="AJ180" s="204">
        <f>+ciselniky!F184</f>
        <v>0.8</v>
      </c>
      <c r="AK180" s="203" t="str">
        <f>+ciselniky!G184</f>
        <v>I</v>
      </c>
    </row>
    <row r="181" spans="2:37" ht="12.75" customHeight="1">
      <c r="B181" s="112">
        <f t="shared" si="16"/>
        <v>0</v>
      </c>
      <c r="C181" s="37"/>
      <c r="D181" s="67"/>
      <c r="E181" s="47"/>
      <c r="F181" s="41"/>
      <c r="G181" s="41"/>
      <c r="H181" s="48"/>
      <c r="I181" s="41"/>
      <c r="J181" s="41"/>
      <c r="K181" s="48"/>
      <c r="L181" s="41"/>
      <c r="M181" s="61"/>
      <c r="N181" s="41"/>
      <c r="O181" s="129"/>
      <c r="AE181" s="203" t="str">
        <f>+ciselniky!A185</f>
        <v>tanečný šport</v>
      </c>
      <c r="AF181" s="203" t="str">
        <f>+ciselniky!B185</f>
        <v>breaking</v>
      </c>
      <c r="AG181" s="204">
        <f>+ciselniky!C185</f>
        <v>0.1</v>
      </c>
      <c r="AH181" s="204">
        <f>+ciselniky!D185</f>
        <v>0.8</v>
      </c>
      <c r="AI181" s="204">
        <f>+ciselniky!E185</f>
        <v>0.2</v>
      </c>
      <c r="AJ181" s="204">
        <f>+ciselniky!F185</f>
        <v>0</v>
      </c>
      <c r="AK181" s="203" t="str">
        <f>+ciselniky!G185</f>
        <v>I</v>
      </c>
    </row>
    <row r="182" spans="2:37" ht="12.75" customHeight="1">
      <c r="B182" s="112">
        <f t="shared" si="16"/>
        <v>0</v>
      </c>
      <c r="C182" s="37"/>
      <c r="D182" s="67"/>
      <c r="E182" s="47"/>
      <c r="F182" s="41"/>
      <c r="G182" s="41"/>
      <c r="H182" s="48"/>
      <c r="I182" s="41"/>
      <c r="J182" s="41"/>
      <c r="K182" s="48"/>
      <c r="L182" s="41"/>
      <c r="M182" s="61"/>
      <c r="N182" s="41"/>
      <c r="O182" s="129"/>
      <c r="AE182" s="203" t="str">
        <f>+ciselniky!A186</f>
        <v>tanečný šport</v>
      </c>
      <c r="AF182" s="203" t="str">
        <f>+ciselniky!B186</f>
        <v>trendové tance</v>
      </c>
      <c r="AG182" s="204">
        <f>+ciselniky!C186</f>
        <v>0.1</v>
      </c>
      <c r="AH182" s="204">
        <f>+ciselniky!D186</f>
        <v>0.2</v>
      </c>
      <c r="AI182" s="204">
        <f>+ciselniky!E186</f>
        <v>0.2</v>
      </c>
      <c r="AJ182" s="204">
        <f>+ciselniky!F186</f>
        <v>0.6</v>
      </c>
      <c r="AK182" s="203" t="str">
        <f>+ciselniky!G186</f>
        <v>I</v>
      </c>
    </row>
    <row r="183" spans="2:37" ht="12.75" customHeight="1">
      <c r="B183" s="112">
        <f t="shared" si="16"/>
        <v>0</v>
      </c>
      <c r="C183" s="37"/>
      <c r="D183" s="67"/>
      <c r="E183" s="47"/>
      <c r="F183" s="41"/>
      <c r="G183" s="41"/>
      <c r="H183" s="48"/>
      <c r="I183" s="41"/>
      <c r="J183" s="41"/>
      <c r="K183" s="48"/>
      <c r="L183" s="41"/>
      <c r="M183" s="61"/>
      <c r="N183" s="41"/>
      <c r="O183" s="129"/>
      <c r="AE183" s="203" t="str">
        <f>+ciselniky!A187</f>
        <v>tenis</v>
      </c>
      <c r="AF183" s="203" t="str">
        <f>+ciselniky!B187</f>
        <v>tenis</v>
      </c>
      <c r="AG183" s="204">
        <f>+ciselniky!C187</f>
        <v>1</v>
      </c>
      <c r="AH183" s="204">
        <f>+ciselniky!D187</f>
        <v>0.5</v>
      </c>
      <c r="AI183" s="204">
        <f>+ciselniky!E187</f>
        <v>0.5</v>
      </c>
      <c r="AJ183" s="204">
        <f>+ciselniky!F187</f>
        <v>0</v>
      </c>
      <c r="AK183" s="203" t="str">
        <f>+ciselniky!G187</f>
        <v>I</v>
      </c>
    </row>
    <row r="184" spans="2:37" ht="12.75" customHeight="1">
      <c r="B184" s="112">
        <f t="shared" si="16"/>
        <v>0</v>
      </c>
      <c r="C184" s="37"/>
      <c r="D184" s="67"/>
      <c r="E184" s="47"/>
      <c r="F184" s="41"/>
      <c r="G184" s="41"/>
      <c r="H184" s="48"/>
      <c r="I184" s="41"/>
      <c r="J184" s="41"/>
      <c r="K184" s="48"/>
      <c r="L184" s="41"/>
      <c r="M184" s="61"/>
      <c r="N184" s="41"/>
      <c r="O184" s="129"/>
      <c r="AE184" s="203" t="str">
        <f>+ciselniky!A188</f>
        <v>teqball</v>
      </c>
      <c r="AF184" s="203" t="str">
        <f>+ciselniky!B188</f>
        <v>teqball</v>
      </c>
      <c r="AG184" s="204">
        <f>+ciselniky!C188</f>
        <v>1</v>
      </c>
      <c r="AH184" s="204">
        <f>+ciselniky!D188</f>
        <v>0.6</v>
      </c>
      <c r="AI184" s="204">
        <f>+ciselniky!E188</f>
        <v>0.4</v>
      </c>
      <c r="AJ184" s="204">
        <f>+ciselniky!F188</f>
        <v>0</v>
      </c>
      <c r="AK184" s="203" t="str">
        <f>+ciselniky!G188</f>
        <v>I</v>
      </c>
    </row>
    <row r="185" spans="2:37" ht="12.75" customHeight="1">
      <c r="B185" s="112">
        <f t="shared" si="16"/>
        <v>0</v>
      </c>
      <c r="C185" s="37"/>
      <c r="D185" s="67"/>
      <c r="E185" s="47"/>
      <c r="F185" s="41"/>
      <c r="G185" s="41"/>
      <c r="H185" s="48"/>
      <c r="I185" s="41"/>
      <c r="J185" s="41"/>
      <c r="K185" s="48"/>
      <c r="L185" s="41"/>
      <c r="M185" s="61"/>
      <c r="N185" s="41"/>
      <c r="O185" s="129"/>
      <c r="AE185" s="203" t="str">
        <f>+ciselniky!A189</f>
        <v>thajský box</v>
      </c>
      <c r="AF185" s="203" t="str">
        <f>+ciselniky!B189</f>
        <v>thajský box</v>
      </c>
      <c r="AG185" s="204">
        <f>+ciselniky!C189</f>
        <v>1</v>
      </c>
      <c r="AH185" s="204">
        <f>+ciselniky!D189</f>
        <v>0.5</v>
      </c>
      <c r="AI185" s="204">
        <f>+ciselniky!E189</f>
        <v>0.5</v>
      </c>
      <c r="AJ185" s="204">
        <f>+ciselniky!F189</f>
        <v>0</v>
      </c>
      <c r="AK185" s="203" t="str">
        <f>+ciselniky!G189</f>
        <v>I</v>
      </c>
    </row>
    <row r="186" spans="2:37" ht="12.75" customHeight="1">
      <c r="B186" s="112">
        <f t="shared" si="16"/>
        <v>0</v>
      </c>
      <c r="C186" s="37"/>
      <c r="D186" s="67"/>
      <c r="E186" s="47"/>
      <c r="F186" s="41"/>
      <c r="G186" s="41"/>
      <c r="H186" s="48"/>
      <c r="I186" s="41"/>
      <c r="J186" s="41"/>
      <c r="K186" s="48"/>
      <c r="L186" s="41"/>
      <c r="M186" s="61"/>
      <c r="N186" s="41"/>
      <c r="O186" s="129"/>
      <c r="AE186" s="203" t="str">
        <f>+ciselniky!A190</f>
        <v>triatlon</v>
      </c>
      <c r="AF186" s="203" t="str">
        <f>+ciselniky!B190</f>
        <v>triatlon</v>
      </c>
      <c r="AG186" s="204">
        <f>+ciselniky!C190</f>
        <v>0.7</v>
      </c>
      <c r="AH186" s="204">
        <f>+ciselniky!D190</f>
        <v>0.4</v>
      </c>
      <c r="AI186" s="204">
        <f>+ciselniky!E190</f>
        <v>0.4</v>
      </c>
      <c r="AJ186" s="204">
        <f>+ciselniky!F190</f>
        <v>0.2</v>
      </c>
      <c r="AK186" s="203" t="str">
        <f>+ciselniky!G190</f>
        <v>I</v>
      </c>
    </row>
    <row r="187" spans="2:37" ht="12.75" customHeight="1">
      <c r="B187" s="112">
        <f t="shared" si="16"/>
        <v>0</v>
      </c>
      <c r="C187" s="37"/>
      <c r="D187" s="67"/>
      <c r="E187" s="47"/>
      <c r="F187" s="41"/>
      <c r="G187" s="41"/>
      <c r="H187" s="48"/>
      <c r="I187" s="41"/>
      <c r="J187" s="41"/>
      <c r="K187" s="48"/>
      <c r="L187" s="41"/>
      <c r="M187" s="61"/>
      <c r="N187" s="41"/>
      <c r="O187" s="129"/>
      <c r="AE187" s="203" t="str">
        <f>+ciselniky!A191</f>
        <v>triatlon</v>
      </c>
      <c r="AF187" s="203" t="str">
        <f>+ciselniky!B191</f>
        <v>triatlon - multišport</v>
      </c>
      <c r="AG187" s="204">
        <f>+ciselniky!C191</f>
        <v>0.3</v>
      </c>
      <c r="AH187" s="204">
        <f>+ciselniky!D191</f>
        <v>0.5</v>
      </c>
      <c r="AI187" s="204">
        <f>+ciselniky!E191</f>
        <v>0.5</v>
      </c>
      <c r="AJ187" s="204">
        <f>+ciselniky!F191</f>
        <v>0</v>
      </c>
      <c r="AK187" s="203" t="str">
        <f>+ciselniky!G191</f>
        <v>I</v>
      </c>
    </row>
    <row r="188" spans="2:37" ht="12.75" customHeight="1">
      <c r="B188" s="112">
        <f t="shared" si="16"/>
        <v>0</v>
      </c>
      <c r="C188" s="37"/>
      <c r="D188" s="67"/>
      <c r="E188" s="47"/>
      <c r="F188" s="41"/>
      <c r="G188" s="41"/>
      <c r="H188" s="48"/>
      <c r="I188" s="41"/>
      <c r="J188" s="41"/>
      <c r="K188" s="48"/>
      <c r="L188" s="41"/>
      <c r="M188" s="61"/>
      <c r="N188" s="41"/>
      <c r="O188" s="129"/>
      <c r="AE188" s="203" t="str">
        <f>+ciselniky!A192</f>
        <v>veslovanie</v>
      </c>
      <c r="AF188" s="203" t="str">
        <f>+ciselniky!B192</f>
        <v>veslovanie</v>
      </c>
      <c r="AG188" s="204">
        <f>+ciselniky!C192</f>
        <v>1</v>
      </c>
      <c r="AH188" s="204">
        <f>+ciselniky!D192</f>
        <v>0.5</v>
      </c>
      <c r="AI188" s="204">
        <f>+ciselniky!E192</f>
        <v>0.5</v>
      </c>
      <c r="AJ188" s="204">
        <f>+ciselniky!F192</f>
        <v>0</v>
      </c>
      <c r="AK188" s="203" t="str">
        <f>+ciselniky!G192</f>
        <v>I</v>
      </c>
    </row>
    <row r="189" spans="2:37" ht="12.75" customHeight="1">
      <c r="B189" s="112">
        <f t="shared" si="16"/>
        <v>0</v>
      </c>
      <c r="C189" s="37"/>
      <c r="D189" s="67"/>
      <c r="E189" s="47"/>
      <c r="F189" s="41"/>
      <c r="G189" s="41"/>
      <c r="H189" s="48"/>
      <c r="I189" s="41"/>
      <c r="J189" s="41"/>
      <c r="K189" s="48"/>
      <c r="L189" s="41"/>
      <c r="M189" s="61"/>
      <c r="N189" s="41"/>
      <c r="O189" s="129"/>
      <c r="AE189" s="203" t="str">
        <f>+ciselniky!A193</f>
        <v>vodné lyžovanie</v>
      </c>
      <c r="AF189" s="203" t="str">
        <f>+ciselniky!B193</f>
        <v>vodné lyžovanie za vlekom</v>
      </c>
      <c r="AG189" s="204">
        <f>+ciselniky!C193</f>
        <v>0.46</v>
      </c>
      <c r="AH189" s="204">
        <f>+ciselniky!D193</f>
        <v>0.5</v>
      </c>
      <c r="AI189" s="204">
        <f>+ciselniky!E193</f>
        <v>0.5</v>
      </c>
      <c r="AJ189" s="204">
        <f>+ciselniky!F193</f>
        <v>0</v>
      </c>
      <c r="AK189" s="203" t="str">
        <f>+ciselniky!G193</f>
        <v>I</v>
      </c>
    </row>
    <row r="190" spans="2:37" ht="12.75" customHeight="1">
      <c r="B190" s="112">
        <f t="shared" si="16"/>
        <v>0</v>
      </c>
      <c r="C190" s="37"/>
      <c r="D190" s="67"/>
      <c r="E190" s="47"/>
      <c r="F190" s="41"/>
      <c r="G190" s="41"/>
      <c r="H190" s="48"/>
      <c r="I190" s="41"/>
      <c r="J190" s="41"/>
      <c r="K190" s="48"/>
      <c r="L190" s="41"/>
      <c r="M190" s="61"/>
      <c r="N190" s="41"/>
      <c r="O190" s="129"/>
      <c r="AE190" s="203" t="str">
        <f>+ciselniky!A194</f>
        <v>vodné lyžovanie</v>
      </c>
      <c r="AF190" s="203" t="str">
        <f>+ciselniky!B194</f>
        <v>vodné lyžovanie za člnom</v>
      </c>
      <c r="AG190" s="204">
        <f>+ciselniky!C194</f>
        <v>0.36</v>
      </c>
      <c r="AH190" s="204">
        <f>+ciselniky!D194</f>
        <v>0.5</v>
      </c>
      <c r="AI190" s="204">
        <f>+ciselniky!E194</f>
        <v>0.5</v>
      </c>
      <c r="AJ190" s="204">
        <f>+ciselniky!F194</f>
        <v>0</v>
      </c>
      <c r="AK190" s="203" t="str">
        <f>+ciselniky!G194</f>
        <v>I</v>
      </c>
    </row>
    <row r="191" spans="2:37" ht="12.75" customHeight="1">
      <c r="B191" s="112">
        <f t="shared" si="16"/>
        <v>0</v>
      </c>
      <c r="C191" s="37"/>
      <c r="D191" s="67"/>
      <c r="E191" s="47"/>
      <c r="F191" s="41"/>
      <c r="G191" s="41"/>
      <c r="H191" s="48"/>
      <c r="I191" s="41"/>
      <c r="J191" s="41"/>
      <c r="K191" s="48"/>
      <c r="L191" s="41"/>
      <c r="M191" s="61"/>
      <c r="N191" s="41"/>
      <c r="O191" s="129"/>
      <c r="AE191" s="203" t="str">
        <f>+ciselniky!A195</f>
        <v>vodné lyžovanie</v>
      </c>
      <c r="AF191" s="203" t="str">
        <f>+ciselniky!B195</f>
        <v>wakeboard za vlekom</v>
      </c>
      <c r="AG191" s="204">
        <f>+ciselniky!C195</f>
        <v>0.18</v>
      </c>
      <c r="AH191" s="204">
        <f>+ciselniky!D195</f>
        <v>0.5</v>
      </c>
      <c r="AI191" s="204">
        <f>+ciselniky!E195</f>
        <v>0.5</v>
      </c>
      <c r="AJ191" s="204">
        <f>+ciselniky!F195</f>
        <v>0</v>
      </c>
      <c r="AK191" s="203" t="str">
        <f>+ciselniky!G195</f>
        <v>I</v>
      </c>
    </row>
    <row r="192" spans="2:37" ht="12.75" customHeight="1">
      <c r="B192" s="112">
        <f t="shared" si="16"/>
        <v>0</v>
      </c>
      <c r="C192" s="37"/>
      <c r="D192" s="67"/>
      <c r="E192" s="47"/>
      <c r="F192" s="41"/>
      <c r="G192" s="41"/>
      <c r="H192" s="48"/>
      <c r="I192" s="41"/>
      <c r="J192" s="41"/>
      <c r="K192" s="48"/>
      <c r="L192" s="41"/>
      <c r="M192" s="61"/>
      <c r="N192" s="41"/>
      <c r="O192" s="129"/>
      <c r="AE192" s="203" t="str">
        <f>+ciselniky!A196</f>
        <v>vodné lyžovanie</v>
      </c>
      <c r="AF192" s="203" t="str">
        <f>+ciselniky!B196</f>
        <v>lyžovanie barefoot</v>
      </c>
      <c r="AG192" s="204">
        <f>+ciselniky!C196</f>
        <v>0</v>
      </c>
      <c r="AH192" s="204">
        <f>+ciselniky!D196</f>
        <v>0.5</v>
      </c>
      <c r="AI192" s="204">
        <f>+ciselniky!E196</f>
        <v>0.5</v>
      </c>
      <c r="AJ192" s="204">
        <f>+ciselniky!F196</f>
        <v>0</v>
      </c>
      <c r="AK192" s="203" t="str">
        <f>+ciselniky!G196</f>
        <v>I</v>
      </c>
    </row>
    <row r="193" spans="2:37" ht="12.75" customHeight="1">
      <c r="B193" s="112">
        <f t="shared" si="16"/>
        <v>0</v>
      </c>
      <c r="C193" s="37"/>
      <c r="D193" s="67"/>
      <c r="E193" s="47"/>
      <c r="F193" s="41"/>
      <c r="G193" s="41"/>
      <c r="H193" s="48"/>
      <c r="I193" s="41"/>
      <c r="J193" s="41"/>
      <c r="K193" s="48"/>
      <c r="L193" s="41"/>
      <c r="M193" s="61"/>
      <c r="N193" s="41"/>
      <c r="O193" s="129"/>
      <c r="AE193" s="203" t="str">
        <f>+ciselniky!A197</f>
        <v>vodné lyžovanie</v>
      </c>
      <c r="AF193" s="203" t="str">
        <f>+ciselniky!B197</f>
        <v>rýchlostné vodné lyžovanie</v>
      </c>
      <c r="AG193" s="204">
        <f>+ciselniky!C197</f>
        <v>0</v>
      </c>
      <c r="AH193" s="204">
        <f>+ciselniky!D197</f>
        <v>0.5</v>
      </c>
      <c r="AI193" s="204">
        <f>+ciselniky!E197</f>
        <v>0.5</v>
      </c>
      <c r="AJ193" s="204">
        <f>+ciselniky!F197</f>
        <v>0</v>
      </c>
      <c r="AK193" s="203" t="str">
        <f>+ciselniky!G197</f>
        <v>I</v>
      </c>
    </row>
    <row r="194" spans="2:37" ht="12.75" customHeight="1">
      <c r="B194" s="112">
        <f t="shared" si="16"/>
        <v>0</v>
      </c>
      <c r="C194" s="37"/>
      <c r="D194" s="67"/>
      <c r="E194" s="47"/>
      <c r="F194" s="41"/>
      <c r="G194" s="41"/>
      <c r="H194" s="48"/>
      <c r="I194" s="41"/>
      <c r="J194" s="41"/>
      <c r="K194" s="48"/>
      <c r="L194" s="41"/>
      <c r="M194" s="61"/>
      <c r="N194" s="41"/>
      <c r="O194" s="129"/>
      <c r="AE194" s="203" t="str">
        <f>+ciselniky!A198</f>
        <v>vodné lyžovanie</v>
      </c>
      <c r="AF194" s="203" t="str">
        <f>+ciselniky!B198</f>
        <v>wakeboard za člnom</v>
      </c>
      <c r="AG194" s="204">
        <f>+ciselniky!C198</f>
        <v>0</v>
      </c>
      <c r="AH194" s="204">
        <f>+ciselniky!D198</f>
        <v>0.5</v>
      </c>
      <c r="AI194" s="204">
        <f>+ciselniky!E198</f>
        <v>0.5</v>
      </c>
      <c r="AJ194" s="204">
        <f>+ciselniky!F198</f>
        <v>0</v>
      </c>
      <c r="AK194" s="203" t="str">
        <f>+ciselniky!G198</f>
        <v>I</v>
      </c>
    </row>
    <row r="195" spans="2:37" ht="12.75" customHeight="1">
      <c r="B195" s="112">
        <f t="shared" si="16"/>
        <v>0</v>
      </c>
      <c r="C195" s="37"/>
      <c r="D195" s="67"/>
      <c r="E195" s="47"/>
      <c r="F195" s="41"/>
      <c r="G195" s="41"/>
      <c r="H195" s="48"/>
      <c r="I195" s="41"/>
      <c r="J195" s="41"/>
      <c r="K195" s="48"/>
      <c r="L195" s="41"/>
      <c r="M195" s="61"/>
      <c r="N195" s="41"/>
      <c r="O195" s="129"/>
      <c r="AE195" s="203" t="str">
        <f>+ciselniky!A199</f>
        <v>vodný motorizmus</v>
      </c>
      <c r="AF195" s="203" t="str">
        <f>+ciselniky!B199</f>
        <v>vodný motorizmus</v>
      </c>
      <c r="AG195" s="204">
        <f>+ciselniky!C199</f>
        <v>0.69</v>
      </c>
      <c r="AH195" s="204">
        <f>+ciselniky!D199</f>
        <v>0.6</v>
      </c>
      <c r="AI195" s="204">
        <f>+ciselniky!E199</f>
        <v>0.4</v>
      </c>
      <c r="AJ195" s="204">
        <f>+ciselniky!F199</f>
        <v>0</v>
      </c>
      <c r="AK195" s="203" t="str">
        <f>+ciselniky!G199</f>
        <v>I</v>
      </c>
    </row>
    <row r="196" spans="2:37" ht="12.75" customHeight="1">
      <c r="B196" s="112">
        <f t="shared" si="16"/>
        <v>0</v>
      </c>
      <c r="C196" s="37"/>
      <c r="D196" s="67"/>
      <c r="E196" s="47"/>
      <c r="F196" s="41"/>
      <c r="G196" s="41"/>
      <c r="H196" s="48"/>
      <c r="I196" s="41"/>
      <c r="J196" s="41"/>
      <c r="K196" s="48"/>
      <c r="L196" s="41"/>
      <c r="M196" s="61"/>
      <c r="N196" s="41"/>
      <c r="O196" s="129"/>
      <c r="AE196" s="203" t="str">
        <f>+ciselniky!A200</f>
        <v>vodný motorizmus</v>
      </c>
      <c r="AF196" s="203" t="str">
        <f>+ciselniky!B200</f>
        <v>vznášadlá</v>
      </c>
      <c r="AG196" s="204">
        <f>+ciselniky!C200</f>
        <v>0.3</v>
      </c>
      <c r="AH196" s="204">
        <f>+ciselniky!D200</f>
        <v>1</v>
      </c>
      <c r="AI196" s="204">
        <f>+ciselniky!E200</f>
        <v>0</v>
      </c>
      <c r="AJ196" s="204">
        <f>+ciselniky!F200</f>
        <v>0</v>
      </c>
      <c r="AK196" s="203" t="str">
        <f>+ciselniky!G200</f>
        <v>I</v>
      </c>
    </row>
    <row r="197" spans="2:37" ht="12.75" customHeight="1">
      <c r="B197" s="112">
        <f t="shared" si="16"/>
        <v>0</v>
      </c>
      <c r="C197" s="37"/>
      <c r="D197" s="67"/>
      <c r="E197" s="47"/>
      <c r="F197" s="41"/>
      <c r="G197" s="41"/>
      <c r="H197" s="48"/>
      <c r="I197" s="41"/>
      <c r="J197" s="41"/>
      <c r="K197" s="48"/>
      <c r="L197" s="41"/>
      <c r="M197" s="61"/>
      <c r="N197" s="41"/>
      <c r="O197" s="129"/>
      <c r="AE197" s="203" t="str">
        <f>+ciselniky!A201</f>
        <v>vodný motorizmus</v>
      </c>
      <c r="AF197" s="203" t="str">
        <f>+ciselniky!B201</f>
        <v>vodné skútre</v>
      </c>
      <c r="AG197" s="204">
        <f>+ciselniky!C201</f>
        <v>0.01</v>
      </c>
      <c r="AH197" s="204">
        <f>+ciselniky!D201</f>
        <v>0.5</v>
      </c>
      <c r="AI197" s="204">
        <f>+ciselniky!E201</f>
        <v>0.5</v>
      </c>
      <c r="AJ197" s="204">
        <f>+ciselniky!F201</f>
        <v>0</v>
      </c>
      <c r="AK197" s="203" t="str">
        <f>+ciselniky!G201</f>
        <v>I</v>
      </c>
    </row>
    <row r="198" spans="2:37" ht="12.75" customHeight="1">
      <c r="B198" s="112">
        <f t="shared" si="16"/>
        <v>0</v>
      </c>
      <c r="C198" s="37"/>
      <c r="D198" s="67"/>
      <c r="E198" s="47"/>
      <c r="F198" s="41"/>
      <c r="G198" s="41"/>
      <c r="H198" s="48"/>
      <c r="I198" s="41"/>
      <c r="J198" s="41"/>
      <c r="K198" s="48"/>
      <c r="L198" s="41"/>
      <c r="M198" s="61"/>
      <c r="N198" s="41"/>
      <c r="O198" s="129"/>
      <c r="AE198" s="203" t="str">
        <f>+ciselniky!A202</f>
        <v>volejbal</v>
      </c>
      <c r="AF198" s="203" t="str">
        <f>+ciselniky!B202</f>
        <v>volejbal</v>
      </c>
      <c r="AG198" s="204">
        <f>+ciselniky!C202</f>
        <v>0.9</v>
      </c>
      <c r="AH198" s="204">
        <f>+ciselniky!D202</f>
        <v>0.5</v>
      </c>
      <c r="AI198" s="204">
        <f>+ciselniky!E202</f>
        <v>0.5</v>
      </c>
      <c r="AJ198" s="204">
        <f>+ciselniky!F202</f>
        <v>0</v>
      </c>
      <c r="AK198" s="203" t="str">
        <f>+ciselniky!G202</f>
        <v>K</v>
      </c>
    </row>
    <row r="199" spans="2:37" ht="12.75" customHeight="1">
      <c r="B199" s="112">
        <f t="shared" si="16"/>
        <v>0</v>
      </c>
      <c r="C199" s="37"/>
      <c r="D199" s="67"/>
      <c r="E199" s="47"/>
      <c r="F199" s="41"/>
      <c r="G199" s="41"/>
      <c r="H199" s="48"/>
      <c r="I199" s="41"/>
      <c r="J199" s="41"/>
      <c r="K199" s="48"/>
      <c r="L199" s="41"/>
      <c r="M199" s="61"/>
      <c r="N199" s="41"/>
      <c r="O199" s="129"/>
      <c r="AE199" s="203" t="str">
        <f>+ciselniky!A203</f>
        <v>volejbal</v>
      </c>
      <c r="AF199" s="203" t="str">
        <f>+ciselniky!B203</f>
        <v>plážový volejbal</v>
      </c>
      <c r="AG199" s="204">
        <f>+ciselniky!C203</f>
        <v>0.1</v>
      </c>
      <c r="AH199" s="204">
        <f>+ciselniky!D203</f>
        <v>0.5</v>
      </c>
      <c r="AI199" s="204">
        <f>+ciselniky!E203</f>
        <v>0.5</v>
      </c>
      <c r="AJ199" s="204">
        <f>+ciselniky!F203</f>
        <v>0</v>
      </c>
      <c r="AK199" s="203" t="str">
        <f>+ciselniky!G203</f>
        <v>I</v>
      </c>
    </row>
    <row r="200" spans="2:37" ht="12.75" customHeight="1">
      <c r="B200" s="112">
        <f t="shared" si="16"/>
        <v>0</v>
      </c>
      <c r="C200" s="37"/>
      <c r="D200" s="67"/>
      <c r="E200" s="47"/>
      <c r="F200" s="41"/>
      <c r="G200" s="41"/>
      <c r="H200" s="48"/>
      <c r="I200" s="41"/>
      <c r="J200" s="41"/>
      <c r="K200" s="48"/>
      <c r="L200" s="41"/>
      <c r="M200" s="61"/>
      <c r="N200" s="41"/>
      <c r="O200" s="129"/>
      <c r="AE200" s="203" t="str">
        <f>+ciselniky!A204</f>
        <v>vzpieranie</v>
      </c>
      <c r="AF200" s="203" t="str">
        <f>+ciselniky!B204</f>
        <v>vzpieranie</v>
      </c>
      <c r="AG200" s="204">
        <f>+ciselniky!C204</f>
        <v>1</v>
      </c>
      <c r="AH200" s="204">
        <f>+ciselniky!D204</f>
        <v>0.5</v>
      </c>
      <c r="AI200" s="204">
        <f>+ciselniky!E204</f>
        <v>0.5</v>
      </c>
      <c r="AJ200" s="204">
        <f>+ciselniky!F204</f>
        <v>0</v>
      </c>
      <c r="AK200" s="203" t="str">
        <f>+ciselniky!G204</f>
        <v>I</v>
      </c>
    </row>
    <row r="201" spans="2:37" ht="12.75" customHeight="1">
      <c r="B201" s="112">
        <f t="shared" si="16"/>
        <v>0</v>
      </c>
      <c r="C201" s="37"/>
      <c r="D201" s="67"/>
      <c r="E201" s="47"/>
      <c r="F201" s="41"/>
      <c r="G201" s="41"/>
      <c r="H201" s="48"/>
      <c r="I201" s="41"/>
      <c r="J201" s="41"/>
      <c r="K201" s="48"/>
      <c r="L201" s="41"/>
      <c r="M201" s="61"/>
      <c r="N201" s="41"/>
      <c r="O201" s="129"/>
      <c r="AE201" s="203" t="str">
        <f>+ciselniky!A205</f>
        <v>wushu</v>
      </c>
      <c r="AF201" s="203" t="str">
        <f>+ciselniky!B205</f>
        <v>wushu</v>
      </c>
      <c r="AG201" s="204">
        <f>+ciselniky!C205</f>
        <v>1</v>
      </c>
      <c r="AH201" s="204">
        <f>+ciselniky!D205</f>
        <v>0.55000000000000004</v>
      </c>
      <c r="AI201" s="204">
        <f>+ciselniky!E205</f>
        <v>0.45</v>
      </c>
      <c r="AJ201" s="204">
        <f>+ciselniky!F205</f>
        <v>0</v>
      </c>
      <c r="AK201" s="203" t="str">
        <f>+ciselniky!G205</f>
        <v>I</v>
      </c>
    </row>
    <row r="202" spans="2:37" ht="12.75" customHeight="1">
      <c r="B202" s="112">
        <f t="shared" si="16"/>
        <v>0</v>
      </c>
      <c r="C202" s="37"/>
      <c r="D202" s="67"/>
      <c r="E202" s="47"/>
      <c r="F202" s="41"/>
      <c r="G202" s="41"/>
      <c r="H202" s="48"/>
      <c r="I202" s="41"/>
      <c r="J202" s="41"/>
      <c r="K202" s="48"/>
      <c r="L202" s="41"/>
      <c r="M202" s="61"/>
      <c r="N202" s="41"/>
      <c r="O202" s="129"/>
      <c r="AE202" s="203" t="str">
        <f>+ciselniky!A206</f>
        <v>zápasenie</v>
      </c>
      <c r="AF202" s="203" t="str">
        <f>+ciselniky!B206</f>
        <v>zápasenie voľným štýlom</v>
      </c>
      <c r="AG202" s="204">
        <f>+ciselniky!C206</f>
        <v>0.6</v>
      </c>
      <c r="AH202" s="204">
        <f>+ciselniky!D206</f>
        <v>0.65</v>
      </c>
      <c r="AI202" s="204">
        <f>+ciselniky!E206</f>
        <v>0.35</v>
      </c>
      <c r="AJ202" s="204">
        <f>+ciselniky!F206</f>
        <v>0</v>
      </c>
      <c r="AK202" s="203" t="str">
        <f>+ciselniky!G206</f>
        <v>I</v>
      </c>
    </row>
    <row r="203" spans="2:37" ht="12.75" customHeight="1">
      <c r="B203" s="112">
        <f t="shared" si="16"/>
        <v>0</v>
      </c>
      <c r="C203" s="37"/>
      <c r="D203" s="67"/>
      <c r="E203" s="47"/>
      <c r="F203" s="41"/>
      <c r="G203" s="41"/>
      <c r="H203" s="48"/>
      <c r="I203" s="41"/>
      <c r="J203" s="41"/>
      <c r="K203" s="48"/>
      <c r="L203" s="41"/>
      <c r="M203" s="61"/>
      <c r="N203" s="41"/>
      <c r="O203" s="129"/>
      <c r="AE203" s="203" t="str">
        <f>+ciselniky!A207</f>
        <v>zápasenie</v>
      </c>
      <c r="AF203" s="203" t="str">
        <f>+ciselniky!B207</f>
        <v>gréckorímske zápasenie</v>
      </c>
      <c r="AG203" s="204">
        <f>+ciselniky!C207</f>
        <v>0.4</v>
      </c>
      <c r="AH203" s="204">
        <f>+ciselniky!D207</f>
        <v>1</v>
      </c>
      <c r="AI203" s="204">
        <f>+ciselniky!E207</f>
        <v>0</v>
      </c>
      <c r="AJ203" s="204">
        <f>+ciselniky!F207</f>
        <v>0</v>
      </c>
      <c r="AK203" s="203" t="str">
        <f>+ciselniky!G207</f>
        <v>I</v>
      </c>
    </row>
    <row r="204" spans="2:37" ht="12.75" customHeight="1">
      <c r="B204" s="112">
        <f t="shared" si="16"/>
        <v>0</v>
      </c>
      <c r="C204" s="37"/>
      <c r="D204" s="67"/>
      <c r="E204" s="47"/>
      <c r="F204" s="41"/>
      <c r="G204" s="41"/>
      <c r="H204" s="48"/>
      <c r="I204" s="41"/>
      <c r="J204" s="41"/>
      <c r="K204" s="48"/>
      <c r="L204" s="41"/>
      <c r="M204" s="61"/>
      <c r="N204" s="41"/>
      <c r="O204" s="129"/>
      <c r="AE204" s="203">
        <f>+ciselniky!A208</f>
        <v>0</v>
      </c>
      <c r="AF204" s="203">
        <f>+ciselniky!B208</f>
        <v>0</v>
      </c>
      <c r="AG204" s="204">
        <f>+ciselniky!C208</f>
        <v>0</v>
      </c>
      <c r="AH204" s="204">
        <f>+ciselniky!D208</f>
        <v>0</v>
      </c>
      <c r="AI204" s="204">
        <f>+ciselniky!E208</f>
        <v>0</v>
      </c>
      <c r="AJ204" s="204">
        <f>+ciselniky!F208</f>
        <v>0</v>
      </c>
      <c r="AK204" s="203">
        <f>+ciselniky!G208</f>
        <v>0</v>
      </c>
    </row>
    <row r="205" spans="2:37" ht="12.75" customHeight="1">
      <c r="B205" s="112">
        <f t="shared" si="16"/>
        <v>0</v>
      </c>
      <c r="C205" s="37"/>
      <c r="D205" s="67"/>
      <c r="E205" s="47"/>
      <c r="F205" s="41"/>
      <c r="G205" s="41"/>
      <c r="H205" s="48"/>
      <c r="I205" s="41"/>
      <c r="J205" s="41"/>
      <c r="K205" s="48"/>
      <c r="L205" s="41"/>
      <c r="M205" s="61"/>
      <c r="N205" s="41"/>
      <c r="O205" s="129"/>
      <c r="AE205" s="203">
        <f>+ciselniky!A209</f>
        <v>0</v>
      </c>
      <c r="AF205" s="203">
        <f>+ciselniky!B209</f>
        <v>0</v>
      </c>
      <c r="AG205" s="204">
        <f>+ciselniky!C209</f>
        <v>0</v>
      </c>
      <c r="AH205" s="204">
        <f>+ciselniky!D209</f>
        <v>0</v>
      </c>
      <c r="AI205" s="204">
        <f>+ciselniky!E209</f>
        <v>0</v>
      </c>
      <c r="AJ205" s="204">
        <f>+ciselniky!F209</f>
        <v>0</v>
      </c>
      <c r="AK205" s="203">
        <f>+ciselniky!G209</f>
        <v>0</v>
      </c>
    </row>
    <row r="206" spans="2:37" ht="12.75" customHeight="1">
      <c r="B206" s="112">
        <f t="shared" si="16"/>
        <v>0</v>
      </c>
      <c r="C206" s="37"/>
      <c r="D206" s="67"/>
      <c r="E206" s="47"/>
      <c r="F206" s="41"/>
      <c r="G206" s="41"/>
      <c r="H206" s="48"/>
      <c r="I206" s="41"/>
      <c r="J206" s="41"/>
      <c r="K206" s="48"/>
      <c r="L206" s="41"/>
      <c r="M206" s="61"/>
      <c r="N206" s="41"/>
      <c r="O206" s="129"/>
      <c r="AE206" s="203">
        <f>+ciselniky!A210</f>
        <v>0</v>
      </c>
      <c r="AF206" s="203">
        <f>+ciselniky!B210</f>
        <v>0</v>
      </c>
      <c r="AG206" s="204">
        <f>+ciselniky!C210</f>
        <v>0</v>
      </c>
      <c r="AH206" s="204">
        <f>+ciselniky!D210</f>
        <v>0</v>
      </c>
      <c r="AI206" s="204">
        <f>+ciselniky!E210</f>
        <v>0</v>
      </c>
      <c r="AJ206" s="204">
        <f>+ciselniky!F210</f>
        <v>0</v>
      </c>
      <c r="AK206" s="203">
        <f>+ciselniky!G210</f>
        <v>0</v>
      </c>
    </row>
    <row r="207" spans="2:37" ht="12.75" customHeight="1">
      <c r="B207" s="112">
        <f t="shared" si="16"/>
        <v>0</v>
      </c>
      <c r="C207" s="37"/>
      <c r="D207" s="67"/>
      <c r="E207" s="47"/>
      <c r="F207" s="41"/>
      <c r="G207" s="41"/>
      <c r="H207" s="48"/>
      <c r="I207" s="41"/>
      <c r="J207" s="41"/>
      <c r="K207" s="48"/>
      <c r="L207" s="41"/>
      <c r="M207" s="61"/>
      <c r="N207" s="41"/>
      <c r="O207" s="129"/>
      <c r="AE207" s="203">
        <f>+ciselniky!A211</f>
        <v>0</v>
      </c>
      <c r="AF207" s="203">
        <f>+ciselniky!B211</f>
        <v>0</v>
      </c>
      <c r="AG207" s="204">
        <f>+ciselniky!C211</f>
        <v>0</v>
      </c>
      <c r="AH207" s="204">
        <f>+ciselniky!D211</f>
        <v>0</v>
      </c>
      <c r="AI207" s="204">
        <f>+ciselniky!E211</f>
        <v>0</v>
      </c>
      <c r="AJ207" s="204">
        <f>+ciselniky!F211</f>
        <v>0</v>
      </c>
      <c r="AK207" s="203">
        <f>+ciselniky!G211</f>
        <v>0</v>
      </c>
    </row>
    <row r="208" spans="2:37" ht="12.75" customHeight="1">
      <c r="B208" s="112">
        <f t="shared" si="16"/>
        <v>0</v>
      </c>
      <c r="C208" s="37"/>
      <c r="D208" s="67"/>
      <c r="E208" s="47"/>
      <c r="F208" s="41"/>
      <c r="G208" s="41"/>
      <c r="H208" s="48"/>
      <c r="I208" s="41"/>
      <c r="J208" s="41"/>
      <c r="K208" s="48"/>
      <c r="L208" s="41"/>
      <c r="M208" s="61"/>
      <c r="N208" s="41"/>
      <c r="O208" s="129"/>
      <c r="AE208" s="203">
        <f>+ciselniky!A212</f>
        <v>0</v>
      </c>
      <c r="AF208" s="203">
        <f>+ciselniky!B212</f>
        <v>0</v>
      </c>
      <c r="AG208" s="204">
        <f>+ciselniky!C212</f>
        <v>0</v>
      </c>
      <c r="AH208" s="204">
        <f>+ciselniky!D212</f>
        <v>0</v>
      </c>
      <c r="AI208" s="204">
        <f>+ciselniky!E212</f>
        <v>0</v>
      </c>
      <c r="AJ208" s="204">
        <f>+ciselniky!F212</f>
        <v>0</v>
      </c>
      <c r="AK208" s="203">
        <f>+ciselniky!G212</f>
        <v>0</v>
      </c>
    </row>
    <row r="209" spans="2:37" ht="12.75" customHeight="1">
      <c r="B209" s="112">
        <f t="shared" si="16"/>
        <v>0</v>
      </c>
      <c r="C209" s="37"/>
      <c r="D209" s="67"/>
      <c r="E209" s="47"/>
      <c r="F209" s="41"/>
      <c r="G209" s="41"/>
      <c r="H209" s="48"/>
      <c r="I209" s="41"/>
      <c r="J209" s="41"/>
      <c r="K209" s="48"/>
      <c r="L209" s="41"/>
      <c r="M209" s="61"/>
      <c r="N209" s="41"/>
      <c r="O209" s="129"/>
      <c r="AE209" s="203">
        <f>+ciselniky!A213</f>
        <v>0</v>
      </c>
      <c r="AF209" s="203">
        <f>+ciselniky!B213</f>
        <v>0</v>
      </c>
      <c r="AG209" s="204">
        <f>+ciselniky!C213</f>
        <v>0</v>
      </c>
      <c r="AH209" s="204">
        <f>+ciselniky!D213</f>
        <v>0</v>
      </c>
      <c r="AI209" s="204">
        <f>+ciselniky!E213</f>
        <v>0</v>
      </c>
      <c r="AJ209" s="204">
        <f>+ciselniky!F213</f>
        <v>0</v>
      </c>
      <c r="AK209" s="203">
        <f>+ciselniky!G213</f>
        <v>0</v>
      </c>
    </row>
    <row r="210" spans="2:37" ht="12.75" customHeight="1">
      <c r="B210" s="112">
        <f t="shared" ref="B210:B273" si="17">$C$2</f>
        <v>0</v>
      </c>
      <c r="C210" s="37"/>
      <c r="D210" s="67"/>
      <c r="E210" s="47"/>
      <c r="F210" s="41"/>
      <c r="G210" s="41"/>
      <c r="H210" s="48"/>
      <c r="I210" s="41"/>
      <c r="J210" s="41"/>
      <c r="K210" s="48"/>
      <c r="L210" s="41"/>
      <c r="M210" s="61"/>
      <c r="N210" s="41"/>
      <c r="O210" s="129"/>
      <c r="AE210" s="203">
        <f>+ciselniky!A214</f>
        <v>0</v>
      </c>
      <c r="AF210" s="203">
        <f>+ciselniky!B214</f>
        <v>0</v>
      </c>
      <c r="AG210" s="204">
        <f>+ciselniky!C214</f>
        <v>0</v>
      </c>
      <c r="AH210" s="204">
        <f>+ciselniky!D214</f>
        <v>0</v>
      </c>
      <c r="AI210" s="204">
        <f>+ciselniky!E214</f>
        <v>0</v>
      </c>
      <c r="AJ210" s="204">
        <f>+ciselniky!F214</f>
        <v>0</v>
      </c>
      <c r="AK210" s="203">
        <f>+ciselniky!G214</f>
        <v>0</v>
      </c>
    </row>
    <row r="211" spans="2:37" ht="12.75" customHeight="1">
      <c r="B211" s="112">
        <f t="shared" si="17"/>
        <v>0</v>
      </c>
      <c r="C211" s="37"/>
      <c r="D211" s="67"/>
      <c r="E211" s="47"/>
      <c r="F211" s="41"/>
      <c r="G211" s="41"/>
      <c r="H211" s="48"/>
      <c r="I211" s="41"/>
      <c r="J211" s="41"/>
      <c r="K211" s="48"/>
      <c r="L211" s="41"/>
      <c r="M211" s="61"/>
      <c r="N211" s="41"/>
      <c r="O211" s="129"/>
      <c r="AE211" s="203">
        <f>+ciselniky!A215</f>
        <v>0</v>
      </c>
      <c r="AF211" s="203">
        <f>+ciselniky!B215</f>
        <v>0</v>
      </c>
      <c r="AG211" s="204">
        <f>+ciselniky!C215</f>
        <v>0</v>
      </c>
      <c r="AH211" s="204">
        <f>+ciselniky!D215</f>
        <v>0</v>
      </c>
      <c r="AI211" s="204">
        <f>+ciselniky!E215</f>
        <v>0</v>
      </c>
      <c r="AJ211" s="204">
        <f>+ciselniky!F215</f>
        <v>0</v>
      </c>
      <c r="AK211" s="203">
        <f>+ciselniky!G215</f>
        <v>0</v>
      </c>
    </row>
    <row r="212" spans="2:37" ht="12.75" customHeight="1">
      <c r="B212" s="112">
        <f t="shared" si="17"/>
        <v>0</v>
      </c>
      <c r="C212" s="37"/>
      <c r="D212" s="67"/>
      <c r="E212" s="47"/>
      <c r="F212" s="41"/>
      <c r="G212" s="41"/>
      <c r="H212" s="48"/>
      <c r="I212" s="41"/>
      <c r="J212" s="41"/>
      <c r="K212" s="48"/>
      <c r="L212" s="41"/>
      <c r="M212" s="61"/>
      <c r="N212" s="41"/>
      <c r="O212" s="129"/>
      <c r="AE212" s="203">
        <f>+ciselniky!A216</f>
        <v>0</v>
      </c>
      <c r="AF212" s="203">
        <f>+ciselniky!B216</f>
        <v>0</v>
      </c>
      <c r="AG212" s="204">
        <f>+ciselniky!C216</f>
        <v>0</v>
      </c>
      <c r="AH212" s="204">
        <f>+ciselniky!D216</f>
        <v>0</v>
      </c>
      <c r="AI212" s="204">
        <f>+ciselniky!E216</f>
        <v>0</v>
      </c>
      <c r="AJ212" s="204">
        <f>+ciselniky!F216</f>
        <v>0</v>
      </c>
      <c r="AK212" s="203">
        <f>+ciselniky!G216</f>
        <v>0</v>
      </c>
    </row>
    <row r="213" spans="2:37" ht="12.75" customHeight="1">
      <c r="B213" s="112">
        <f t="shared" si="17"/>
        <v>0</v>
      </c>
      <c r="C213" s="37"/>
      <c r="D213" s="67"/>
      <c r="E213" s="47"/>
      <c r="F213" s="41"/>
      <c r="G213" s="41"/>
      <c r="H213" s="48"/>
      <c r="I213" s="41"/>
      <c r="J213" s="41"/>
      <c r="K213" s="48"/>
      <c r="L213" s="41"/>
      <c r="M213" s="61"/>
      <c r="N213" s="41"/>
      <c r="O213" s="129"/>
      <c r="AE213" s="203">
        <f>+ciselniky!A217</f>
        <v>0</v>
      </c>
      <c r="AF213" s="203">
        <f>+ciselniky!B217</f>
        <v>0</v>
      </c>
      <c r="AG213" s="204">
        <f>+ciselniky!C217</f>
        <v>0</v>
      </c>
      <c r="AH213" s="204">
        <f>+ciselniky!D217</f>
        <v>0</v>
      </c>
      <c r="AI213" s="204">
        <f>+ciselniky!E217</f>
        <v>0</v>
      </c>
      <c r="AJ213" s="204">
        <f>+ciselniky!F217</f>
        <v>0</v>
      </c>
      <c r="AK213" s="203">
        <f>+ciselniky!G217</f>
        <v>0</v>
      </c>
    </row>
    <row r="214" spans="2:37" ht="12.75" customHeight="1">
      <c r="B214" s="112">
        <f t="shared" si="17"/>
        <v>0</v>
      </c>
      <c r="C214" s="37"/>
      <c r="D214" s="67"/>
      <c r="E214" s="47"/>
      <c r="F214" s="41"/>
      <c r="G214" s="41"/>
      <c r="H214" s="48"/>
      <c r="I214" s="41"/>
      <c r="J214" s="41"/>
      <c r="K214" s="48"/>
      <c r="L214" s="41"/>
      <c r="M214" s="61"/>
      <c r="N214" s="41"/>
      <c r="O214" s="129"/>
      <c r="AE214" s="203">
        <f>+ciselniky!A218</f>
        <v>0</v>
      </c>
      <c r="AF214" s="203">
        <f>+ciselniky!B218</f>
        <v>0</v>
      </c>
      <c r="AG214" s="204">
        <f>+ciselniky!C218</f>
        <v>0</v>
      </c>
      <c r="AH214" s="204">
        <f>+ciselniky!D218</f>
        <v>0</v>
      </c>
      <c r="AI214" s="204">
        <f>+ciselniky!E218</f>
        <v>0</v>
      </c>
      <c r="AJ214" s="204">
        <f>+ciselniky!F218</f>
        <v>0</v>
      </c>
      <c r="AK214" s="203">
        <f>+ciselniky!G218</f>
        <v>0</v>
      </c>
    </row>
    <row r="215" spans="2:37" ht="12.75" customHeight="1">
      <c r="B215" s="112">
        <f t="shared" si="17"/>
        <v>0</v>
      </c>
      <c r="C215" s="37"/>
      <c r="D215" s="67"/>
      <c r="E215" s="47"/>
      <c r="F215" s="41"/>
      <c r="G215" s="41"/>
      <c r="H215" s="48"/>
      <c r="I215" s="41"/>
      <c r="J215" s="41"/>
      <c r="K215" s="48"/>
      <c r="L215" s="41"/>
      <c r="M215" s="61"/>
      <c r="N215" s="41"/>
      <c r="O215" s="129"/>
      <c r="AE215" s="203">
        <f>+ciselniky!A219</f>
        <v>0</v>
      </c>
      <c r="AF215" s="203">
        <f>+ciselniky!B219</f>
        <v>0</v>
      </c>
      <c r="AG215" s="204">
        <f>+ciselniky!C219</f>
        <v>0</v>
      </c>
      <c r="AH215" s="204">
        <f>+ciselniky!D219</f>
        <v>0</v>
      </c>
      <c r="AI215" s="204">
        <f>+ciselniky!E219</f>
        <v>0</v>
      </c>
      <c r="AJ215" s="204">
        <f>+ciselniky!F219</f>
        <v>0</v>
      </c>
      <c r="AK215" s="203">
        <f>+ciselniky!G219</f>
        <v>0</v>
      </c>
    </row>
    <row r="216" spans="2:37" ht="12.75" customHeight="1">
      <c r="B216" s="112">
        <f t="shared" si="17"/>
        <v>0</v>
      </c>
      <c r="C216" s="37"/>
      <c r="D216" s="67"/>
      <c r="E216" s="47"/>
      <c r="F216" s="41"/>
      <c r="G216" s="41"/>
      <c r="H216" s="48"/>
      <c r="I216" s="41"/>
      <c r="J216" s="41"/>
      <c r="K216" s="48"/>
      <c r="L216" s="41"/>
      <c r="M216" s="61"/>
      <c r="N216" s="41"/>
      <c r="O216" s="129"/>
      <c r="AE216" s="203">
        <f>+ciselniky!A220</f>
        <v>0</v>
      </c>
      <c r="AF216" s="203">
        <f>+ciselniky!B220</f>
        <v>0</v>
      </c>
      <c r="AG216" s="204">
        <f>+ciselniky!C220</f>
        <v>0</v>
      </c>
      <c r="AH216" s="204">
        <f>+ciselniky!D220</f>
        <v>0</v>
      </c>
      <c r="AI216" s="204">
        <f>+ciselniky!E220</f>
        <v>0</v>
      </c>
      <c r="AJ216" s="204">
        <f>+ciselniky!F220</f>
        <v>0</v>
      </c>
      <c r="AK216" s="203">
        <f>+ciselniky!G220</f>
        <v>0</v>
      </c>
    </row>
    <row r="217" spans="2:37" ht="12.75" customHeight="1">
      <c r="B217" s="112">
        <f t="shared" si="17"/>
        <v>0</v>
      </c>
      <c r="C217" s="37"/>
      <c r="D217" s="67"/>
      <c r="E217" s="47"/>
      <c r="F217" s="41"/>
      <c r="G217" s="41"/>
      <c r="H217" s="48"/>
      <c r="I217" s="41"/>
      <c r="J217" s="41"/>
      <c r="K217" s="48"/>
      <c r="L217" s="41"/>
      <c r="M217" s="61"/>
      <c r="N217" s="41"/>
      <c r="O217" s="129"/>
      <c r="AE217" s="203">
        <f>+ciselniky!A221</f>
        <v>0</v>
      </c>
      <c r="AF217" s="203">
        <f>+ciselniky!B221</f>
        <v>0</v>
      </c>
      <c r="AG217" s="204">
        <f>+ciselniky!C221</f>
        <v>0</v>
      </c>
      <c r="AH217" s="204">
        <f>+ciselniky!D221</f>
        <v>0</v>
      </c>
      <c r="AI217" s="204">
        <f>+ciselniky!E221</f>
        <v>0</v>
      </c>
      <c r="AJ217" s="204">
        <f>+ciselniky!F221</f>
        <v>0</v>
      </c>
      <c r="AK217" s="203">
        <f>+ciselniky!G221</f>
        <v>0</v>
      </c>
    </row>
    <row r="218" spans="2:37" ht="12.75" customHeight="1">
      <c r="B218" s="112">
        <f t="shared" si="17"/>
        <v>0</v>
      </c>
      <c r="C218" s="37"/>
      <c r="D218" s="67"/>
      <c r="E218" s="47"/>
      <c r="F218" s="41"/>
      <c r="G218" s="41"/>
      <c r="H218" s="48"/>
      <c r="I218" s="41"/>
      <c r="J218" s="41"/>
      <c r="K218" s="48"/>
      <c r="L218" s="41"/>
      <c r="M218" s="61"/>
      <c r="N218" s="41"/>
      <c r="O218" s="129"/>
      <c r="AE218" s="203">
        <f>+ciselniky!A222</f>
        <v>0</v>
      </c>
      <c r="AF218" s="203">
        <f>+ciselniky!B222</f>
        <v>0</v>
      </c>
      <c r="AG218" s="204">
        <f>+ciselniky!C222</f>
        <v>0</v>
      </c>
      <c r="AH218" s="204">
        <f>+ciselniky!D222</f>
        <v>0</v>
      </c>
      <c r="AI218" s="204">
        <f>+ciselniky!E222</f>
        <v>0</v>
      </c>
      <c r="AJ218" s="204">
        <f>+ciselniky!F222</f>
        <v>0</v>
      </c>
      <c r="AK218" s="203">
        <f>+ciselniky!G222</f>
        <v>0</v>
      </c>
    </row>
    <row r="219" spans="2:37" ht="12.75" customHeight="1">
      <c r="B219" s="112">
        <f t="shared" si="17"/>
        <v>0</v>
      </c>
      <c r="C219" s="37"/>
      <c r="D219" s="67"/>
      <c r="E219" s="47"/>
      <c r="F219" s="41"/>
      <c r="G219" s="41"/>
      <c r="H219" s="48"/>
      <c r="I219" s="41"/>
      <c r="J219" s="41"/>
      <c r="K219" s="48"/>
      <c r="L219" s="41"/>
      <c r="M219" s="61"/>
      <c r="N219" s="41"/>
      <c r="O219" s="129"/>
      <c r="AE219" s="203" t="str">
        <f>+ciselniky!A223</f>
        <v>Podujatia (Vysledky, PP)</v>
      </c>
      <c r="AF219" s="203" t="str">
        <f>+ciselniky!B223</f>
        <v>redukcia</v>
      </c>
      <c r="AG219" s="204" t="str">
        <f>+ciselniky!C223</f>
        <v>názov</v>
      </c>
      <c r="AH219" s="204">
        <f>+ciselniky!D223</f>
        <v>0</v>
      </c>
      <c r="AI219" s="204">
        <f>+ciselniky!E223</f>
        <v>0</v>
      </c>
      <c r="AJ219" s="204">
        <f>+ciselniky!F223</f>
        <v>0</v>
      </c>
      <c r="AK219" s="203">
        <f>+ciselniky!G223</f>
        <v>0</v>
      </c>
    </row>
    <row r="220" spans="2:37" ht="12.75" customHeight="1">
      <c r="B220" s="112">
        <f t="shared" si="17"/>
        <v>0</v>
      </c>
      <c r="C220" s="37"/>
      <c r="D220" s="67"/>
      <c r="E220" s="47"/>
      <c r="F220" s="41"/>
      <c r="G220" s="41"/>
      <c r="H220" s="48"/>
      <c r="I220" s="41"/>
      <c r="J220" s="41"/>
      <c r="K220" s="48"/>
      <c r="L220" s="41"/>
      <c r="M220" s="61"/>
      <c r="N220" s="41"/>
      <c r="O220" s="129"/>
      <c r="AE220" s="203" t="str">
        <f>+ciselniky!A224</f>
        <v>OH/ZOH</v>
      </c>
      <c r="AF220" s="203">
        <f>+ciselniky!B224</f>
        <v>-10</v>
      </c>
      <c r="AG220" s="204" t="str">
        <f>+ciselniky!C224</f>
        <v>olympijské hry, zimné olympijské hry</v>
      </c>
      <c r="AH220" s="204">
        <f>+ciselniky!D224</f>
        <v>0</v>
      </c>
      <c r="AI220" s="204">
        <f>+ciselniky!E224</f>
        <v>0</v>
      </c>
      <c r="AJ220" s="204">
        <f>+ciselniky!F224</f>
        <v>0</v>
      </c>
      <c r="AK220" s="203">
        <f>+ciselniky!G224</f>
        <v>0</v>
      </c>
    </row>
    <row r="221" spans="2:37" ht="12.75" customHeight="1">
      <c r="B221" s="112">
        <f t="shared" si="17"/>
        <v>0</v>
      </c>
      <c r="C221" s="37"/>
      <c r="D221" s="67"/>
      <c r="E221" s="47"/>
      <c r="F221" s="41"/>
      <c r="G221" s="41"/>
      <c r="H221" s="48"/>
      <c r="I221" s="41"/>
      <c r="J221" s="41"/>
      <c r="K221" s="48"/>
      <c r="L221" s="41"/>
      <c r="M221" s="61"/>
      <c r="N221" s="41"/>
      <c r="O221" s="129"/>
      <c r="AE221" s="203" t="str">
        <f>+ciselniky!A225</f>
        <v>SHNŠ</v>
      </c>
      <c r="AF221" s="203">
        <f>+ciselniky!B225</f>
        <v>0</v>
      </c>
      <c r="AG221" s="204" t="str">
        <f>+ciselniky!C225</f>
        <v>svetové hry neolympijských športov</v>
      </c>
      <c r="AH221" s="204">
        <f>+ciselniky!D225</f>
        <v>0</v>
      </c>
      <c r="AI221" s="204">
        <f>+ciselniky!E225</f>
        <v>0</v>
      </c>
      <c r="AJ221" s="204">
        <f>+ciselniky!F225</f>
        <v>0</v>
      </c>
      <c r="AK221" s="203">
        <f>+ciselniky!G225</f>
        <v>0</v>
      </c>
    </row>
    <row r="222" spans="2:37" ht="12.75" customHeight="1">
      <c r="B222" s="112">
        <f t="shared" si="17"/>
        <v>0</v>
      </c>
      <c r="C222" s="37"/>
      <c r="D222" s="67"/>
      <c r="E222" s="47"/>
      <c r="F222" s="41"/>
      <c r="G222" s="41"/>
      <c r="H222" s="48"/>
      <c r="I222" s="41"/>
      <c r="J222" s="41"/>
      <c r="K222" s="48"/>
      <c r="L222" s="41"/>
      <c r="M222" s="61"/>
      <c r="N222" s="41"/>
      <c r="O222" s="129"/>
      <c r="AE222" s="203" t="str">
        <f>+ciselniky!A226</f>
        <v>MS/HMS</v>
      </c>
      <c r="AF222" s="203">
        <f>+ciselniky!B226</f>
        <v>0</v>
      </c>
      <c r="AG222" s="204" t="str">
        <f>+ciselniky!C226</f>
        <v>majstrovstvá sveta, halové majstrovstvá sveta</v>
      </c>
      <c r="AH222" s="204">
        <f>+ciselniky!D226</f>
        <v>0</v>
      </c>
      <c r="AI222" s="204">
        <f>+ciselniky!E226</f>
        <v>0</v>
      </c>
      <c r="AJ222" s="204">
        <f>+ciselniky!F226</f>
        <v>0</v>
      </c>
      <c r="AK222" s="203">
        <f>+ciselniky!G226</f>
        <v>0</v>
      </c>
    </row>
    <row r="223" spans="2:37" ht="12.75" customHeight="1">
      <c r="B223" s="112">
        <f t="shared" si="17"/>
        <v>0</v>
      </c>
      <c r="C223" s="37"/>
      <c r="D223" s="67"/>
      <c r="E223" s="47"/>
      <c r="F223" s="41"/>
      <c r="G223" s="41"/>
      <c r="H223" s="48"/>
      <c r="I223" s="41"/>
      <c r="J223" s="41"/>
      <c r="K223" s="48"/>
      <c r="L223" s="41"/>
      <c r="M223" s="61"/>
      <c r="N223" s="41"/>
      <c r="O223" s="129"/>
      <c r="AE223" s="60"/>
      <c r="AF223" s="60"/>
      <c r="AG223" s="327"/>
      <c r="AH223" s="327"/>
      <c r="AI223" s="327"/>
      <c r="AJ223" s="327"/>
      <c r="AK223" s="60"/>
    </row>
    <row r="224" spans="2:37" ht="12.75" customHeight="1">
      <c r="B224" s="112">
        <f t="shared" si="17"/>
        <v>0</v>
      </c>
      <c r="C224" s="37"/>
      <c r="D224" s="67"/>
      <c r="E224" s="47"/>
      <c r="F224" s="41"/>
      <c r="G224" s="41"/>
      <c r="H224" s="48"/>
      <c r="I224" s="41"/>
      <c r="J224" s="41"/>
      <c r="K224" s="48"/>
      <c r="L224" s="41"/>
      <c r="M224" s="61"/>
      <c r="N224" s="41"/>
      <c r="O224" s="129"/>
      <c r="AE224" s="60"/>
      <c r="AF224" s="60"/>
      <c r="AG224" s="327"/>
      <c r="AH224" s="327"/>
      <c r="AI224" s="327"/>
      <c r="AJ224" s="327"/>
      <c r="AK224" s="60"/>
    </row>
    <row r="225" spans="2:37" ht="12.75" customHeight="1">
      <c r="B225" s="112">
        <f t="shared" si="17"/>
        <v>0</v>
      </c>
      <c r="C225" s="37"/>
      <c r="D225" s="67"/>
      <c r="E225" s="47"/>
      <c r="F225" s="41"/>
      <c r="G225" s="41"/>
      <c r="H225" s="48"/>
      <c r="I225" s="41"/>
      <c r="J225" s="41"/>
      <c r="K225" s="48"/>
      <c r="L225" s="41"/>
      <c r="M225" s="61"/>
      <c r="N225" s="41"/>
      <c r="O225" s="129"/>
      <c r="AE225" s="60"/>
      <c r="AF225" s="60"/>
      <c r="AG225" s="327"/>
      <c r="AH225" s="327"/>
      <c r="AI225" s="327"/>
      <c r="AJ225" s="327"/>
      <c r="AK225" s="60"/>
    </row>
    <row r="226" spans="2:37" ht="12.75" customHeight="1">
      <c r="B226" s="112">
        <f t="shared" si="17"/>
        <v>0</v>
      </c>
      <c r="C226" s="37"/>
      <c r="D226" s="67"/>
      <c r="E226" s="47"/>
      <c r="F226" s="41"/>
      <c r="G226" s="41"/>
      <c r="H226" s="48"/>
      <c r="I226" s="41"/>
      <c r="J226" s="41"/>
      <c r="K226" s="48"/>
      <c r="L226" s="41"/>
      <c r="M226" s="61"/>
      <c r="N226" s="41"/>
      <c r="O226" s="129"/>
      <c r="AE226" s="60"/>
      <c r="AF226" s="60"/>
      <c r="AG226" s="327"/>
      <c r="AH226" s="327"/>
      <c r="AI226" s="327"/>
      <c r="AJ226" s="327"/>
      <c r="AK226" s="60"/>
    </row>
    <row r="227" spans="2:37" ht="12.75" customHeight="1">
      <c r="B227" s="112">
        <f t="shared" si="17"/>
        <v>0</v>
      </c>
      <c r="C227" s="37"/>
      <c r="D227" s="67"/>
      <c r="E227" s="47"/>
      <c r="F227" s="41"/>
      <c r="G227" s="41"/>
      <c r="H227" s="48"/>
      <c r="I227" s="41"/>
      <c r="J227" s="41"/>
      <c r="K227" s="48"/>
      <c r="L227" s="41"/>
      <c r="M227" s="61"/>
      <c r="N227" s="41"/>
      <c r="O227" s="129"/>
    </row>
    <row r="228" spans="2:37" ht="12.75" customHeight="1">
      <c r="B228" s="112">
        <f t="shared" si="17"/>
        <v>0</v>
      </c>
      <c r="C228" s="37"/>
      <c r="D228" s="67"/>
      <c r="E228" s="47"/>
      <c r="F228" s="41"/>
      <c r="G228" s="41"/>
      <c r="H228" s="48"/>
      <c r="I228" s="41"/>
      <c r="J228" s="41"/>
      <c r="K228" s="48"/>
      <c r="L228" s="41"/>
      <c r="M228" s="61"/>
      <c r="N228" s="41"/>
      <c r="O228" s="129"/>
    </row>
    <row r="229" spans="2:37" ht="12.75" customHeight="1">
      <c r="B229" s="112">
        <f t="shared" si="17"/>
        <v>0</v>
      </c>
      <c r="C229" s="37"/>
      <c r="D229" s="67"/>
      <c r="E229" s="47"/>
      <c r="F229" s="41"/>
      <c r="G229" s="41"/>
      <c r="H229" s="48"/>
      <c r="I229" s="41"/>
      <c r="J229" s="41"/>
      <c r="K229" s="48"/>
      <c r="L229" s="41"/>
      <c r="M229" s="61"/>
      <c r="N229" s="41"/>
      <c r="O229" s="129"/>
    </row>
    <row r="230" spans="2:37" ht="12.75" customHeight="1">
      <c r="B230" s="112">
        <f t="shared" si="17"/>
        <v>0</v>
      </c>
      <c r="C230" s="37"/>
      <c r="D230" s="67"/>
      <c r="E230" s="47"/>
      <c r="F230" s="41"/>
      <c r="G230" s="41"/>
      <c r="H230" s="48"/>
      <c r="I230" s="41"/>
      <c r="J230" s="41"/>
      <c r="K230" s="48"/>
      <c r="L230" s="41"/>
      <c r="M230" s="61"/>
      <c r="N230" s="41"/>
      <c r="O230" s="129"/>
    </row>
    <row r="231" spans="2:37" ht="12.75" customHeight="1">
      <c r="B231" s="112">
        <f t="shared" si="17"/>
        <v>0</v>
      </c>
      <c r="C231" s="37"/>
      <c r="D231" s="67"/>
      <c r="E231" s="47"/>
      <c r="F231" s="41"/>
      <c r="G231" s="41"/>
      <c r="H231" s="48"/>
      <c r="I231" s="41"/>
      <c r="J231" s="41"/>
      <c r="K231" s="48"/>
      <c r="L231" s="41"/>
      <c r="M231" s="61"/>
      <c r="N231" s="41"/>
      <c r="O231" s="129"/>
    </row>
    <row r="232" spans="2:37" ht="12.75" customHeight="1">
      <c r="B232" s="112">
        <f t="shared" si="17"/>
        <v>0</v>
      </c>
      <c r="C232" s="37"/>
      <c r="D232" s="67"/>
      <c r="E232" s="47"/>
      <c r="F232" s="41"/>
      <c r="G232" s="41"/>
      <c r="H232" s="48"/>
      <c r="I232" s="41"/>
      <c r="J232" s="41"/>
      <c r="K232" s="48"/>
      <c r="L232" s="41"/>
      <c r="M232" s="61"/>
      <c r="N232" s="41"/>
      <c r="O232" s="129"/>
    </row>
    <row r="233" spans="2:37" ht="12.75" customHeight="1">
      <c r="B233" s="112">
        <f t="shared" si="17"/>
        <v>0</v>
      </c>
      <c r="C233" s="37"/>
      <c r="D233" s="67"/>
      <c r="E233" s="47"/>
      <c r="F233" s="41"/>
      <c r="G233" s="41"/>
      <c r="H233" s="48"/>
      <c r="I233" s="41"/>
      <c r="J233" s="41"/>
      <c r="K233" s="48"/>
      <c r="L233" s="41"/>
      <c r="M233" s="61"/>
      <c r="N233" s="41"/>
      <c r="O233" s="129"/>
    </row>
    <row r="234" spans="2:37" ht="12.75" customHeight="1">
      <c r="B234" s="112">
        <f t="shared" si="17"/>
        <v>0</v>
      </c>
      <c r="C234" s="37"/>
      <c r="D234" s="67"/>
      <c r="E234" s="47"/>
      <c r="F234" s="41"/>
      <c r="G234" s="41"/>
      <c r="H234" s="48"/>
      <c r="I234" s="41"/>
      <c r="J234" s="41"/>
      <c r="K234" s="48"/>
      <c r="L234" s="41"/>
      <c r="M234" s="61"/>
      <c r="N234" s="41"/>
      <c r="O234" s="129"/>
    </row>
    <row r="235" spans="2:37" ht="12.75" customHeight="1">
      <c r="B235" s="112">
        <f t="shared" si="17"/>
        <v>0</v>
      </c>
      <c r="C235" s="37"/>
      <c r="D235" s="67"/>
      <c r="E235" s="47"/>
      <c r="F235" s="41"/>
      <c r="G235" s="41"/>
      <c r="H235" s="48"/>
      <c r="I235" s="41"/>
      <c r="J235" s="41"/>
      <c r="K235" s="48"/>
      <c r="L235" s="41"/>
      <c r="M235" s="61"/>
      <c r="N235" s="41"/>
      <c r="O235" s="129"/>
    </row>
    <row r="236" spans="2:37" ht="12.75" customHeight="1">
      <c r="B236" s="112">
        <f t="shared" si="17"/>
        <v>0</v>
      </c>
      <c r="C236" s="37"/>
      <c r="D236" s="67"/>
      <c r="E236" s="47"/>
      <c r="F236" s="41"/>
      <c r="G236" s="41"/>
      <c r="H236" s="48"/>
      <c r="I236" s="41"/>
      <c r="J236" s="41"/>
      <c r="K236" s="48"/>
      <c r="L236" s="41"/>
      <c r="M236" s="61"/>
      <c r="N236" s="41"/>
      <c r="O236" s="129"/>
    </row>
    <row r="237" spans="2:37" ht="12.75" customHeight="1">
      <c r="B237" s="112">
        <f t="shared" si="17"/>
        <v>0</v>
      </c>
      <c r="C237" s="37"/>
      <c r="D237" s="67"/>
      <c r="E237" s="47"/>
      <c r="F237" s="41"/>
      <c r="G237" s="41"/>
      <c r="H237" s="48"/>
      <c r="I237" s="41"/>
      <c r="J237" s="41"/>
      <c r="K237" s="48"/>
      <c r="L237" s="41"/>
      <c r="M237" s="61"/>
      <c r="N237" s="41"/>
      <c r="O237" s="129"/>
    </row>
    <row r="238" spans="2:37" ht="12.75" customHeight="1">
      <c r="B238" s="112">
        <f t="shared" si="17"/>
        <v>0</v>
      </c>
      <c r="C238" s="37"/>
      <c r="D238" s="67"/>
      <c r="E238" s="47"/>
      <c r="F238" s="41"/>
      <c r="G238" s="41"/>
      <c r="H238" s="48"/>
      <c r="I238" s="41"/>
      <c r="J238" s="41"/>
      <c r="K238" s="48"/>
      <c r="L238" s="41"/>
      <c r="M238" s="61"/>
      <c r="N238" s="41"/>
      <c r="O238" s="129"/>
    </row>
    <row r="239" spans="2:37" ht="12.75" customHeight="1">
      <c r="B239" s="112">
        <f t="shared" si="17"/>
        <v>0</v>
      </c>
      <c r="C239" s="37"/>
      <c r="D239" s="67"/>
      <c r="E239" s="47"/>
      <c r="F239" s="41"/>
      <c r="G239" s="41"/>
      <c r="H239" s="48"/>
      <c r="I239" s="41"/>
      <c r="J239" s="41"/>
      <c r="K239" s="48"/>
      <c r="L239" s="41"/>
      <c r="M239" s="61"/>
      <c r="N239" s="41"/>
      <c r="O239" s="129"/>
    </row>
    <row r="240" spans="2:37" ht="12.75" customHeight="1">
      <c r="B240" s="112">
        <f t="shared" si="17"/>
        <v>0</v>
      </c>
      <c r="C240" s="37"/>
      <c r="D240" s="67"/>
      <c r="E240" s="47"/>
      <c r="F240" s="41"/>
      <c r="G240" s="41"/>
      <c r="H240" s="48"/>
      <c r="I240" s="41"/>
      <c r="J240" s="41"/>
      <c r="K240" s="48"/>
      <c r="L240" s="41"/>
      <c r="M240" s="61"/>
      <c r="N240" s="41"/>
      <c r="O240" s="129"/>
    </row>
    <row r="241" spans="2:15" ht="12.75" customHeight="1">
      <c r="B241" s="112">
        <f t="shared" si="17"/>
        <v>0</v>
      </c>
      <c r="C241" s="37"/>
      <c r="D241" s="67"/>
      <c r="E241" s="47"/>
      <c r="F241" s="41"/>
      <c r="G241" s="41"/>
      <c r="H241" s="48"/>
      <c r="I241" s="41"/>
      <c r="J241" s="41"/>
      <c r="K241" s="48"/>
      <c r="L241" s="41"/>
      <c r="M241" s="61"/>
      <c r="N241" s="41"/>
      <c r="O241" s="129"/>
    </row>
    <row r="242" spans="2:15" ht="12.75" customHeight="1">
      <c r="B242" s="112">
        <f t="shared" si="17"/>
        <v>0</v>
      </c>
      <c r="C242" s="37"/>
      <c r="D242" s="67"/>
      <c r="E242" s="47"/>
      <c r="F242" s="41"/>
      <c r="G242" s="41"/>
      <c r="H242" s="48"/>
      <c r="I242" s="41"/>
      <c r="J242" s="41"/>
      <c r="K242" s="48"/>
      <c r="L242" s="41"/>
      <c r="M242" s="61"/>
      <c r="N242" s="41"/>
      <c r="O242" s="129"/>
    </row>
    <row r="243" spans="2:15" ht="12.75" customHeight="1">
      <c r="B243" s="112">
        <f t="shared" si="17"/>
        <v>0</v>
      </c>
      <c r="C243" s="37"/>
      <c r="D243" s="67"/>
      <c r="E243" s="47"/>
      <c r="F243" s="41"/>
      <c r="G243" s="41"/>
      <c r="H243" s="48"/>
      <c r="I243" s="41"/>
      <c r="J243" s="41"/>
      <c r="K243" s="48"/>
      <c r="L243" s="41"/>
      <c r="M243" s="61"/>
      <c r="N243" s="41"/>
      <c r="O243" s="129"/>
    </row>
    <row r="244" spans="2:15" ht="12.75" customHeight="1">
      <c r="B244" s="112">
        <f t="shared" si="17"/>
        <v>0</v>
      </c>
      <c r="C244" s="37"/>
      <c r="D244" s="67"/>
      <c r="E244" s="47"/>
      <c r="F244" s="41"/>
      <c r="G244" s="41"/>
      <c r="H244" s="48"/>
      <c r="I244" s="41"/>
      <c r="J244" s="41"/>
      <c r="K244" s="48"/>
      <c r="L244" s="41"/>
      <c r="M244" s="61"/>
      <c r="N244" s="41"/>
      <c r="O244" s="129"/>
    </row>
    <row r="245" spans="2:15" ht="12.75" customHeight="1">
      <c r="B245" s="112">
        <f t="shared" si="17"/>
        <v>0</v>
      </c>
      <c r="C245" s="37"/>
      <c r="D245" s="67"/>
      <c r="E245" s="47"/>
      <c r="F245" s="41"/>
      <c r="G245" s="41"/>
      <c r="H245" s="48"/>
      <c r="I245" s="41"/>
      <c r="J245" s="41"/>
      <c r="K245" s="48"/>
      <c r="L245" s="41"/>
      <c r="M245" s="61"/>
      <c r="N245" s="41"/>
      <c r="O245" s="129"/>
    </row>
    <row r="246" spans="2:15" ht="12.75" customHeight="1">
      <c r="B246" s="112">
        <f t="shared" si="17"/>
        <v>0</v>
      </c>
      <c r="C246" s="37"/>
      <c r="D246" s="67"/>
      <c r="E246" s="47"/>
      <c r="F246" s="41"/>
      <c r="G246" s="41"/>
      <c r="H246" s="48"/>
      <c r="I246" s="41"/>
      <c r="J246" s="41"/>
      <c r="K246" s="48"/>
      <c r="L246" s="41"/>
      <c r="M246" s="61"/>
      <c r="N246" s="41"/>
      <c r="O246" s="129"/>
    </row>
    <row r="247" spans="2:15" ht="12.75" customHeight="1">
      <c r="B247" s="112">
        <f t="shared" si="17"/>
        <v>0</v>
      </c>
      <c r="C247" s="37"/>
      <c r="D247" s="67"/>
      <c r="E247" s="47"/>
      <c r="F247" s="41"/>
      <c r="G247" s="41"/>
      <c r="H247" s="48"/>
      <c r="I247" s="41"/>
      <c r="J247" s="41"/>
      <c r="K247" s="48"/>
      <c r="L247" s="41"/>
      <c r="M247" s="61"/>
      <c r="N247" s="41"/>
      <c r="O247" s="129"/>
    </row>
    <row r="248" spans="2:15" ht="12.75" customHeight="1">
      <c r="B248" s="112">
        <f t="shared" si="17"/>
        <v>0</v>
      </c>
      <c r="C248" s="37"/>
      <c r="D248" s="67"/>
      <c r="E248" s="47"/>
      <c r="F248" s="41"/>
      <c r="G248" s="41"/>
      <c r="H248" s="48"/>
      <c r="I248" s="41"/>
      <c r="J248" s="41"/>
      <c r="K248" s="48"/>
      <c r="L248" s="41"/>
      <c r="M248" s="61"/>
      <c r="N248" s="41"/>
      <c r="O248" s="129"/>
    </row>
    <row r="249" spans="2:15" ht="12.75" customHeight="1">
      <c r="B249" s="112">
        <f t="shared" si="17"/>
        <v>0</v>
      </c>
      <c r="C249" s="37"/>
      <c r="D249" s="67"/>
      <c r="E249" s="47"/>
      <c r="F249" s="41"/>
      <c r="G249" s="41"/>
      <c r="H249" s="48"/>
      <c r="I249" s="41"/>
      <c r="J249" s="41"/>
      <c r="K249" s="48"/>
      <c r="L249" s="41"/>
      <c r="M249" s="61"/>
      <c r="N249" s="41"/>
      <c r="O249" s="129"/>
    </row>
    <row r="250" spans="2:15" ht="12.75" customHeight="1">
      <c r="B250" s="112">
        <f t="shared" si="17"/>
        <v>0</v>
      </c>
      <c r="C250" s="37"/>
      <c r="D250" s="67"/>
      <c r="E250" s="47"/>
      <c r="F250" s="41"/>
      <c r="G250" s="41"/>
      <c r="H250" s="48"/>
      <c r="I250" s="41"/>
      <c r="J250" s="41"/>
      <c r="K250" s="48"/>
      <c r="L250" s="41"/>
      <c r="M250" s="61"/>
      <c r="N250" s="41"/>
      <c r="O250" s="129"/>
    </row>
    <row r="251" spans="2:15" ht="12.75" customHeight="1">
      <c r="B251" s="112">
        <f t="shared" si="17"/>
        <v>0</v>
      </c>
      <c r="C251" s="37"/>
      <c r="D251" s="67"/>
      <c r="E251" s="47"/>
      <c r="F251" s="41"/>
      <c r="G251" s="41"/>
      <c r="H251" s="48"/>
      <c r="I251" s="41"/>
      <c r="J251" s="41"/>
      <c r="K251" s="48"/>
      <c r="L251" s="41"/>
      <c r="M251" s="61"/>
      <c r="N251" s="41"/>
      <c r="O251" s="129"/>
    </row>
    <row r="252" spans="2:15" ht="12.75" customHeight="1">
      <c r="B252" s="112">
        <f t="shared" si="17"/>
        <v>0</v>
      </c>
      <c r="C252" s="37"/>
      <c r="D252" s="67"/>
      <c r="E252" s="47"/>
      <c r="F252" s="41"/>
      <c r="G252" s="41"/>
      <c r="H252" s="48"/>
      <c r="I252" s="41"/>
      <c r="J252" s="41"/>
      <c r="K252" s="48"/>
      <c r="L252" s="41"/>
      <c r="M252" s="61"/>
      <c r="N252" s="41"/>
      <c r="O252" s="129"/>
    </row>
    <row r="253" spans="2:15" ht="12.75" customHeight="1">
      <c r="B253" s="112">
        <f t="shared" si="17"/>
        <v>0</v>
      </c>
      <c r="C253" s="37"/>
      <c r="D253" s="67"/>
      <c r="E253" s="47"/>
      <c r="F253" s="41"/>
      <c r="G253" s="41"/>
      <c r="H253" s="48"/>
      <c r="I253" s="41"/>
      <c r="J253" s="41"/>
      <c r="K253" s="48"/>
      <c r="L253" s="41"/>
      <c r="M253" s="61"/>
      <c r="N253" s="41"/>
      <c r="O253" s="129"/>
    </row>
    <row r="254" spans="2:15" ht="12.75" customHeight="1">
      <c r="B254" s="112">
        <f t="shared" si="17"/>
        <v>0</v>
      </c>
      <c r="C254" s="37"/>
      <c r="D254" s="67"/>
      <c r="E254" s="47"/>
      <c r="F254" s="41"/>
      <c r="G254" s="41"/>
      <c r="H254" s="48"/>
      <c r="I254" s="41"/>
      <c r="J254" s="41"/>
      <c r="K254" s="48"/>
      <c r="L254" s="41"/>
      <c r="M254" s="61"/>
      <c r="N254" s="41"/>
      <c r="O254" s="129"/>
    </row>
    <row r="255" spans="2:15" ht="12.75" customHeight="1">
      <c r="B255" s="112">
        <f t="shared" si="17"/>
        <v>0</v>
      </c>
      <c r="C255" s="37"/>
      <c r="D255" s="67"/>
      <c r="E255" s="47"/>
      <c r="F255" s="41"/>
      <c r="G255" s="41"/>
      <c r="H255" s="48"/>
      <c r="I255" s="41"/>
      <c r="J255" s="41"/>
      <c r="K255" s="48"/>
      <c r="L255" s="41"/>
      <c r="M255" s="61"/>
      <c r="N255" s="41"/>
      <c r="O255" s="129"/>
    </row>
    <row r="256" spans="2:15" ht="12.75" customHeight="1">
      <c r="B256" s="112">
        <f t="shared" si="17"/>
        <v>0</v>
      </c>
      <c r="C256" s="37"/>
      <c r="D256" s="67"/>
      <c r="E256" s="47"/>
      <c r="F256" s="41"/>
      <c r="G256" s="41"/>
      <c r="H256" s="48"/>
      <c r="I256" s="41"/>
      <c r="J256" s="41"/>
      <c r="K256" s="48"/>
      <c r="L256" s="41"/>
      <c r="M256" s="61"/>
      <c r="N256" s="41"/>
      <c r="O256" s="129"/>
    </row>
    <row r="257" spans="2:15" ht="12.75" customHeight="1">
      <c r="B257" s="112">
        <f t="shared" si="17"/>
        <v>0</v>
      </c>
      <c r="C257" s="37"/>
      <c r="D257" s="67"/>
      <c r="E257" s="47"/>
      <c r="F257" s="41"/>
      <c r="G257" s="41"/>
      <c r="H257" s="48"/>
      <c r="I257" s="41"/>
      <c r="J257" s="41"/>
      <c r="K257" s="48"/>
      <c r="L257" s="41"/>
      <c r="M257" s="61"/>
      <c r="N257" s="41"/>
      <c r="O257" s="129"/>
    </row>
    <row r="258" spans="2:15" ht="12.75" customHeight="1">
      <c r="B258" s="112">
        <f t="shared" si="17"/>
        <v>0</v>
      </c>
      <c r="C258" s="37"/>
      <c r="D258" s="67"/>
      <c r="E258" s="47"/>
      <c r="F258" s="41"/>
      <c r="G258" s="41"/>
      <c r="H258" s="48"/>
      <c r="I258" s="41"/>
      <c r="J258" s="41"/>
      <c r="K258" s="48"/>
      <c r="L258" s="41"/>
      <c r="M258" s="61"/>
      <c r="N258" s="41"/>
      <c r="O258" s="129"/>
    </row>
    <row r="259" spans="2:15" ht="12.75" customHeight="1">
      <c r="B259" s="112">
        <f t="shared" si="17"/>
        <v>0</v>
      </c>
      <c r="C259" s="37"/>
      <c r="D259" s="67"/>
      <c r="E259" s="47"/>
      <c r="F259" s="41"/>
      <c r="G259" s="41"/>
      <c r="H259" s="48"/>
      <c r="I259" s="41"/>
      <c r="J259" s="41"/>
      <c r="K259" s="48"/>
      <c r="L259" s="41"/>
      <c r="M259" s="61"/>
      <c r="N259" s="41"/>
      <c r="O259" s="129"/>
    </row>
    <row r="260" spans="2:15" ht="12.75" customHeight="1">
      <c r="B260" s="112">
        <f t="shared" si="17"/>
        <v>0</v>
      </c>
      <c r="C260" s="37"/>
      <c r="D260" s="67"/>
      <c r="E260" s="47"/>
      <c r="F260" s="41"/>
      <c r="G260" s="41"/>
      <c r="H260" s="48"/>
      <c r="I260" s="41"/>
      <c r="J260" s="41"/>
      <c r="K260" s="48"/>
      <c r="L260" s="41"/>
      <c r="M260" s="61"/>
      <c r="N260" s="41"/>
      <c r="O260" s="129"/>
    </row>
    <row r="261" spans="2:15" ht="12.75" customHeight="1">
      <c r="B261" s="112">
        <f t="shared" si="17"/>
        <v>0</v>
      </c>
      <c r="C261" s="37"/>
      <c r="D261" s="67"/>
      <c r="E261" s="47"/>
      <c r="F261" s="41"/>
      <c r="G261" s="41"/>
      <c r="H261" s="48"/>
      <c r="I261" s="41"/>
      <c r="J261" s="41"/>
      <c r="K261" s="48"/>
      <c r="L261" s="41"/>
      <c r="M261" s="61"/>
      <c r="N261" s="41"/>
      <c r="O261" s="129"/>
    </row>
    <row r="262" spans="2:15" ht="12.75" customHeight="1">
      <c r="B262" s="112">
        <f t="shared" si="17"/>
        <v>0</v>
      </c>
      <c r="C262" s="37"/>
      <c r="D262" s="67"/>
      <c r="E262" s="47"/>
      <c r="F262" s="41"/>
      <c r="G262" s="41"/>
      <c r="H262" s="48"/>
      <c r="I262" s="41"/>
      <c r="J262" s="41"/>
      <c r="K262" s="48"/>
      <c r="L262" s="41"/>
      <c r="M262" s="61"/>
      <c r="N262" s="41"/>
      <c r="O262" s="129"/>
    </row>
    <row r="263" spans="2:15" ht="12.75" customHeight="1">
      <c r="B263" s="112">
        <f t="shared" si="17"/>
        <v>0</v>
      </c>
      <c r="C263" s="37"/>
      <c r="D263" s="67"/>
      <c r="E263" s="47"/>
      <c r="F263" s="41"/>
      <c r="G263" s="41"/>
      <c r="H263" s="48"/>
      <c r="I263" s="41"/>
      <c r="J263" s="41"/>
      <c r="K263" s="48"/>
      <c r="L263" s="41"/>
      <c r="M263" s="61"/>
      <c r="N263" s="41"/>
      <c r="O263" s="129"/>
    </row>
    <row r="264" spans="2:15" ht="12.75" customHeight="1">
      <c r="B264" s="112">
        <f t="shared" si="17"/>
        <v>0</v>
      </c>
      <c r="C264" s="37"/>
      <c r="D264" s="67"/>
      <c r="E264" s="47"/>
      <c r="F264" s="41"/>
      <c r="G264" s="41"/>
      <c r="H264" s="48"/>
      <c r="I264" s="41"/>
      <c r="J264" s="41"/>
      <c r="K264" s="48"/>
      <c r="L264" s="41"/>
      <c r="M264" s="61"/>
      <c r="N264" s="41"/>
      <c r="O264" s="129"/>
    </row>
    <row r="265" spans="2:15" ht="12.75" customHeight="1">
      <c r="B265" s="112">
        <f t="shared" si="17"/>
        <v>0</v>
      </c>
      <c r="C265" s="37"/>
      <c r="D265" s="67"/>
      <c r="E265" s="47"/>
      <c r="F265" s="41"/>
      <c r="G265" s="41"/>
      <c r="H265" s="48"/>
      <c r="I265" s="41"/>
      <c r="J265" s="41"/>
      <c r="K265" s="48"/>
      <c r="L265" s="41"/>
      <c r="M265" s="61"/>
      <c r="N265" s="41"/>
      <c r="O265" s="129"/>
    </row>
    <row r="266" spans="2:15" ht="12.75" customHeight="1">
      <c r="B266" s="112">
        <f t="shared" si="17"/>
        <v>0</v>
      </c>
      <c r="C266" s="37"/>
      <c r="D266" s="67"/>
      <c r="E266" s="47"/>
      <c r="F266" s="41"/>
      <c r="G266" s="41"/>
      <c r="H266" s="48"/>
      <c r="I266" s="41"/>
      <c r="J266" s="41"/>
      <c r="K266" s="48"/>
      <c r="L266" s="41"/>
      <c r="M266" s="61"/>
      <c r="N266" s="41"/>
      <c r="O266" s="129"/>
    </row>
    <row r="267" spans="2:15" ht="12.75" customHeight="1">
      <c r="B267" s="112">
        <f t="shared" si="17"/>
        <v>0</v>
      </c>
      <c r="C267" s="37"/>
      <c r="D267" s="67"/>
      <c r="E267" s="47"/>
      <c r="F267" s="41"/>
      <c r="G267" s="41"/>
      <c r="H267" s="48"/>
      <c r="I267" s="41"/>
      <c r="J267" s="41"/>
      <c r="K267" s="48"/>
      <c r="L267" s="41"/>
      <c r="M267" s="61"/>
      <c r="N267" s="41"/>
      <c r="O267" s="129"/>
    </row>
    <row r="268" spans="2:15" ht="12.75" customHeight="1">
      <c r="B268" s="112">
        <f t="shared" si="17"/>
        <v>0</v>
      </c>
      <c r="C268" s="37"/>
      <c r="D268" s="67"/>
      <c r="E268" s="47"/>
      <c r="F268" s="41"/>
      <c r="G268" s="41"/>
      <c r="H268" s="48"/>
      <c r="I268" s="41"/>
      <c r="J268" s="41"/>
      <c r="K268" s="48"/>
      <c r="L268" s="41"/>
      <c r="M268" s="61"/>
      <c r="N268" s="41"/>
      <c r="O268" s="129"/>
    </row>
    <row r="269" spans="2:15" ht="12.75" customHeight="1">
      <c r="B269" s="112">
        <f t="shared" si="17"/>
        <v>0</v>
      </c>
      <c r="C269" s="37"/>
      <c r="D269" s="67"/>
      <c r="E269" s="47"/>
      <c r="F269" s="41"/>
      <c r="G269" s="41"/>
      <c r="H269" s="48"/>
      <c r="I269" s="41"/>
      <c r="J269" s="41"/>
      <c r="K269" s="48"/>
      <c r="L269" s="41"/>
      <c r="M269" s="61"/>
      <c r="N269" s="41"/>
      <c r="O269" s="129"/>
    </row>
    <row r="270" spans="2:15" ht="12.75" customHeight="1">
      <c r="B270" s="112">
        <f t="shared" si="17"/>
        <v>0</v>
      </c>
      <c r="C270" s="37"/>
      <c r="D270" s="67"/>
      <c r="E270" s="47"/>
      <c r="F270" s="41"/>
      <c r="G270" s="41"/>
      <c r="H270" s="48"/>
      <c r="I270" s="41"/>
      <c r="J270" s="41"/>
      <c r="K270" s="48"/>
      <c r="L270" s="41"/>
      <c r="M270" s="61"/>
      <c r="N270" s="41"/>
      <c r="O270" s="129"/>
    </row>
    <row r="271" spans="2:15" ht="12.75" customHeight="1">
      <c r="B271" s="112">
        <f t="shared" si="17"/>
        <v>0</v>
      </c>
      <c r="C271" s="37"/>
      <c r="D271" s="67"/>
      <c r="E271" s="47"/>
      <c r="F271" s="41"/>
      <c r="G271" s="41"/>
      <c r="H271" s="48"/>
      <c r="I271" s="41"/>
      <c r="J271" s="41"/>
      <c r="K271" s="48"/>
      <c r="L271" s="41"/>
      <c r="M271" s="61"/>
      <c r="N271" s="41"/>
      <c r="O271" s="129"/>
    </row>
    <row r="272" spans="2:15" ht="12.75" customHeight="1">
      <c r="B272" s="112">
        <f t="shared" si="17"/>
        <v>0</v>
      </c>
      <c r="C272" s="37"/>
      <c r="D272" s="67"/>
      <c r="E272" s="47"/>
      <c r="F272" s="41"/>
      <c r="G272" s="41"/>
      <c r="H272" s="48"/>
      <c r="I272" s="41"/>
      <c r="J272" s="41"/>
      <c r="K272" s="48"/>
      <c r="L272" s="41"/>
      <c r="M272" s="61"/>
      <c r="N272" s="41"/>
      <c r="O272" s="129"/>
    </row>
    <row r="273" spans="2:15" ht="12.75" customHeight="1">
      <c r="B273" s="112">
        <f t="shared" si="17"/>
        <v>0</v>
      </c>
      <c r="C273" s="37"/>
      <c r="D273" s="67"/>
      <c r="E273" s="47"/>
      <c r="F273" s="41"/>
      <c r="G273" s="41"/>
      <c r="H273" s="48"/>
      <c r="I273" s="41"/>
      <c r="J273" s="41"/>
      <c r="K273" s="48"/>
      <c r="L273" s="41"/>
      <c r="M273" s="61"/>
      <c r="N273" s="41"/>
      <c r="O273" s="129"/>
    </row>
    <row r="274" spans="2:15" ht="12.75" customHeight="1">
      <c r="B274" s="112">
        <f t="shared" ref="B274:B337" si="18">$C$2</f>
        <v>0</v>
      </c>
      <c r="C274" s="37"/>
      <c r="D274" s="67"/>
      <c r="E274" s="47"/>
      <c r="F274" s="41"/>
      <c r="G274" s="41"/>
      <c r="H274" s="48"/>
      <c r="I274" s="41"/>
      <c r="J274" s="41"/>
      <c r="K274" s="48"/>
      <c r="L274" s="41"/>
      <c r="M274" s="61"/>
      <c r="N274" s="41"/>
      <c r="O274" s="129"/>
    </row>
    <row r="275" spans="2:15" ht="12.75" customHeight="1">
      <c r="B275" s="112">
        <f t="shared" si="18"/>
        <v>0</v>
      </c>
      <c r="C275" s="37"/>
      <c r="D275" s="67"/>
      <c r="E275" s="47"/>
      <c r="F275" s="41"/>
      <c r="G275" s="41"/>
      <c r="H275" s="48"/>
      <c r="I275" s="41"/>
      <c r="J275" s="41"/>
      <c r="K275" s="48"/>
      <c r="L275" s="41"/>
      <c r="M275" s="61"/>
      <c r="N275" s="41"/>
      <c r="O275" s="129"/>
    </row>
    <row r="276" spans="2:15" ht="12.75" customHeight="1">
      <c r="B276" s="112">
        <f t="shared" si="18"/>
        <v>0</v>
      </c>
      <c r="C276" s="37"/>
      <c r="D276" s="67"/>
      <c r="E276" s="47"/>
      <c r="F276" s="41"/>
      <c r="G276" s="41"/>
      <c r="H276" s="48"/>
      <c r="I276" s="41"/>
      <c r="J276" s="41"/>
      <c r="K276" s="48"/>
      <c r="L276" s="41"/>
      <c r="M276" s="61"/>
      <c r="N276" s="41"/>
      <c r="O276" s="129"/>
    </row>
    <row r="277" spans="2:15" ht="12.75" customHeight="1">
      <c r="B277" s="112">
        <f t="shared" si="18"/>
        <v>0</v>
      </c>
      <c r="C277" s="37"/>
      <c r="D277" s="67"/>
      <c r="E277" s="47"/>
      <c r="F277" s="41"/>
      <c r="G277" s="41"/>
      <c r="H277" s="48"/>
      <c r="I277" s="41"/>
      <c r="J277" s="41"/>
      <c r="K277" s="48"/>
      <c r="L277" s="41"/>
      <c r="M277" s="61"/>
      <c r="N277" s="41"/>
      <c r="O277" s="129"/>
    </row>
    <row r="278" spans="2:15" ht="12.75" customHeight="1">
      <c r="B278" s="112">
        <f t="shared" si="18"/>
        <v>0</v>
      </c>
      <c r="C278" s="37"/>
      <c r="D278" s="67"/>
      <c r="E278" s="47"/>
      <c r="F278" s="41"/>
      <c r="G278" s="41"/>
      <c r="H278" s="48"/>
      <c r="I278" s="41"/>
      <c r="J278" s="41"/>
      <c r="K278" s="48"/>
      <c r="L278" s="41"/>
      <c r="M278" s="61"/>
      <c r="N278" s="41"/>
      <c r="O278" s="129"/>
    </row>
    <row r="279" spans="2:15" ht="12.75" customHeight="1">
      <c r="B279" s="112">
        <f t="shared" si="18"/>
        <v>0</v>
      </c>
      <c r="C279" s="37"/>
      <c r="D279" s="67"/>
      <c r="E279" s="47"/>
      <c r="F279" s="41"/>
      <c r="G279" s="41"/>
      <c r="H279" s="48"/>
      <c r="I279" s="41"/>
      <c r="J279" s="41"/>
      <c r="K279" s="48"/>
      <c r="L279" s="41"/>
      <c r="M279" s="61"/>
      <c r="N279" s="41"/>
      <c r="O279" s="129"/>
    </row>
    <row r="280" spans="2:15" ht="12.75" customHeight="1">
      <c r="B280" s="112">
        <f t="shared" si="18"/>
        <v>0</v>
      </c>
      <c r="C280" s="37"/>
      <c r="D280" s="67"/>
      <c r="E280" s="47"/>
      <c r="F280" s="41"/>
      <c r="G280" s="41"/>
      <c r="H280" s="48"/>
      <c r="I280" s="41"/>
      <c r="J280" s="41"/>
      <c r="K280" s="48"/>
      <c r="L280" s="41"/>
      <c r="M280" s="61"/>
      <c r="N280" s="41"/>
      <c r="O280" s="129"/>
    </row>
    <row r="281" spans="2:15" ht="12.75" customHeight="1">
      <c r="B281" s="112">
        <f t="shared" si="18"/>
        <v>0</v>
      </c>
      <c r="C281" s="37"/>
      <c r="D281" s="67"/>
      <c r="E281" s="47"/>
      <c r="F281" s="41"/>
      <c r="G281" s="41"/>
      <c r="H281" s="48"/>
      <c r="I281" s="41"/>
      <c r="J281" s="41"/>
      <c r="K281" s="48"/>
      <c r="L281" s="41"/>
      <c r="M281" s="61"/>
      <c r="N281" s="41"/>
      <c r="O281" s="129"/>
    </row>
    <row r="282" spans="2:15" ht="12.75" customHeight="1">
      <c r="B282" s="112">
        <f t="shared" si="18"/>
        <v>0</v>
      </c>
      <c r="C282" s="37"/>
      <c r="D282" s="67"/>
      <c r="E282" s="47"/>
      <c r="F282" s="41"/>
      <c r="G282" s="41"/>
      <c r="H282" s="48"/>
      <c r="I282" s="41"/>
      <c r="J282" s="41"/>
      <c r="K282" s="48"/>
      <c r="L282" s="41"/>
      <c r="M282" s="61"/>
      <c r="N282" s="41"/>
      <c r="O282" s="129"/>
    </row>
    <row r="283" spans="2:15" ht="12.75" customHeight="1">
      <c r="B283" s="112">
        <f t="shared" si="18"/>
        <v>0</v>
      </c>
      <c r="C283" s="37"/>
      <c r="D283" s="67"/>
      <c r="E283" s="47"/>
      <c r="F283" s="41"/>
      <c r="G283" s="41"/>
      <c r="H283" s="48"/>
      <c r="I283" s="41"/>
      <c r="J283" s="41"/>
      <c r="K283" s="48"/>
      <c r="L283" s="41"/>
      <c r="M283" s="61"/>
      <c r="N283" s="41"/>
      <c r="O283" s="129"/>
    </row>
    <row r="284" spans="2:15" ht="12.75" customHeight="1">
      <c r="B284" s="112">
        <f t="shared" si="18"/>
        <v>0</v>
      </c>
      <c r="C284" s="37"/>
      <c r="D284" s="67"/>
      <c r="E284" s="47"/>
      <c r="F284" s="41"/>
      <c r="G284" s="41"/>
      <c r="H284" s="48"/>
      <c r="I284" s="41"/>
      <c r="J284" s="41"/>
      <c r="K284" s="48"/>
      <c r="L284" s="41"/>
      <c r="M284" s="61"/>
      <c r="N284" s="41"/>
      <c r="O284" s="129"/>
    </row>
    <row r="285" spans="2:15" ht="12.75" customHeight="1">
      <c r="B285" s="112">
        <f t="shared" si="18"/>
        <v>0</v>
      </c>
      <c r="C285" s="37"/>
      <c r="D285" s="67"/>
      <c r="E285" s="47"/>
      <c r="F285" s="41"/>
      <c r="G285" s="41"/>
      <c r="H285" s="48"/>
      <c r="I285" s="41"/>
      <c r="J285" s="41"/>
      <c r="K285" s="48"/>
      <c r="L285" s="41"/>
      <c r="M285" s="61"/>
      <c r="N285" s="41"/>
      <c r="O285" s="129"/>
    </row>
    <row r="286" spans="2:15" ht="12.75" customHeight="1">
      <c r="B286" s="112">
        <f t="shared" si="18"/>
        <v>0</v>
      </c>
      <c r="C286" s="37"/>
      <c r="D286" s="67"/>
      <c r="E286" s="47"/>
      <c r="F286" s="41"/>
      <c r="G286" s="41"/>
      <c r="H286" s="48"/>
      <c r="I286" s="41"/>
      <c r="J286" s="41"/>
      <c r="K286" s="48"/>
      <c r="L286" s="41"/>
      <c r="M286" s="61"/>
      <c r="N286" s="41"/>
      <c r="O286" s="129"/>
    </row>
    <row r="287" spans="2:15" ht="12.75" customHeight="1">
      <c r="B287" s="112">
        <f t="shared" si="18"/>
        <v>0</v>
      </c>
      <c r="C287" s="37"/>
      <c r="D287" s="67"/>
      <c r="E287" s="47"/>
      <c r="F287" s="41"/>
      <c r="G287" s="41"/>
      <c r="H287" s="48"/>
      <c r="I287" s="41"/>
      <c r="J287" s="41"/>
      <c r="K287" s="48"/>
      <c r="L287" s="41"/>
      <c r="M287" s="61"/>
      <c r="N287" s="41"/>
      <c r="O287" s="129"/>
    </row>
    <row r="288" spans="2:15" ht="12.75" customHeight="1">
      <c r="B288" s="112">
        <f t="shared" si="18"/>
        <v>0</v>
      </c>
      <c r="C288" s="37"/>
      <c r="D288" s="67"/>
      <c r="E288" s="47"/>
      <c r="F288" s="41"/>
      <c r="G288" s="41"/>
      <c r="H288" s="48"/>
      <c r="I288" s="41"/>
      <c r="J288" s="41"/>
      <c r="K288" s="48"/>
      <c r="L288" s="41"/>
      <c r="M288" s="61"/>
      <c r="N288" s="41"/>
      <c r="O288" s="129"/>
    </row>
    <row r="289" spans="2:15" ht="12.75" customHeight="1">
      <c r="B289" s="112">
        <f t="shared" si="18"/>
        <v>0</v>
      </c>
      <c r="C289" s="37"/>
      <c r="D289" s="67"/>
      <c r="E289" s="47"/>
      <c r="F289" s="41"/>
      <c r="G289" s="41"/>
      <c r="H289" s="48"/>
      <c r="I289" s="41"/>
      <c r="J289" s="41"/>
      <c r="K289" s="48"/>
      <c r="L289" s="41"/>
      <c r="M289" s="61"/>
      <c r="N289" s="41"/>
      <c r="O289" s="129"/>
    </row>
    <row r="290" spans="2:15" ht="12.75" customHeight="1">
      <c r="B290" s="112">
        <f t="shared" si="18"/>
        <v>0</v>
      </c>
      <c r="C290" s="37"/>
      <c r="D290" s="67"/>
      <c r="E290" s="47"/>
      <c r="F290" s="41"/>
      <c r="G290" s="41"/>
      <c r="H290" s="48"/>
      <c r="I290" s="41"/>
      <c r="J290" s="41"/>
      <c r="K290" s="48"/>
      <c r="L290" s="41"/>
      <c r="M290" s="61"/>
      <c r="N290" s="41"/>
      <c r="O290" s="129"/>
    </row>
    <row r="291" spans="2:15" ht="12.75" customHeight="1">
      <c r="B291" s="112">
        <f t="shared" si="18"/>
        <v>0</v>
      </c>
      <c r="C291" s="37"/>
      <c r="D291" s="67"/>
      <c r="E291" s="47"/>
      <c r="F291" s="41"/>
      <c r="G291" s="41"/>
      <c r="H291" s="48"/>
      <c r="I291" s="41"/>
      <c r="J291" s="41"/>
      <c r="K291" s="48"/>
      <c r="L291" s="41"/>
      <c r="M291" s="61"/>
      <c r="N291" s="41"/>
      <c r="O291" s="129"/>
    </row>
    <row r="292" spans="2:15" ht="12.75" customHeight="1">
      <c r="B292" s="112">
        <f t="shared" si="18"/>
        <v>0</v>
      </c>
      <c r="C292" s="37"/>
      <c r="D292" s="67"/>
      <c r="E292" s="47"/>
      <c r="F292" s="41"/>
      <c r="G292" s="41"/>
      <c r="H292" s="48"/>
      <c r="I292" s="41"/>
      <c r="J292" s="41"/>
      <c r="K292" s="48"/>
      <c r="L292" s="41"/>
      <c r="M292" s="61"/>
      <c r="N292" s="41"/>
      <c r="O292" s="129"/>
    </row>
    <row r="293" spans="2:15" ht="12.75" customHeight="1">
      <c r="B293" s="112">
        <f t="shared" si="18"/>
        <v>0</v>
      </c>
      <c r="C293" s="37"/>
      <c r="D293" s="67"/>
      <c r="E293" s="47"/>
      <c r="F293" s="41"/>
      <c r="G293" s="41"/>
      <c r="H293" s="48"/>
      <c r="I293" s="41"/>
      <c r="J293" s="41"/>
      <c r="K293" s="48"/>
      <c r="L293" s="41"/>
      <c r="M293" s="61"/>
      <c r="N293" s="41"/>
      <c r="O293" s="129"/>
    </row>
    <row r="294" spans="2:15" ht="12.75" customHeight="1">
      <c r="B294" s="112">
        <f t="shared" si="18"/>
        <v>0</v>
      </c>
      <c r="C294" s="37"/>
      <c r="D294" s="67"/>
      <c r="E294" s="47"/>
      <c r="F294" s="41"/>
      <c r="G294" s="41"/>
      <c r="H294" s="48"/>
      <c r="I294" s="41"/>
      <c r="J294" s="41"/>
      <c r="K294" s="48"/>
      <c r="L294" s="41"/>
      <c r="M294" s="61"/>
      <c r="N294" s="41"/>
      <c r="O294" s="129"/>
    </row>
    <row r="295" spans="2:15" ht="12.75" customHeight="1">
      <c r="B295" s="112">
        <f t="shared" si="18"/>
        <v>0</v>
      </c>
      <c r="C295" s="37"/>
      <c r="D295" s="67"/>
      <c r="E295" s="47"/>
      <c r="F295" s="41"/>
      <c r="G295" s="41"/>
      <c r="H295" s="48"/>
      <c r="I295" s="41"/>
      <c r="J295" s="41"/>
      <c r="K295" s="48"/>
      <c r="L295" s="41"/>
      <c r="M295" s="61"/>
      <c r="N295" s="41"/>
      <c r="O295" s="129"/>
    </row>
    <row r="296" spans="2:15" ht="12.75" customHeight="1">
      <c r="B296" s="112">
        <f t="shared" si="18"/>
        <v>0</v>
      </c>
      <c r="C296" s="37"/>
      <c r="D296" s="67"/>
      <c r="E296" s="47"/>
      <c r="F296" s="41"/>
      <c r="G296" s="41"/>
      <c r="H296" s="48"/>
      <c r="I296" s="41"/>
      <c r="J296" s="41"/>
      <c r="K296" s="48"/>
      <c r="L296" s="41"/>
      <c r="M296" s="61"/>
      <c r="N296" s="41"/>
      <c r="O296" s="129"/>
    </row>
    <row r="297" spans="2:15" ht="12.75" customHeight="1">
      <c r="B297" s="112">
        <f t="shared" si="18"/>
        <v>0</v>
      </c>
      <c r="C297" s="37"/>
      <c r="D297" s="67"/>
      <c r="E297" s="47"/>
      <c r="F297" s="41"/>
      <c r="G297" s="41"/>
      <c r="H297" s="48"/>
      <c r="I297" s="41"/>
      <c r="J297" s="41"/>
      <c r="K297" s="48"/>
      <c r="L297" s="41"/>
      <c r="M297" s="61"/>
      <c r="N297" s="41"/>
      <c r="O297" s="129"/>
    </row>
    <row r="298" spans="2:15" ht="12.75" customHeight="1">
      <c r="B298" s="112">
        <f t="shared" si="18"/>
        <v>0</v>
      </c>
      <c r="C298" s="37"/>
      <c r="D298" s="67"/>
      <c r="E298" s="47"/>
      <c r="F298" s="41"/>
      <c r="G298" s="41"/>
      <c r="H298" s="48"/>
      <c r="I298" s="41"/>
      <c r="J298" s="41"/>
      <c r="K298" s="48"/>
      <c r="L298" s="41"/>
      <c r="M298" s="61"/>
      <c r="N298" s="41"/>
      <c r="O298" s="129"/>
    </row>
    <row r="299" spans="2:15" ht="12.75" customHeight="1">
      <c r="B299" s="112">
        <f t="shared" si="18"/>
        <v>0</v>
      </c>
      <c r="C299" s="37"/>
      <c r="D299" s="67"/>
      <c r="E299" s="47"/>
      <c r="F299" s="41"/>
      <c r="G299" s="41"/>
      <c r="H299" s="48"/>
      <c r="I299" s="41"/>
      <c r="J299" s="41"/>
      <c r="K299" s="48"/>
      <c r="L299" s="41"/>
      <c r="M299" s="61"/>
      <c r="N299" s="41"/>
      <c r="O299" s="129"/>
    </row>
    <row r="300" spans="2:15" ht="12.75" customHeight="1">
      <c r="B300" s="112">
        <f t="shared" si="18"/>
        <v>0</v>
      </c>
      <c r="C300" s="37"/>
      <c r="D300" s="67"/>
      <c r="E300" s="47"/>
      <c r="F300" s="41"/>
      <c r="G300" s="41"/>
      <c r="H300" s="48"/>
      <c r="I300" s="41"/>
      <c r="J300" s="41"/>
      <c r="K300" s="48"/>
      <c r="L300" s="41"/>
      <c r="M300" s="61"/>
      <c r="N300" s="41"/>
      <c r="O300" s="129"/>
    </row>
    <row r="301" spans="2:15" ht="12.75" customHeight="1">
      <c r="B301" s="112">
        <f t="shared" si="18"/>
        <v>0</v>
      </c>
      <c r="C301" s="37"/>
      <c r="D301" s="67"/>
      <c r="E301" s="47"/>
      <c r="F301" s="41"/>
      <c r="G301" s="41"/>
      <c r="H301" s="48"/>
      <c r="I301" s="41"/>
      <c r="J301" s="41"/>
      <c r="K301" s="48"/>
      <c r="L301" s="41"/>
      <c r="M301" s="61"/>
      <c r="N301" s="41"/>
      <c r="O301" s="129"/>
    </row>
    <row r="302" spans="2:15" ht="12.75" customHeight="1">
      <c r="B302" s="112">
        <f t="shared" si="18"/>
        <v>0</v>
      </c>
      <c r="C302" s="37"/>
      <c r="D302" s="67"/>
      <c r="E302" s="47"/>
      <c r="F302" s="41"/>
      <c r="G302" s="41"/>
      <c r="H302" s="48"/>
      <c r="I302" s="41"/>
      <c r="J302" s="41"/>
      <c r="K302" s="48"/>
      <c r="L302" s="41"/>
      <c r="M302" s="61"/>
      <c r="N302" s="41"/>
      <c r="O302" s="129"/>
    </row>
    <row r="303" spans="2:15" ht="12.75" customHeight="1">
      <c r="B303" s="112">
        <f t="shared" si="18"/>
        <v>0</v>
      </c>
      <c r="C303" s="37"/>
      <c r="D303" s="67"/>
      <c r="E303" s="47"/>
      <c r="F303" s="41"/>
      <c r="G303" s="41"/>
      <c r="H303" s="48"/>
      <c r="I303" s="41"/>
      <c r="J303" s="41"/>
      <c r="K303" s="48"/>
      <c r="L303" s="41"/>
      <c r="M303" s="61"/>
      <c r="N303" s="41"/>
      <c r="O303" s="129"/>
    </row>
    <row r="304" spans="2:15" ht="12.75" customHeight="1">
      <c r="B304" s="112">
        <f t="shared" si="18"/>
        <v>0</v>
      </c>
      <c r="C304" s="37"/>
      <c r="D304" s="67"/>
      <c r="E304" s="47"/>
      <c r="F304" s="41"/>
      <c r="G304" s="41"/>
      <c r="H304" s="48"/>
      <c r="I304" s="41"/>
      <c r="J304" s="41"/>
      <c r="K304" s="48"/>
      <c r="L304" s="41"/>
      <c r="M304" s="61"/>
      <c r="N304" s="41"/>
      <c r="O304" s="129"/>
    </row>
    <row r="305" spans="2:15" ht="12.75" customHeight="1">
      <c r="B305" s="112">
        <f t="shared" si="18"/>
        <v>0</v>
      </c>
      <c r="C305" s="37"/>
      <c r="D305" s="67"/>
      <c r="E305" s="47"/>
      <c r="F305" s="41"/>
      <c r="G305" s="41"/>
      <c r="H305" s="48"/>
      <c r="I305" s="41"/>
      <c r="J305" s="41"/>
      <c r="K305" s="48"/>
      <c r="L305" s="41"/>
      <c r="M305" s="61"/>
      <c r="N305" s="41"/>
      <c r="O305" s="129"/>
    </row>
    <row r="306" spans="2:15" ht="12.75" customHeight="1">
      <c r="B306" s="112">
        <f t="shared" si="18"/>
        <v>0</v>
      </c>
      <c r="C306" s="37"/>
      <c r="D306" s="67"/>
      <c r="E306" s="47"/>
      <c r="F306" s="41"/>
      <c r="G306" s="41"/>
      <c r="H306" s="48"/>
      <c r="I306" s="41"/>
      <c r="J306" s="41"/>
      <c r="K306" s="48"/>
      <c r="L306" s="41"/>
      <c r="M306" s="61"/>
      <c r="N306" s="41"/>
      <c r="O306" s="129"/>
    </row>
    <row r="307" spans="2:15" ht="12.75" customHeight="1">
      <c r="B307" s="112">
        <f t="shared" si="18"/>
        <v>0</v>
      </c>
      <c r="C307" s="37"/>
      <c r="D307" s="67"/>
      <c r="E307" s="47"/>
      <c r="F307" s="41"/>
      <c r="G307" s="41"/>
      <c r="H307" s="48"/>
      <c r="I307" s="41"/>
      <c r="J307" s="41"/>
      <c r="K307" s="48"/>
      <c r="L307" s="41"/>
      <c r="M307" s="61"/>
      <c r="N307" s="41"/>
      <c r="O307" s="129"/>
    </row>
    <row r="308" spans="2:15" ht="12.75" customHeight="1">
      <c r="B308" s="112">
        <f t="shared" si="18"/>
        <v>0</v>
      </c>
      <c r="C308" s="37"/>
      <c r="D308" s="67"/>
      <c r="E308" s="47"/>
      <c r="F308" s="41"/>
      <c r="G308" s="41"/>
      <c r="H308" s="48"/>
      <c r="I308" s="41"/>
      <c r="J308" s="41"/>
      <c r="K308" s="48"/>
      <c r="L308" s="41"/>
      <c r="M308" s="61"/>
      <c r="N308" s="41"/>
      <c r="O308" s="129"/>
    </row>
    <row r="309" spans="2:15" ht="12.75" customHeight="1">
      <c r="B309" s="112">
        <f t="shared" si="18"/>
        <v>0</v>
      </c>
      <c r="C309" s="37"/>
      <c r="D309" s="67"/>
      <c r="E309" s="47"/>
      <c r="F309" s="41"/>
      <c r="G309" s="41"/>
      <c r="H309" s="48"/>
      <c r="I309" s="41"/>
      <c r="J309" s="41"/>
      <c r="K309" s="48"/>
      <c r="L309" s="41"/>
      <c r="M309" s="61"/>
      <c r="N309" s="41"/>
      <c r="O309" s="129"/>
    </row>
    <row r="310" spans="2:15" ht="12.75" customHeight="1">
      <c r="B310" s="112">
        <f t="shared" si="18"/>
        <v>0</v>
      </c>
      <c r="C310" s="37"/>
      <c r="D310" s="67"/>
      <c r="E310" s="47"/>
      <c r="F310" s="41"/>
      <c r="G310" s="41"/>
      <c r="H310" s="48"/>
      <c r="I310" s="41"/>
      <c r="J310" s="41"/>
      <c r="K310" s="48"/>
      <c r="L310" s="41"/>
      <c r="M310" s="61"/>
      <c r="N310" s="41"/>
      <c r="O310" s="129"/>
    </row>
    <row r="311" spans="2:15" ht="12.75" customHeight="1">
      <c r="B311" s="112">
        <f t="shared" si="18"/>
        <v>0</v>
      </c>
      <c r="C311" s="37"/>
      <c r="D311" s="67"/>
      <c r="E311" s="47"/>
      <c r="F311" s="41"/>
      <c r="G311" s="41"/>
      <c r="H311" s="48"/>
      <c r="I311" s="41"/>
      <c r="J311" s="41"/>
      <c r="K311" s="48"/>
      <c r="L311" s="41"/>
      <c r="M311" s="61"/>
      <c r="N311" s="41"/>
      <c r="O311" s="129"/>
    </row>
    <row r="312" spans="2:15" ht="12.75" customHeight="1">
      <c r="B312" s="112">
        <f t="shared" si="18"/>
        <v>0</v>
      </c>
      <c r="C312" s="37"/>
      <c r="D312" s="67"/>
      <c r="E312" s="47"/>
      <c r="F312" s="41"/>
      <c r="G312" s="41"/>
      <c r="H312" s="48"/>
      <c r="I312" s="41"/>
      <c r="J312" s="41"/>
      <c r="K312" s="48"/>
      <c r="L312" s="41"/>
      <c r="M312" s="61"/>
      <c r="N312" s="41"/>
      <c r="O312" s="129"/>
    </row>
    <row r="313" spans="2:15" ht="12.75" customHeight="1">
      <c r="B313" s="112">
        <f t="shared" si="18"/>
        <v>0</v>
      </c>
      <c r="C313" s="37"/>
      <c r="D313" s="67"/>
      <c r="E313" s="47"/>
      <c r="F313" s="41"/>
      <c r="G313" s="41"/>
      <c r="H313" s="48"/>
      <c r="I313" s="41"/>
      <c r="J313" s="41"/>
      <c r="K313" s="48"/>
      <c r="L313" s="41"/>
      <c r="M313" s="61"/>
      <c r="N313" s="41"/>
      <c r="O313" s="129"/>
    </row>
    <row r="314" spans="2:15" ht="12.75" customHeight="1">
      <c r="B314" s="112">
        <f t="shared" si="18"/>
        <v>0</v>
      </c>
      <c r="C314" s="37"/>
      <c r="D314" s="67"/>
      <c r="E314" s="47"/>
      <c r="F314" s="41"/>
      <c r="G314" s="41"/>
      <c r="H314" s="48"/>
      <c r="I314" s="41"/>
      <c r="J314" s="41"/>
      <c r="K314" s="48"/>
      <c r="L314" s="41"/>
      <c r="M314" s="61"/>
      <c r="N314" s="41"/>
      <c r="O314" s="129"/>
    </row>
    <row r="315" spans="2:15" ht="12.75" customHeight="1">
      <c r="B315" s="112">
        <f t="shared" si="18"/>
        <v>0</v>
      </c>
      <c r="C315" s="37"/>
      <c r="D315" s="67"/>
      <c r="E315" s="47"/>
      <c r="F315" s="41"/>
      <c r="G315" s="41"/>
      <c r="H315" s="48"/>
      <c r="I315" s="41"/>
      <c r="J315" s="41"/>
      <c r="K315" s="48"/>
      <c r="L315" s="41"/>
      <c r="M315" s="61"/>
      <c r="N315" s="41"/>
      <c r="O315" s="129"/>
    </row>
    <row r="316" spans="2:15" ht="12.75" customHeight="1">
      <c r="B316" s="112">
        <f t="shared" si="18"/>
        <v>0</v>
      </c>
      <c r="C316" s="37"/>
      <c r="D316" s="67"/>
      <c r="E316" s="47"/>
      <c r="F316" s="41"/>
      <c r="G316" s="41"/>
      <c r="H316" s="48"/>
      <c r="I316" s="41"/>
      <c r="J316" s="41"/>
      <c r="K316" s="48"/>
      <c r="L316" s="41"/>
      <c r="M316" s="61"/>
      <c r="N316" s="41"/>
      <c r="O316" s="129"/>
    </row>
    <row r="317" spans="2:15" ht="12.75" customHeight="1">
      <c r="B317" s="112">
        <f t="shared" si="18"/>
        <v>0</v>
      </c>
      <c r="C317" s="37"/>
      <c r="D317" s="67"/>
      <c r="E317" s="47"/>
      <c r="F317" s="41"/>
      <c r="G317" s="41"/>
      <c r="H317" s="48"/>
      <c r="I317" s="41"/>
      <c r="J317" s="41"/>
      <c r="K317" s="48"/>
      <c r="L317" s="41"/>
      <c r="M317" s="61"/>
      <c r="N317" s="41"/>
      <c r="O317" s="129"/>
    </row>
    <row r="318" spans="2:15" ht="12.75" customHeight="1">
      <c r="B318" s="112">
        <f t="shared" si="18"/>
        <v>0</v>
      </c>
      <c r="C318" s="37"/>
      <c r="D318" s="67"/>
      <c r="E318" s="47"/>
      <c r="F318" s="41"/>
      <c r="G318" s="41"/>
      <c r="H318" s="48"/>
      <c r="I318" s="41"/>
      <c r="J318" s="41"/>
      <c r="K318" s="48"/>
      <c r="L318" s="41"/>
      <c r="M318" s="61"/>
      <c r="N318" s="41"/>
      <c r="O318" s="129"/>
    </row>
    <row r="319" spans="2:15" ht="12.75" customHeight="1">
      <c r="B319" s="112">
        <f t="shared" si="18"/>
        <v>0</v>
      </c>
      <c r="C319" s="37"/>
      <c r="D319" s="67"/>
      <c r="E319" s="47"/>
      <c r="F319" s="41"/>
      <c r="G319" s="41"/>
      <c r="H319" s="48"/>
      <c r="I319" s="41"/>
      <c r="J319" s="41"/>
      <c r="K319" s="48"/>
      <c r="L319" s="41"/>
      <c r="M319" s="61"/>
      <c r="N319" s="41"/>
      <c r="O319" s="129"/>
    </row>
    <row r="320" spans="2:15" ht="12.75" customHeight="1">
      <c r="B320" s="112">
        <f t="shared" si="18"/>
        <v>0</v>
      </c>
      <c r="C320" s="37"/>
      <c r="D320" s="67"/>
      <c r="E320" s="47"/>
      <c r="F320" s="41"/>
      <c r="G320" s="41"/>
      <c r="H320" s="48"/>
      <c r="I320" s="41"/>
      <c r="J320" s="41"/>
      <c r="K320" s="48"/>
      <c r="L320" s="41"/>
      <c r="M320" s="61"/>
      <c r="N320" s="41"/>
      <c r="O320" s="129"/>
    </row>
    <row r="321" spans="2:15" ht="12.75" customHeight="1">
      <c r="B321" s="112">
        <f t="shared" si="18"/>
        <v>0</v>
      </c>
      <c r="C321" s="37"/>
      <c r="D321" s="67"/>
      <c r="E321" s="47"/>
      <c r="F321" s="41"/>
      <c r="G321" s="41"/>
      <c r="H321" s="48"/>
      <c r="I321" s="41"/>
      <c r="J321" s="41"/>
      <c r="K321" s="48"/>
      <c r="L321" s="41"/>
      <c r="M321" s="61"/>
      <c r="N321" s="41"/>
      <c r="O321" s="129"/>
    </row>
    <row r="322" spans="2:15" ht="12.75" customHeight="1">
      <c r="B322" s="112">
        <f t="shared" si="18"/>
        <v>0</v>
      </c>
      <c r="C322" s="37"/>
      <c r="D322" s="67"/>
      <c r="E322" s="47"/>
      <c r="F322" s="41"/>
      <c r="G322" s="41"/>
      <c r="H322" s="48"/>
      <c r="I322" s="41"/>
      <c r="J322" s="41"/>
      <c r="K322" s="48"/>
      <c r="L322" s="41"/>
      <c r="M322" s="61"/>
      <c r="N322" s="41"/>
      <c r="O322" s="129"/>
    </row>
    <row r="323" spans="2:15" ht="12.75" customHeight="1">
      <c r="B323" s="112">
        <f t="shared" si="18"/>
        <v>0</v>
      </c>
      <c r="C323" s="37"/>
      <c r="D323" s="67"/>
      <c r="E323" s="47"/>
      <c r="F323" s="41"/>
      <c r="G323" s="41"/>
      <c r="H323" s="48"/>
      <c r="I323" s="41"/>
      <c r="J323" s="41"/>
      <c r="K323" s="48"/>
      <c r="L323" s="41"/>
      <c r="M323" s="61"/>
      <c r="N323" s="41"/>
      <c r="O323" s="129"/>
    </row>
    <row r="324" spans="2:15" ht="12.75" customHeight="1">
      <c r="B324" s="112">
        <f t="shared" si="18"/>
        <v>0</v>
      </c>
      <c r="C324" s="37"/>
      <c r="D324" s="67"/>
      <c r="E324" s="47"/>
      <c r="F324" s="41"/>
      <c r="G324" s="41"/>
      <c r="H324" s="48"/>
      <c r="I324" s="41"/>
      <c r="J324" s="41"/>
      <c r="K324" s="48"/>
      <c r="L324" s="41"/>
      <c r="M324" s="61"/>
      <c r="N324" s="41"/>
      <c r="O324" s="129"/>
    </row>
    <row r="325" spans="2:15" ht="12.75" customHeight="1">
      <c r="B325" s="112">
        <f t="shared" si="18"/>
        <v>0</v>
      </c>
      <c r="C325" s="37"/>
      <c r="D325" s="67"/>
      <c r="E325" s="47"/>
      <c r="F325" s="41"/>
      <c r="G325" s="41"/>
      <c r="H325" s="48"/>
      <c r="I325" s="41"/>
      <c r="J325" s="41"/>
      <c r="K325" s="48"/>
      <c r="L325" s="41"/>
      <c r="M325" s="61"/>
      <c r="N325" s="41"/>
      <c r="O325" s="129"/>
    </row>
    <row r="326" spans="2:15" ht="12.75" customHeight="1">
      <c r="B326" s="112">
        <f t="shared" si="18"/>
        <v>0</v>
      </c>
      <c r="C326" s="37"/>
      <c r="D326" s="67"/>
      <c r="E326" s="47"/>
      <c r="F326" s="41"/>
      <c r="G326" s="41"/>
      <c r="H326" s="48"/>
      <c r="I326" s="41"/>
      <c r="J326" s="41"/>
      <c r="K326" s="48"/>
      <c r="L326" s="41"/>
      <c r="M326" s="61"/>
      <c r="N326" s="41"/>
      <c r="O326" s="129"/>
    </row>
    <row r="327" spans="2:15" ht="12.75" customHeight="1">
      <c r="B327" s="112">
        <f t="shared" si="18"/>
        <v>0</v>
      </c>
      <c r="C327" s="37"/>
      <c r="D327" s="67"/>
      <c r="E327" s="47"/>
      <c r="F327" s="41"/>
      <c r="G327" s="41"/>
      <c r="H327" s="48"/>
      <c r="I327" s="41"/>
      <c r="J327" s="41"/>
      <c r="K327" s="48"/>
      <c r="L327" s="41"/>
      <c r="M327" s="61"/>
      <c r="N327" s="41"/>
      <c r="O327" s="129"/>
    </row>
    <row r="328" spans="2:15" ht="12.75" customHeight="1">
      <c r="B328" s="112">
        <f t="shared" si="18"/>
        <v>0</v>
      </c>
      <c r="C328" s="37"/>
      <c r="D328" s="67"/>
      <c r="E328" s="47"/>
      <c r="F328" s="41"/>
      <c r="G328" s="41"/>
      <c r="H328" s="48"/>
      <c r="I328" s="41"/>
      <c r="J328" s="41"/>
      <c r="K328" s="48"/>
      <c r="L328" s="41"/>
      <c r="M328" s="61"/>
      <c r="N328" s="41"/>
      <c r="O328" s="129"/>
    </row>
    <row r="329" spans="2:15" ht="12.75" customHeight="1">
      <c r="B329" s="112">
        <f t="shared" si="18"/>
        <v>0</v>
      </c>
      <c r="C329" s="37"/>
      <c r="D329" s="67"/>
      <c r="E329" s="47"/>
      <c r="F329" s="41"/>
      <c r="G329" s="41"/>
      <c r="H329" s="48"/>
      <c r="I329" s="41"/>
      <c r="J329" s="41"/>
      <c r="K329" s="48"/>
      <c r="L329" s="41"/>
      <c r="M329" s="61"/>
      <c r="N329" s="41"/>
      <c r="O329" s="129"/>
    </row>
    <row r="330" spans="2:15" ht="12.75" customHeight="1">
      <c r="B330" s="112">
        <f t="shared" si="18"/>
        <v>0</v>
      </c>
      <c r="C330" s="37"/>
      <c r="D330" s="67"/>
      <c r="E330" s="47"/>
      <c r="F330" s="41"/>
      <c r="G330" s="41"/>
      <c r="H330" s="48"/>
      <c r="I330" s="41"/>
      <c r="J330" s="41"/>
      <c r="K330" s="48"/>
      <c r="L330" s="41"/>
      <c r="M330" s="61"/>
      <c r="N330" s="41"/>
      <c r="O330" s="129"/>
    </row>
    <row r="331" spans="2:15" ht="12.75" customHeight="1">
      <c r="B331" s="112">
        <f t="shared" si="18"/>
        <v>0</v>
      </c>
      <c r="C331" s="37"/>
      <c r="D331" s="67"/>
      <c r="E331" s="47"/>
      <c r="F331" s="41"/>
      <c r="G331" s="41"/>
      <c r="H331" s="48"/>
      <c r="I331" s="41"/>
      <c r="J331" s="41"/>
      <c r="K331" s="48"/>
      <c r="L331" s="41"/>
      <c r="M331" s="61"/>
      <c r="N331" s="41"/>
      <c r="O331" s="129"/>
    </row>
    <row r="332" spans="2:15" ht="12.75" customHeight="1">
      <c r="B332" s="112">
        <f t="shared" si="18"/>
        <v>0</v>
      </c>
      <c r="C332" s="37"/>
      <c r="D332" s="67"/>
      <c r="E332" s="47"/>
      <c r="F332" s="41"/>
      <c r="G332" s="41"/>
      <c r="H332" s="48"/>
      <c r="I332" s="41"/>
      <c r="J332" s="41"/>
      <c r="K332" s="48"/>
      <c r="L332" s="41"/>
      <c r="M332" s="61"/>
      <c r="N332" s="41"/>
      <c r="O332" s="129"/>
    </row>
    <row r="333" spans="2:15" ht="12.75" customHeight="1">
      <c r="B333" s="112">
        <f t="shared" si="18"/>
        <v>0</v>
      </c>
      <c r="C333" s="37"/>
      <c r="D333" s="67"/>
      <c r="E333" s="47"/>
      <c r="F333" s="41"/>
      <c r="G333" s="41"/>
      <c r="H333" s="48"/>
      <c r="I333" s="41"/>
      <c r="J333" s="41"/>
      <c r="K333" s="48"/>
      <c r="L333" s="41"/>
      <c r="M333" s="61"/>
      <c r="N333" s="41"/>
      <c r="O333" s="129"/>
    </row>
    <row r="334" spans="2:15" ht="12.75" customHeight="1">
      <c r="B334" s="112">
        <f t="shared" si="18"/>
        <v>0</v>
      </c>
      <c r="C334" s="37"/>
      <c r="D334" s="67"/>
      <c r="E334" s="47"/>
      <c r="F334" s="41"/>
      <c r="G334" s="41"/>
      <c r="H334" s="48"/>
      <c r="I334" s="41"/>
      <c r="J334" s="41"/>
      <c r="K334" s="48"/>
      <c r="L334" s="41"/>
      <c r="M334" s="61"/>
      <c r="N334" s="41"/>
      <c r="O334" s="129"/>
    </row>
    <row r="335" spans="2:15" ht="12.75" customHeight="1">
      <c r="B335" s="112">
        <f t="shared" si="18"/>
        <v>0</v>
      </c>
      <c r="C335" s="37"/>
      <c r="D335" s="67"/>
      <c r="E335" s="47"/>
      <c r="F335" s="41"/>
      <c r="G335" s="41"/>
      <c r="H335" s="48"/>
      <c r="I335" s="41"/>
      <c r="J335" s="41"/>
      <c r="K335" s="48"/>
      <c r="L335" s="41"/>
      <c r="M335" s="61"/>
      <c r="N335" s="41"/>
      <c r="O335" s="129"/>
    </row>
    <row r="336" spans="2:15" ht="12.75" customHeight="1">
      <c r="B336" s="112">
        <f t="shared" si="18"/>
        <v>0</v>
      </c>
      <c r="C336" s="37"/>
      <c r="D336" s="67"/>
      <c r="E336" s="47"/>
      <c r="F336" s="41"/>
      <c r="G336" s="41"/>
      <c r="H336" s="48"/>
      <c r="I336" s="41"/>
      <c r="J336" s="41"/>
      <c r="K336" s="48"/>
      <c r="L336" s="41"/>
      <c r="M336" s="61"/>
      <c r="N336" s="41"/>
      <c r="O336" s="129"/>
    </row>
    <row r="337" spans="2:15" ht="12.75" customHeight="1">
      <c r="B337" s="112">
        <f t="shared" si="18"/>
        <v>0</v>
      </c>
      <c r="C337" s="37"/>
      <c r="D337" s="67"/>
      <c r="E337" s="47"/>
      <c r="F337" s="41"/>
      <c r="G337" s="41"/>
      <c r="H337" s="48"/>
      <c r="I337" s="41"/>
      <c r="J337" s="41"/>
      <c r="K337" s="48"/>
      <c r="L337" s="41"/>
      <c r="M337" s="61"/>
      <c r="N337" s="41"/>
      <c r="O337" s="129"/>
    </row>
    <row r="338" spans="2:15" ht="12.75" customHeight="1">
      <c r="B338" s="112">
        <f t="shared" ref="B338:B401" si="19">$C$2</f>
        <v>0</v>
      </c>
      <c r="C338" s="37"/>
      <c r="D338" s="67"/>
      <c r="E338" s="47"/>
      <c r="F338" s="41"/>
      <c r="G338" s="41"/>
      <c r="H338" s="48"/>
      <c r="I338" s="41"/>
      <c r="J338" s="41"/>
      <c r="K338" s="48"/>
      <c r="L338" s="41"/>
      <c r="M338" s="61"/>
      <c r="N338" s="41"/>
      <c r="O338" s="129"/>
    </row>
    <row r="339" spans="2:15" ht="12.75" customHeight="1">
      <c r="B339" s="112">
        <f t="shared" si="19"/>
        <v>0</v>
      </c>
      <c r="C339" s="37"/>
      <c r="D339" s="67"/>
      <c r="E339" s="47"/>
      <c r="F339" s="41"/>
      <c r="G339" s="41"/>
      <c r="H339" s="48"/>
      <c r="I339" s="41"/>
      <c r="J339" s="41"/>
      <c r="K339" s="48"/>
      <c r="L339" s="41"/>
      <c r="M339" s="61"/>
      <c r="N339" s="41"/>
      <c r="O339" s="129"/>
    </row>
    <row r="340" spans="2:15" ht="12.75" customHeight="1">
      <c r="B340" s="112">
        <f t="shared" si="19"/>
        <v>0</v>
      </c>
      <c r="C340" s="37"/>
      <c r="D340" s="67"/>
      <c r="E340" s="47"/>
      <c r="F340" s="41"/>
      <c r="G340" s="41"/>
      <c r="H340" s="48"/>
      <c r="I340" s="41"/>
      <c r="J340" s="41"/>
      <c r="K340" s="48"/>
      <c r="L340" s="41"/>
      <c r="M340" s="61"/>
      <c r="N340" s="41"/>
      <c r="O340" s="129"/>
    </row>
    <row r="341" spans="2:15" ht="12.75" customHeight="1">
      <c r="B341" s="112">
        <f t="shared" si="19"/>
        <v>0</v>
      </c>
      <c r="C341" s="37"/>
      <c r="D341" s="67"/>
      <c r="E341" s="47"/>
      <c r="F341" s="41"/>
      <c r="G341" s="41"/>
      <c r="H341" s="48"/>
      <c r="I341" s="41"/>
      <c r="J341" s="41"/>
      <c r="K341" s="48"/>
      <c r="L341" s="41"/>
      <c r="M341" s="61"/>
      <c r="N341" s="41"/>
      <c r="O341" s="129"/>
    </row>
    <row r="342" spans="2:15" ht="12.75" customHeight="1">
      <c r="B342" s="112">
        <f t="shared" si="19"/>
        <v>0</v>
      </c>
      <c r="C342" s="37"/>
      <c r="D342" s="67"/>
      <c r="E342" s="47"/>
      <c r="F342" s="41"/>
      <c r="G342" s="41"/>
      <c r="H342" s="48"/>
      <c r="I342" s="41"/>
      <c r="J342" s="41"/>
      <c r="K342" s="48"/>
      <c r="L342" s="41"/>
      <c r="M342" s="61"/>
      <c r="N342" s="41"/>
      <c r="O342" s="129"/>
    </row>
    <row r="343" spans="2:15" ht="12.75" customHeight="1">
      <c r="B343" s="112">
        <f t="shared" si="19"/>
        <v>0</v>
      </c>
      <c r="C343" s="37"/>
      <c r="D343" s="67"/>
      <c r="E343" s="47"/>
      <c r="F343" s="41"/>
      <c r="G343" s="41"/>
      <c r="H343" s="48"/>
      <c r="I343" s="41"/>
      <c r="J343" s="41"/>
      <c r="K343" s="48"/>
      <c r="L343" s="41"/>
      <c r="M343" s="61"/>
      <c r="N343" s="41"/>
      <c r="O343" s="129"/>
    </row>
    <row r="344" spans="2:15" ht="12.75" customHeight="1">
      <c r="B344" s="112">
        <f t="shared" si="19"/>
        <v>0</v>
      </c>
      <c r="C344" s="37"/>
      <c r="D344" s="67"/>
      <c r="E344" s="47"/>
      <c r="F344" s="41"/>
      <c r="G344" s="41"/>
      <c r="H344" s="48"/>
      <c r="I344" s="41"/>
      <c r="J344" s="41"/>
      <c r="K344" s="48"/>
      <c r="L344" s="41"/>
      <c r="M344" s="61"/>
      <c r="N344" s="41"/>
      <c r="O344" s="129"/>
    </row>
    <row r="345" spans="2:15" ht="12.75" customHeight="1">
      <c r="B345" s="112">
        <f t="shared" si="19"/>
        <v>0</v>
      </c>
      <c r="C345" s="37"/>
      <c r="D345" s="67"/>
      <c r="E345" s="47"/>
      <c r="F345" s="41"/>
      <c r="G345" s="41"/>
      <c r="H345" s="48"/>
      <c r="I345" s="41"/>
      <c r="J345" s="41"/>
      <c r="K345" s="48"/>
      <c r="L345" s="41"/>
      <c r="M345" s="61"/>
      <c r="N345" s="41"/>
      <c r="O345" s="129"/>
    </row>
    <row r="346" spans="2:15" ht="12.75" customHeight="1">
      <c r="B346" s="112">
        <f t="shared" si="19"/>
        <v>0</v>
      </c>
      <c r="C346" s="37"/>
      <c r="D346" s="67"/>
      <c r="E346" s="47"/>
      <c r="F346" s="41"/>
      <c r="G346" s="41"/>
      <c r="H346" s="48"/>
      <c r="I346" s="41"/>
      <c r="J346" s="41"/>
      <c r="K346" s="48"/>
      <c r="L346" s="41"/>
      <c r="M346" s="61"/>
      <c r="N346" s="41"/>
      <c r="O346" s="129"/>
    </row>
    <row r="347" spans="2:15" ht="12.75" customHeight="1">
      <c r="B347" s="112">
        <f t="shared" si="19"/>
        <v>0</v>
      </c>
      <c r="C347" s="37"/>
      <c r="D347" s="67"/>
      <c r="E347" s="47"/>
      <c r="F347" s="41"/>
      <c r="G347" s="41"/>
      <c r="H347" s="48"/>
      <c r="I347" s="41"/>
      <c r="J347" s="41"/>
      <c r="K347" s="48"/>
      <c r="L347" s="41"/>
      <c r="M347" s="61"/>
      <c r="N347" s="41"/>
      <c r="O347" s="129"/>
    </row>
    <row r="348" spans="2:15" ht="12.75" customHeight="1">
      <c r="B348" s="112">
        <f t="shared" si="19"/>
        <v>0</v>
      </c>
      <c r="C348" s="37"/>
      <c r="D348" s="67"/>
      <c r="E348" s="47"/>
      <c r="F348" s="41"/>
      <c r="G348" s="41"/>
      <c r="H348" s="48"/>
      <c r="I348" s="41"/>
      <c r="J348" s="41"/>
      <c r="K348" s="48"/>
      <c r="L348" s="41"/>
      <c r="M348" s="61"/>
      <c r="N348" s="41"/>
      <c r="O348" s="129"/>
    </row>
    <row r="349" spans="2:15" ht="12.75" customHeight="1">
      <c r="B349" s="112">
        <f t="shared" si="19"/>
        <v>0</v>
      </c>
      <c r="C349" s="37"/>
      <c r="D349" s="67"/>
      <c r="E349" s="47"/>
      <c r="F349" s="41"/>
      <c r="G349" s="41"/>
      <c r="H349" s="48"/>
      <c r="I349" s="41"/>
      <c r="J349" s="41"/>
      <c r="K349" s="48"/>
      <c r="L349" s="41"/>
      <c r="M349" s="61"/>
      <c r="N349" s="41"/>
      <c r="O349" s="129"/>
    </row>
    <row r="350" spans="2:15" ht="12.75" customHeight="1">
      <c r="B350" s="112">
        <f t="shared" si="19"/>
        <v>0</v>
      </c>
      <c r="C350" s="37"/>
      <c r="D350" s="67"/>
      <c r="E350" s="47"/>
      <c r="F350" s="41"/>
      <c r="G350" s="41"/>
      <c r="H350" s="48"/>
      <c r="I350" s="41"/>
      <c r="J350" s="41"/>
      <c r="K350" s="48"/>
      <c r="L350" s="41"/>
      <c r="M350" s="61"/>
      <c r="N350" s="41"/>
      <c r="O350" s="129"/>
    </row>
    <row r="351" spans="2:15" ht="12.75" customHeight="1">
      <c r="B351" s="112">
        <f t="shared" si="19"/>
        <v>0</v>
      </c>
      <c r="C351" s="37"/>
      <c r="D351" s="67"/>
      <c r="E351" s="47"/>
      <c r="F351" s="41"/>
      <c r="G351" s="41"/>
      <c r="H351" s="48"/>
      <c r="I351" s="41"/>
      <c r="J351" s="41"/>
      <c r="K351" s="48"/>
      <c r="L351" s="41"/>
      <c r="M351" s="61"/>
      <c r="N351" s="41"/>
      <c r="O351" s="129"/>
    </row>
    <row r="352" spans="2:15" ht="12.75" customHeight="1">
      <c r="B352" s="112">
        <f t="shared" si="19"/>
        <v>0</v>
      </c>
      <c r="C352" s="37"/>
      <c r="D352" s="67"/>
      <c r="E352" s="47"/>
      <c r="F352" s="41"/>
      <c r="G352" s="41"/>
      <c r="H352" s="48"/>
      <c r="I352" s="41"/>
      <c r="J352" s="41"/>
      <c r="K352" s="48"/>
      <c r="L352" s="41"/>
      <c r="M352" s="61"/>
      <c r="N352" s="41"/>
      <c r="O352" s="129"/>
    </row>
    <row r="353" spans="2:15" ht="12.75" customHeight="1">
      <c r="B353" s="112">
        <f t="shared" si="19"/>
        <v>0</v>
      </c>
      <c r="C353" s="37"/>
      <c r="D353" s="67"/>
      <c r="E353" s="47"/>
      <c r="F353" s="41"/>
      <c r="G353" s="41"/>
      <c r="H353" s="48"/>
      <c r="I353" s="41"/>
      <c r="J353" s="41"/>
      <c r="K353" s="48"/>
      <c r="L353" s="41"/>
      <c r="M353" s="61"/>
      <c r="N353" s="41"/>
      <c r="O353" s="129"/>
    </row>
    <row r="354" spans="2:15" ht="12.75" customHeight="1">
      <c r="B354" s="112">
        <f t="shared" si="19"/>
        <v>0</v>
      </c>
      <c r="C354" s="37"/>
      <c r="D354" s="67"/>
      <c r="E354" s="47"/>
      <c r="F354" s="41"/>
      <c r="G354" s="41"/>
      <c r="H354" s="48"/>
      <c r="I354" s="41"/>
      <c r="J354" s="41"/>
      <c r="K354" s="48"/>
      <c r="L354" s="41"/>
      <c r="M354" s="61"/>
      <c r="N354" s="41"/>
      <c r="O354" s="129"/>
    </row>
    <row r="355" spans="2:15" ht="12.75" customHeight="1">
      <c r="B355" s="112">
        <f t="shared" si="19"/>
        <v>0</v>
      </c>
      <c r="C355" s="37"/>
      <c r="D355" s="67"/>
      <c r="E355" s="47"/>
      <c r="F355" s="41"/>
      <c r="G355" s="41"/>
      <c r="H355" s="48"/>
      <c r="I355" s="41"/>
      <c r="J355" s="41"/>
      <c r="K355" s="48"/>
      <c r="L355" s="41"/>
      <c r="M355" s="61"/>
      <c r="N355" s="41"/>
      <c r="O355" s="129"/>
    </row>
    <row r="356" spans="2:15" ht="12.75" customHeight="1">
      <c r="B356" s="112">
        <f t="shared" si="19"/>
        <v>0</v>
      </c>
      <c r="C356" s="37"/>
      <c r="D356" s="67"/>
      <c r="E356" s="47"/>
      <c r="F356" s="41"/>
      <c r="G356" s="41"/>
      <c r="H356" s="48"/>
      <c r="I356" s="41"/>
      <c r="J356" s="41"/>
      <c r="K356" s="48"/>
      <c r="L356" s="41"/>
      <c r="M356" s="61"/>
      <c r="N356" s="41"/>
      <c r="O356" s="129"/>
    </row>
    <row r="357" spans="2:15" ht="12.75" customHeight="1">
      <c r="B357" s="112">
        <f t="shared" si="19"/>
        <v>0</v>
      </c>
      <c r="C357" s="37"/>
      <c r="D357" s="67"/>
      <c r="E357" s="47"/>
      <c r="F357" s="41"/>
      <c r="G357" s="41"/>
      <c r="H357" s="48"/>
      <c r="I357" s="41"/>
      <c r="J357" s="41"/>
      <c r="K357" s="48"/>
      <c r="L357" s="41"/>
      <c r="M357" s="61"/>
      <c r="N357" s="41"/>
      <c r="O357" s="129"/>
    </row>
    <row r="358" spans="2:15" ht="12.75" customHeight="1">
      <c r="B358" s="112">
        <f t="shared" si="19"/>
        <v>0</v>
      </c>
      <c r="C358" s="37"/>
      <c r="D358" s="67"/>
      <c r="E358" s="47"/>
      <c r="F358" s="41"/>
      <c r="G358" s="41"/>
      <c r="H358" s="48"/>
      <c r="I358" s="41"/>
      <c r="J358" s="41"/>
      <c r="K358" s="48"/>
      <c r="L358" s="41"/>
      <c r="M358" s="61"/>
      <c r="N358" s="41"/>
      <c r="O358" s="129"/>
    </row>
    <row r="359" spans="2:15" ht="12.75" customHeight="1">
      <c r="B359" s="112">
        <f t="shared" si="19"/>
        <v>0</v>
      </c>
      <c r="C359" s="37"/>
      <c r="D359" s="67"/>
      <c r="E359" s="47"/>
      <c r="F359" s="41"/>
      <c r="G359" s="41"/>
      <c r="H359" s="48"/>
      <c r="I359" s="41"/>
      <c r="J359" s="41"/>
      <c r="K359" s="48"/>
      <c r="L359" s="41"/>
      <c r="M359" s="61"/>
      <c r="N359" s="41"/>
      <c r="O359" s="129"/>
    </row>
    <row r="360" spans="2:15" ht="12.75" customHeight="1">
      <c r="B360" s="112">
        <f t="shared" si="19"/>
        <v>0</v>
      </c>
      <c r="C360" s="37"/>
      <c r="D360" s="67"/>
      <c r="E360" s="47"/>
      <c r="F360" s="41"/>
      <c r="G360" s="41"/>
      <c r="H360" s="48"/>
      <c r="I360" s="41"/>
      <c r="J360" s="41"/>
      <c r="K360" s="48"/>
      <c r="L360" s="41"/>
      <c r="M360" s="61"/>
      <c r="N360" s="41"/>
      <c r="O360" s="129"/>
    </row>
    <row r="361" spans="2:15" ht="12.75" customHeight="1">
      <c r="B361" s="112">
        <f t="shared" si="19"/>
        <v>0</v>
      </c>
      <c r="C361" s="37"/>
      <c r="D361" s="67"/>
      <c r="E361" s="47"/>
      <c r="F361" s="41"/>
      <c r="G361" s="41"/>
      <c r="H361" s="48"/>
      <c r="I361" s="41"/>
      <c r="J361" s="41"/>
      <c r="K361" s="48"/>
      <c r="L361" s="41"/>
      <c r="M361" s="61"/>
      <c r="N361" s="41"/>
      <c r="O361" s="129"/>
    </row>
    <row r="362" spans="2:15" ht="12.75" customHeight="1">
      <c r="B362" s="112">
        <f t="shared" si="19"/>
        <v>0</v>
      </c>
      <c r="C362" s="37"/>
      <c r="D362" s="67"/>
      <c r="E362" s="47"/>
      <c r="F362" s="41"/>
      <c r="G362" s="41"/>
      <c r="H362" s="48"/>
      <c r="I362" s="41"/>
      <c r="J362" s="41"/>
      <c r="K362" s="48"/>
      <c r="L362" s="41"/>
      <c r="M362" s="61"/>
      <c r="N362" s="41"/>
      <c r="O362" s="129"/>
    </row>
    <row r="363" spans="2:15" ht="12.75" customHeight="1">
      <c r="B363" s="112">
        <f t="shared" si="19"/>
        <v>0</v>
      </c>
      <c r="C363" s="37"/>
      <c r="D363" s="67"/>
      <c r="E363" s="47"/>
      <c r="F363" s="41"/>
      <c r="G363" s="41"/>
      <c r="H363" s="48"/>
      <c r="I363" s="41"/>
      <c r="J363" s="41"/>
      <c r="K363" s="48"/>
      <c r="L363" s="41"/>
      <c r="M363" s="61"/>
      <c r="N363" s="41"/>
      <c r="O363" s="129"/>
    </row>
    <row r="364" spans="2:15" ht="12.75" customHeight="1">
      <c r="B364" s="112">
        <f t="shared" si="19"/>
        <v>0</v>
      </c>
      <c r="C364" s="37"/>
      <c r="D364" s="67"/>
      <c r="E364" s="47"/>
      <c r="F364" s="41"/>
      <c r="G364" s="41"/>
      <c r="H364" s="48"/>
      <c r="I364" s="41"/>
      <c r="J364" s="41"/>
      <c r="K364" s="48"/>
      <c r="L364" s="41"/>
      <c r="M364" s="61"/>
      <c r="N364" s="41"/>
      <c r="O364" s="129"/>
    </row>
    <row r="365" spans="2:15" ht="12.75" customHeight="1">
      <c r="B365" s="112">
        <f t="shared" si="19"/>
        <v>0</v>
      </c>
      <c r="C365" s="37"/>
      <c r="D365" s="67"/>
      <c r="E365" s="47"/>
      <c r="F365" s="41"/>
      <c r="G365" s="41"/>
      <c r="H365" s="48"/>
      <c r="I365" s="41"/>
      <c r="J365" s="41"/>
      <c r="K365" s="48"/>
      <c r="L365" s="41"/>
      <c r="M365" s="61"/>
      <c r="N365" s="41"/>
      <c r="O365" s="129"/>
    </row>
    <row r="366" spans="2:15" ht="12.75" customHeight="1">
      <c r="B366" s="112">
        <f t="shared" si="19"/>
        <v>0</v>
      </c>
      <c r="C366" s="37"/>
      <c r="D366" s="67"/>
      <c r="E366" s="47"/>
      <c r="F366" s="41"/>
      <c r="G366" s="41"/>
      <c r="H366" s="48"/>
      <c r="I366" s="41"/>
      <c r="J366" s="41"/>
      <c r="K366" s="48"/>
      <c r="L366" s="41"/>
      <c r="M366" s="61"/>
      <c r="N366" s="41"/>
      <c r="O366" s="129"/>
    </row>
    <row r="367" spans="2:15" ht="12.75" customHeight="1">
      <c r="B367" s="112">
        <f t="shared" si="19"/>
        <v>0</v>
      </c>
      <c r="C367" s="37"/>
      <c r="D367" s="67"/>
      <c r="E367" s="47"/>
      <c r="F367" s="41"/>
      <c r="G367" s="41"/>
      <c r="H367" s="48"/>
      <c r="I367" s="41"/>
      <c r="J367" s="41"/>
      <c r="K367" s="48"/>
      <c r="L367" s="41"/>
      <c r="M367" s="61"/>
      <c r="N367" s="41"/>
      <c r="O367" s="129"/>
    </row>
    <row r="368" spans="2:15" ht="12.75" customHeight="1">
      <c r="B368" s="112">
        <f t="shared" si="19"/>
        <v>0</v>
      </c>
      <c r="C368" s="37"/>
      <c r="D368" s="67"/>
      <c r="E368" s="47"/>
      <c r="F368" s="41"/>
      <c r="G368" s="41"/>
      <c r="H368" s="48"/>
      <c r="I368" s="41"/>
      <c r="J368" s="41"/>
      <c r="K368" s="48"/>
      <c r="L368" s="41"/>
      <c r="M368" s="61"/>
      <c r="N368" s="41"/>
      <c r="O368" s="129"/>
    </row>
    <row r="369" spans="2:15" ht="12.75" customHeight="1">
      <c r="B369" s="112">
        <f t="shared" si="19"/>
        <v>0</v>
      </c>
      <c r="C369" s="37"/>
      <c r="D369" s="67"/>
      <c r="E369" s="47"/>
      <c r="F369" s="41"/>
      <c r="G369" s="41"/>
      <c r="H369" s="48"/>
      <c r="I369" s="41"/>
      <c r="J369" s="41"/>
      <c r="K369" s="48"/>
      <c r="L369" s="41"/>
      <c r="M369" s="61"/>
      <c r="N369" s="41"/>
      <c r="O369" s="129"/>
    </row>
    <row r="370" spans="2:15" ht="12.75" customHeight="1">
      <c r="B370" s="112">
        <f t="shared" si="19"/>
        <v>0</v>
      </c>
      <c r="C370" s="37"/>
      <c r="D370" s="67"/>
      <c r="E370" s="47"/>
      <c r="F370" s="41"/>
      <c r="G370" s="41"/>
      <c r="H370" s="48"/>
      <c r="I370" s="41"/>
      <c r="J370" s="41"/>
      <c r="K370" s="48"/>
      <c r="L370" s="41"/>
      <c r="M370" s="61"/>
      <c r="N370" s="41"/>
      <c r="O370" s="129"/>
    </row>
    <row r="371" spans="2:15" ht="12.75" customHeight="1">
      <c r="B371" s="112">
        <f t="shared" si="19"/>
        <v>0</v>
      </c>
      <c r="C371" s="37"/>
      <c r="D371" s="67"/>
      <c r="E371" s="47"/>
      <c r="F371" s="41"/>
      <c r="G371" s="41"/>
      <c r="H371" s="48"/>
      <c r="I371" s="41"/>
      <c r="J371" s="41"/>
      <c r="K371" s="48"/>
      <c r="L371" s="41"/>
      <c r="M371" s="61"/>
      <c r="N371" s="41"/>
      <c r="O371" s="129"/>
    </row>
    <row r="372" spans="2:15" ht="12.75" customHeight="1">
      <c r="B372" s="112">
        <f t="shared" si="19"/>
        <v>0</v>
      </c>
      <c r="C372" s="37"/>
      <c r="D372" s="67"/>
      <c r="E372" s="47"/>
      <c r="F372" s="41"/>
      <c r="G372" s="41"/>
      <c r="H372" s="48"/>
      <c r="I372" s="41"/>
      <c r="J372" s="41"/>
      <c r="K372" s="48"/>
      <c r="L372" s="41"/>
      <c r="M372" s="61"/>
      <c r="N372" s="41"/>
      <c r="O372" s="129"/>
    </row>
    <row r="373" spans="2:15" ht="12.75" customHeight="1">
      <c r="B373" s="112">
        <f t="shared" si="19"/>
        <v>0</v>
      </c>
      <c r="C373" s="37"/>
      <c r="D373" s="67"/>
      <c r="E373" s="47"/>
      <c r="F373" s="41"/>
      <c r="G373" s="41"/>
      <c r="H373" s="48"/>
      <c r="I373" s="41"/>
      <c r="J373" s="41"/>
      <c r="K373" s="48"/>
      <c r="L373" s="41"/>
      <c r="M373" s="61"/>
      <c r="N373" s="41"/>
      <c r="O373" s="129"/>
    </row>
    <row r="374" spans="2:15" ht="12.75" customHeight="1">
      <c r="B374" s="112">
        <f t="shared" si="19"/>
        <v>0</v>
      </c>
      <c r="C374" s="37"/>
      <c r="D374" s="67"/>
      <c r="E374" s="47"/>
      <c r="F374" s="41"/>
      <c r="G374" s="41"/>
      <c r="H374" s="48"/>
      <c r="I374" s="41"/>
      <c r="J374" s="41"/>
      <c r="K374" s="48"/>
      <c r="L374" s="41"/>
      <c r="M374" s="61"/>
      <c r="N374" s="41"/>
      <c r="O374" s="129"/>
    </row>
    <row r="375" spans="2:15" ht="12.75" customHeight="1">
      <c r="B375" s="112">
        <f t="shared" si="19"/>
        <v>0</v>
      </c>
      <c r="C375" s="37"/>
      <c r="D375" s="67"/>
      <c r="E375" s="47"/>
      <c r="F375" s="41"/>
      <c r="G375" s="41"/>
      <c r="H375" s="48"/>
      <c r="I375" s="41"/>
      <c r="J375" s="41"/>
      <c r="K375" s="48"/>
      <c r="L375" s="41"/>
      <c r="M375" s="61"/>
      <c r="N375" s="41"/>
      <c r="O375" s="129"/>
    </row>
    <row r="376" spans="2:15" ht="12.75" customHeight="1">
      <c r="B376" s="112">
        <f t="shared" si="19"/>
        <v>0</v>
      </c>
      <c r="C376" s="37"/>
      <c r="D376" s="67"/>
      <c r="E376" s="47"/>
      <c r="F376" s="41"/>
      <c r="G376" s="41"/>
      <c r="H376" s="48"/>
      <c r="I376" s="41"/>
      <c r="J376" s="41"/>
      <c r="K376" s="48"/>
      <c r="L376" s="41"/>
      <c r="M376" s="61"/>
      <c r="N376" s="41"/>
      <c r="O376" s="129"/>
    </row>
    <row r="377" spans="2:15" ht="12.75" customHeight="1">
      <c r="B377" s="112">
        <f t="shared" si="19"/>
        <v>0</v>
      </c>
      <c r="C377" s="37"/>
      <c r="D377" s="67"/>
      <c r="E377" s="47"/>
      <c r="F377" s="41"/>
      <c r="G377" s="41"/>
      <c r="H377" s="48"/>
      <c r="I377" s="41"/>
      <c r="J377" s="41"/>
      <c r="K377" s="48"/>
      <c r="L377" s="41"/>
      <c r="M377" s="61"/>
      <c r="N377" s="41"/>
      <c r="O377" s="129"/>
    </row>
    <row r="378" spans="2:15" ht="12.75" customHeight="1">
      <c r="B378" s="112">
        <f t="shared" si="19"/>
        <v>0</v>
      </c>
      <c r="C378" s="37"/>
      <c r="D378" s="67"/>
      <c r="E378" s="47"/>
      <c r="F378" s="41"/>
      <c r="G378" s="41"/>
      <c r="H378" s="48"/>
      <c r="I378" s="41"/>
      <c r="J378" s="41"/>
      <c r="K378" s="48"/>
      <c r="L378" s="41"/>
      <c r="M378" s="61"/>
      <c r="N378" s="41"/>
      <c r="O378" s="129"/>
    </row>
    <row r="379" spans="2:15" ht="12.75" customHeight="1">
      <c r="B379" s="112">
        <f t="shared" si="19"/>
        <v>0</v>
      </c>
      <c r="C379" s="37"/>
      <c r="D379" s="67"/>
      <c r="E379" s="47"/>
      <c r="F379" s="41"/>
      <c r="G379" s="41"/>
      <c r="H379" s="48"/>
      <c r="I379" s="41"/>
      <c r="J379" s="41"/>
      <c r="K379" s="48"/>
      <c r="L379" s="41"/>
      <c r="M379" s="61"/>
      <c r="N379" s="41"/>
      <c r="O379" s="129"/>
    </row>
    <row r="380" spans="2:15" ht="12.75" customHeight="1">
      <c r="B380" s="112">
        <f t="shared" si="19"/>
        <v>0</v>
      </c>
      <c r="C380" s="37"/>
      <c r="D380" s="67"/>
      <c r="E380" s="47"/>
      <c r="F380" s="41"/>
      <c r="G380" s="41"/>
      <c r="H380" s="48"/>
      <c r="I380" s="41"/>
      <c r="J380" s="41"/>
      <c r="K380" s="48"/>
      <c r="L380" s="41"/>
      <c r="M380" s="61"/>
      <c r="N380" s="41"/>
      <c r="O380" s="129"/>
    </row>
    <row r="381" spans="2:15" ht="12.75" customHeight="1">
      <c r="B381" s="112">
        <f t="shared" si="19"/>
        <v>0</v>
      </c>
      <c r="C381" s="37"/>
      <c r="D381" s="67"/>
      <c r="E381" s="47"/>
      <c r="F381" s="41"/>
      <c r="G381" s="41"/>
      <c r="H381" s="48"/>
      <c r="I381" s="41"/>
      <c r="J381" s="41"/>
      <c r="K381" s="48"/>
      <c r="L381" s="41"/>
      <c r="M381" s="61"/>
      <c r="N381" s="41"/>
      <c r="O381" s="129"/>
    </row>
    <row r="382" spans="2:15" ht="12.75" customHeight="1">
      <c r="B382" s="112">
        <f t="shared" si="19"/>
        <v>0</v>
      </c>
      <c r="C382" s="37"/>
      <c r="D382" s="67"/>
      <c r="E382" s="47"/>
      <c r="F382" s="41"/>
      <c r="G382" s="41"/>
      <c r="H382" s="48"/>
      <c r="I382" s="41"/>
      <c r="J382" s="41"/>
      <c r="K382" s="48"/>
      <c r="L382" s="41"/>
      <c r="M382" s="61"/>
      <c r="N382" s="41"/>
      <c r="O382" s="129"/>
    </row>
    <row r="383" spans="2:15" ht="12.75" customHeight="1">
      <c r="B383" s="112">
        <f t="shared" si="19"/>
        <v>0</v>
      </c>
      <c r="C383" s="37"/>
      <c r="D383" s="67"/>
      <c r="E383" s="47"/>
      <c r="F383" s="41"/>
      <c r="G383" s="41"/>
      <c r="H383" s="48"/>
      <c r="I383" s="41"/>
      <c r="J383" s="41"/>
      <c r="K383" s="48"/>
      <c r="L383" s="41"/>
      <c r="M383" s="61"/>
      <c r="N383" s="41"/>
      <c r="O383" s="129"/>
    </row>
    <row r="384" spans="2:15" ht="12.75" customHeight="1">
      <c r="B384" s="112">
        <f t="shared" si="19"/>
        <v>0</v>
      </c>
      <c r="C384" s="37"/>
      <c r="D384" s="67"/>
      <c r="E384" s="47"/>
      <c r="F384" s="41"/>
      <c r="G384" s="41"/>
      <c r="H384" s="48"/>
      <c r="I384" s="41"/>
      <c r="J384" s="41"/>
      <c r="K384" s="48"/>
      <c r="L384" s="41"/>
      <c r="M384" s="61"/>
      <c r="N384" s="41"/>
      <c r="O384" s="129"/>
    </row>
    <row r="385" spans="2:15" ht="12.75" customHeight="1">
      <c r="B385" s="112">
        <f t="shared" si="19"/>
        <v>0</v>
      </c>
      <c r="C385" s="37"/>
      <c r="D385" s="67"/>
      <c r="E385" s="47"/>
      <c r="F385" s="41"/>
      <c r="G385" s="41"/>
      <c r="H385" s="48"/>
      <c r="I385" s="41"/>
      <c r="J385" s="41"/>
      <c r="K385" s="48"/>
      <c r="L385" s="41"/>
      <c r="M385" s="61"/>
      <c r="N385" s="41"/>
      <c r="O385" s="129"/>
    </row>
    <row r="386" spans="2:15" ht="12.75" customHeight="1">
      <c r="B386" s="112">
        <f t="shared" si="19"/>
        <v>0</v>
      </c>
      <c r="C386" s="37"/>
      <c r="D386" s="67"/>
      <c r="E386" s="47"/>
      <c r="F386" s="41"/>
      <c r="G386" s="41"/>
      <c r="H386" s="48"/>
      <c r="I386" s="41"/>
      <c r="J386" s="41"/>
      <c r="K386" s="48"/>
      <c r="L386" s="41"/>
      <c r="M386" s="61"/>
      <c r="N386" s="41"/>
      <c r="O386" s="129"/>
    </row>
    <row r="387" spans="2:15" ht="12.75" customHeight="1">
      <c r="B387" s="112">
        <f t="shared" si="19"/>
        <v>0</v>
      </c>
      <c r="C387" s="37"/>
      <c r="D387" s="67"/>
      <c r="E387" s="47"/>
      <c r="F387" s="41"/>
      <c r="G387" s="41"/>
      <c r="H387" s="48"/>
      <c r="I387" s="41"/>
      <c r="J387" s="41"/>
      <c r="K387" s="48"/>
      <c r="L387" s="41"/>
      <c r="M387" s="61"/>
      <c r="N387" s="41"/>
      <c r="O387" s="129"/>
    </row>
    <row r="388" spans="2:15" ht="12.75" customHeight="1">
      <c r="B388" s="112">
        <f t="shared" si="19"/>
        <v>0</v>
      </c>
      <c r="C388" s="37"/>
      <c r="D388" s="67"/>
      <c r="E388" s="47"/>
      <c r="F388" s="41"/>
      <c r="G388" s="41"/>
      <c r="H388" s="48"/>
      <c r="I388" s="41"/>
      <c r="J388" s="41"/>
      <c r="K388" s="48"/>
      <c r="L388" s="41"/>
      <c r="M388" s="61"/>
      <c r="N388" s="41"/>
      <c r="O388" s="129"/>
    </row>
    <row r="389" spans="2:15" ht="12.75" customHeight="1">
      <c r="B389" s="112">
        <f t="shared" si="19"/>
        <v>0</v>
      </c>
      <c r="C389" s="37"/>
      <c r="D389" s="67"/>
      <c r="E389" s="47"/>
      <c r="F389" s="41"/>
      <c r="G389" s="41"/>
      <c r="H389" s="48"/>
      <c r="I389" s="41"/>
      <c r="J389" s="41"/>
      <c r="K389" s="48"/>
      <c r="L389" s="41"/>
      <c r="M389" s="61"/>
      <c r="N389" s="41"/>
      <c r="O389" s="129"/>
    </row>
    <row r="390" spans="2:15" ht="12.75" customHeight="1">
      <c r="B390" s="112">
        <f t="shared" si="19"/>
        <v>0</v>
      </c>
      <c r="C390" s="37"/>
      <c r="D390" s="67"/>
      <c r="E390" s="47"/>
      <c r="F390" s="41"/>
      <c r="G390" s="41"/>
      <c r="H390" s="48"/>
      <c r="I390" s="41"/>
      <c r="J390" s="41"/>
      <c r="K390" s="48"/>
      <c r="L390" s="41"/>
      <c r="M390" s="61"/>
      <c r="N390" s="41"/>
      <c r="O390" s="129"/>
    </row>
    <row r="391" spans="2:15" ht="12.75" customHeight="1">
      <c r="B391" s="112">
        <f t="shared" si="19"/>
        <v>0</v>
      </c>
      <c r="C391" s="37"/>
      <c r="D391" s="67"/>
      <c r="E391" s="47"/>
      <c r="F391" s="41"/>
      <c r="G391" s="41"/>
      <c r="H391" s="48"/>
      <c r="I391" s="41"/>
      <c r="J391" s="41"/>
      <c r="K391" s="48"/>
      <c r="L391" s="41"/>
      <c r="M391" s="61"/>
      <c r="N391" s="41"/>
      <c r="O391" s="129"/>
    </row>
    <row r="392" spans="2:15" ht="12.75" customHeight="1">
      <c r="B392" s="112">
        <f t="shared" si="19"/>
        <v>0</v>
      </c>
      <c r="C392" s="37"/>
      <c r="D392" s="67"/>
      <c r="E392" s="47"/>
      <c r="F392" s="41"/>
      <c r="G392" s="41"/>
      <c r="H392" s="48"/>
      <c r="I392" s="41"/>
      <c r="J392" s="41"/>
      <c r="K392" s="48"/>
      <c r="L392" s="41"/>
      <c r="M392" s="61"/>
      <c r="N392" s="41"/>
      <c r="O392" s="129"/>
    </row>
    <row r="393" spans="2:15" ht="12.75" customHeight="1">
      <c r="B393" s="112">
        <f t="shared" si="19"/>
        <v>0</v>
      </c>
      <c r="C393" s="37"/>
      <c r="D393" s="67"/>
      <c r="E393" s="47"/>
      <c r="F393" s="41"/>
      <c r="G393" s="41"/>
      <c r="H393" s="48"/>
      <c r="I393" s="41"/>
      <c r="J393" s="41"/>
      <c r="K393" s="48"/>
      <c r="L393" s="41"/>
      <c r="M393" s="61"/>
      <c r="N393" s="41"/>
      <c r="O393" s="129"/>
    </row>
    <row r="394" spans="2:15" ht="12.75" customHeight="1">
      <c r="B394" s="112">
        <f t="shared" si="19"/>
        <v>0</v>
      </c>
      <c r="C394" s="37"/>
      <c r="D394" s="67"/>
      <c r="E394" s="47"/>
      <c r="F394" s="41"/>
      <c r="G394" s="41"/>
      <c r="H394" s="48"/>
      <c r="I394" s="41"/>
      <c r="J394" s="41"/>
      <c r="K394" s="48"/>
      <c r="L394" s="41"/>
      <c r="M394" s="61"/>
      <c r="N394" s="41"/>
      <c r="O394" s="129"/>
    </row>
    <row r="395" spans="2:15" ht="12.75" customHeight="1">
      <c r="B395" s="112">
        <f t="shared" si="19"/>
        <v>0</v>
      </c>
      <c r="C395" s="37"/>
      <c r="D395" s="67"/>
      <c r="E395" s="47"/>
      <c r="F395" s="41"/>
      <c r="G395" s="41"/>
      <c r="H395" s="48"/>
      <c r="I395" s="41"/>
      <c r="J395" s="41"/>
      <c r="K395" s="48"/>
      <c r="L395" s="41"/>
      <c r="M395" s="61"/>
      <c r="N395" s="41"/>
      <c r="O395" s="129"/>
    </row>
    <row r="396" spans="2:15" ht="12.75" customHeight="1">
      <c r="B396" s="112">
        <f t="shared" si="19"/>
        <v>0</v>
      </c>
      <c r="C396" s="37"/>
      <c r="D396" s="67"/>
      <c r="E396" s="47"/>
      <c r="F396" s="41"/>
      <c r="G396" s="41"/>
      <c r="H396" s="48"/>
      <c r="I396" s="41"/>
      <c r="J396" s="41"/>
      <c r="K396" s="48"/>
      <c r="L396" s="41"/>
      <c r="M396" s="61"/>
      <c r="N396" s="41"/>
      <c r="O396" s="129"/>
    </row>
    <row r="397" spans="2:15" ht="12.75" customHeight="1">
      <c r="B397" s="112">
        <f t="shared" si="19"/>
        <v>0</v>
      </c>
      <c r="C397" s="37"/>
      <c r="D397" s="67"/>
      <c r="E397" s="47"/>
      <c r="F397" s="41"/>
      <c r="G397" s="41"/>
      <c r="H397" s="48"/>
      <c r="I397" s="41"/>
      <c r="J397" s="41"/>
      <c r="K397" s="48"/>
      <c r="L397" s="41"/>
      <c r="M397" s="61"/>
      <c r="N397" s="41"/>
      <c r="O397" s="129"/>
    </row>
    <row r="398" spans="2:15" ht="12.75" customHeight="1">
      <c r="B398" s="112">
        <f t="shared" si="19"/>
        <v>0</v>
      </c>
      <c r="C398" s="37"/>
      <c r="D398" s="67"/>
      <c r="E398" s="47"/>
      <c r="F398" s="41"/>
      <c r="G398" s="41"/>
      <c r="H398" s="48"/>
      <c r="I398" s="41"/>
      <c r="J398" s="41"/>
      <c r="K398" s="48"/>
      <c r="L398" s="41"/>
      <c r="M398" s="61"/>
      <c r="N398" s="41"/>
      <c r="O398" s="129"/>
    </row>
    <row r="399" spans="2:15" ht="12.75" customHeight="1">
      <c r="B399" s="112">
        <f t="shared" si="19"/>
        <v>0</v>
      </c>
      <c r="C399" s="37"/>
      <c r="D399" s="67"/>
      <c r="E399" s="47"/>
      <c r="F399" s="41"/>
      <c r="G399" s="41"/>
      <c r="H399" s="48"/>
      <c r="I399" s="41"/>
      <c r="J399" s="41"/>
      <c r="K399" s="48"/>
      <c r="L399" s="41"/>
      <c r="M399" s="61"/>
      <c r="N399" s="41"/>
      <c r="O399" s="129"/>
    </row>
    <row r="400" spans="2:15" ht="12.75" customHeight="1">
      <c r="B400" s="112">
        <f t="shared" si="19"/>
        <v>0</v>
      </c>
      <c r="C400" s="37"/>
      <c r="D400" s="67"/>
      <c r="E400" s="47"/>
      <c r="F400" s="41"/>
      <c r="G400" s="41"/>
      <c r="H400" s="48"/>
      <c r="I400" s="41"/>
      <c r="J400" s="41"/>
      <c r="K400" s="48"/>
      <c r="L400" s="41"/>
      <c r="M400" s="61"/>
      <c r="N400" s="41"/>
      <c r="O400" s="129"/>
    </row>
    <row r="401" spans="2:15" ht="12.75" customHeight="1">
      <c r="B401" s="112">
        <f t="shared" si="19"/>
        <v>0</v>
      </c>
      <c r="C401" s="37"/>
      <c r="D401" s="67"/>
      <c r="E401" s="47"/>
      <c r="F401" s="41"/>
      <c r="G401" s="41"/>
      <c r="H401" s="48"/>
      <c r="I401" s="41"/>
      <c r="J401" s="41"/>
      <c r="K401" s="48"/>
      <c r="L401" s="41"/>
      <c r="M401" s="61"/>
      <c r="N401" s="41"/>
      <c r="O401" s="129"/>
    </row>
    <row r="402" spans="2:15" ht="12.75" customHeight="1">
      <c r="B402" s="112">
        <f t="shared" ref="B402:B465" si="20">$C$2</f>
        <v>0</v>
      </c>
      <c r="C402" s="37"/>
      <c r="D402" s="67"/>
      <c r="E402" s="47"/>
      <c r="F402" s="41"/>
      <c r="G402" s="41"/>
      <c r="H402" s="48"/>
      <c r="I402" s="41"/>
      <c r="J402" s="41"/>
      <c r="K402" s="48"/>
      <c r="L402" s="41"/>
      <c r="M402" s="61"/>
      <c r="N402" s="41"/>
      <c r="O402" s="129"/>
    </row>
    <row r="403" spans="2:15" ht="12.75" customHeight="1">
      <c r="B403" s="112">
        <f t="shared" si="20"/>
        <v>0</v>
      </c>
      <c r="C403" s="37"/>
      <c r="D403" s="67"/>
      <c r="E403" s="47"/>
      <c r="F403" s="41"/>
      <c r="G403" s="41"/>
      <c r="H403" s="48"/>
      <c r="I403" s="41"/>
      <c r="J403" s="41"/>
      <c r="K403" s="48"/>
      <c r="L403" s="41"/>
      <c r="M403" s="61"/>
      <c r="N403" s="41"/>
      <c r="O403" s="129"/>
    </row>
    <row r="404" spans="2:15" ht="12.75" customHeight="1">
      <c r="B404" s="112">
        <f t="shared" si="20"/>
        <v>0</v>
      </c>
      <c r="C404" s="37"/>
      <c r="D404" s="67"/>
      <c r="E404" s="47"/>
      <c r="F404" s="41"/>
      <c r="G404" s="41"/>
      <c r="H404" s="48"/>
      <c r="I404" s="41"/>
      <c r="J404" s="41"/>
      <c r="K404" s="48"/>
      <c r="L404" s="41"/>
      <c r="M404" s="61"/>
      <c r="N404" s="41"/>
      <c r="O404" s="129"/>
    </row>
    <row r="405" spans="2:15" ht="12.75" customHeight="1">
      <c r="B405" s="112">
        <f t="shared" si="20"/>
        <v>0</v>
      </c>
      <c r="C405" s="37"/>
      <c r="D405" s="67"/>
      <c r="E405" s="47"/>
      <c r="F405" s="41"/>
      <c r="G405" s="41"/>
      <c r="H405" s="48"/>
      <c r="I405" s="41"/>
      <c r="J405" s="41"/>
      <c r="K405" s="48"/>
      <c r="L405" s="41"/>
      <c r="M405" s="61"/>
      <c r="N405" s="41"/>
      <c r="O405" s="129"/>
    </row>
    <row r="406" spans="2:15" ht="12.75" customHeight="1">
      <c r="B406" s="112">
        <f t="shared" si="20"/>
        <v>0</v>
      </c>
      <c r="C406" s="37"/>
      <c r="D406" s="67"/>
      <c r="E406" s="47"/>
      <c r="F406" s="41"/>
      <c r="G406" s="41"/>
      <c r="H406" s="48"/>
      <c r="I406" s="41"/>
      <c r="J406" s="41"/>
      <c r="K406" s="48"/>
      <c r="L406" s="41"/>
      <c r="M406" s="61"/>
      <c r="N406" s="41"/>
      <c r="O406" s="129"/>
    </row>
    <row r="407" spans="2:15" ht="12.75" customHeight="1">
      <c r="B407" s="112">
        <f t="shared" si="20"/>
        <v>0</v>
      </c>
      <c r="C407" s="37"/>
      <c r="D407" s="67"/>
      <c r="E407" s="47"/>
      <c r="F407" s="41"/>
      <c r="G407" s="41"/>
      <c r="H407" s="48"/>
      <c r="I407" s="41"/>
      <c r="J407" s="41"/>
      <c r="K407" s="48"/>
      <c r="L407" s="41"/>
      <c r="M407" s="61"/>
      <c r="N407" s="41"/>
      <c r="O407" s="129"/>
    </row>
    <row r="408" spans="2:15" ht="12.75" customHeight="1">
      <c r="B408" s="112">
        <f t="shared" si="20"/>
        <v>0</v>
      </c>
      <c r="C408" s="37"/>
      <c r="D408" s="67"/>
      <c r="E408" s="47"/>
      <c r="F408" s="41"/>
      <c r="G408" s="41"/>
      <c r="H408" s="48"/>
      <c r="I408" s="41"/>
      <c r="J408" s="41"/>
      <c r="K408" s="48"/>
      <c r="L408" s="41"/>
      <c r="M408" s="61"/>
      <c r="N408" s="41"/>
      <c r="O408" s="129"/>
    </row>
    <row r="409" spans="2:15" ht="12.75" customHeight="1">
      <c r="B409" s="112">
        <f t="shared" si="20"/>
        <v>0</v>
      </c>
      <c r="C409" s="37"/>
      <c r="D409" s="67"/>
      <c r="E409" s="47"/>
      <c r="F409" s="41"/>
      <c r="G409" s="41"/>
      <c r="H409" s="48"/>
      <c r="I409" s="41"/>
      <c r="J409" s="41"/>
      <c r="K409" s="48"/>
      <c r="L409" s="41"/>
      <c r="M409" s="61"/>
      <c r="N409" s="41"/>
      <c r="O409" s="129"/>
    </row>
    <row r="410" spans="2:15" ht="12.75" customHeight="1">
      <c r="B410" s="112">
        <f t="shared" si="20"/>
        <v>0</v>
      </c>
      <c r="C410" s="37"/>
      <c r="D410" s="67"/>
      <c r="E410" s="47"/>
      <c r="F410" s="41"/>
      <c r="G410" s="41"/>
      <c r="H410" s="48"/>
      <c r="I410" s="41"/>
      <c r="J410" s="41"/>
      <c r="K410" s="48"/>
      <c r="L410" s="41"/>
      <c r="M410" s="61"/>
      <c r="N410" s="41"/>
      <c r="O410" s="129"/>
    </row>
    <row r="411" spans="2:15" ht="12.75" customHeight="1">
      <c r="B411" s="112">
        <f t="shared" si="20"/>
        <v>0</v>
      </c>
      <c r="C411" s="37"/>
      <c r="D411" s="67"/>
      <c r="E411" s="47"/>
      <c r="F411" s="41"/>
      <c r="G411" s="41"/>
      <c r="H411" s="48"/>
      <c r="I411" s="41"/>
      <c r="J411" s="41"/>
      <c r="K411" s="48"/>
      <c r="L411" s="41"/>
      <c r="M411" s="61"/>
      <c r="N411" s="41"/>
      <c r="O411" s="129"/>
    </row>
    <row r="412" spans="2:15" ht="12.75" customHeight="1">
      <c r="B412" s="112">
        <f t="shared" si="20"/>
        <v>0</v>
      </c>
      <c r="C412" s="37"/>
      <c r="D412" s="67"/>
      <c r="E412" s="47"/>
      <c r="F412" s="41"/>
      <c r="G412" s="41"/>
      <c r="H412" s="48"/>
      <c r="I412" s="41"/>
      <c r="J412" s="41"/>
      <c r="K412" s="48"/>
      <c r="L412" s="41"/>
      <c r="M412" s="61"/>
      <c r="N412" s="41"/>
      <c r="O412" s="129"/>
    </row>
    <row r="413" spans="2:15" ht="12.75" customHeight="1">
      <c r="B413" s="112">
        <f t="shared" si="20"/>
        <v>0</v>
      </c>
      <c r="C413" s="37"/>
      <c r="D413" s="67"/>
      <c r="E413" s="47"/>
      <c r="F413" s="41"/>
      <c r="G413" s="41"/>
      <c r="H413" s="48"/>
      <c r="I413" s="41"/>
      <c r="J413" s="41"/>
      <c r="K413" s="48"/>
      <c r="L413" s="41"/>
      <c r="M413" s="61"/>
      <c r="N413" s="41"/>
      <c r="O413" s="129"/>
    </row>
    <row r="414" spans="2:15" ht="12.75" customHeight="1">
      <c r="B414" s="112">
        <f t="shared" si="20"/>
        <v>0</v>
      </c>
      <c r="C414" s="37"/>
      <c r="D414" s="67"/>
      <c r="E414" s="47"/>
      <c r="F414" s="41"/>
      <c r="G414" s="41"/>
      <c r="H414" s="48"/>
      <c r="I414" s="41"/>
      <c r="J414" s="41"/>
      <c r="K414" s="48"/>
      <c r="L414" s="41"/>
      <c r="M414" s="61"/>
      <c r="N414" s="41"/>
      <c r="O414" s="129"/>
    </row>
    <row r="415" spans="2:15" ht="12.75" customHeight="1">
      <c r="B415" s="112">
        <f t="shared" si="20"/>
        <v>0</v>
      </c>
      <c r="C415" s="37"/>
      <c r="D415" s="67"/>
      <c r="E415" s="47"/>
      <c r="F415" s="41"/>
      <c r="G415" s="41"/>
      <c r="H415" s="48"/>
      <c r="I415" s="41"/>
      <c r="J415" s="41"/>
      <c r="K415" s="48"/>
      <c r="L415" s="41"/>
      <c r="M415" s="61"/>
      <c r="N415" s="41"/>
      <c r="O415" s="129"/>
    </row>
    <row r="416" spans="2:15" ht="12.75" customHeight="1">
      <c r="B416" s="112">
        <f t="shared" si="20"/>
        <v>0</v>
      </c>
      <c r="C416" s="37"/>
      <c r="D416" s="67"/>
      <c r="E416" s="47"/>
      <c r="F416" s="41"/>
      <c r="G416" s="41"/>
      <c r="H416" s="48"/>
      <c r="I416" s="41"/>
      <c r="J416" s="41"/>
      <c r="K416" s="48"/>
      <c r="L416" s="41"/>
      <c r="M416" s="61"/>
      <c r="N416" s="41"/>
      <c r="O416" s="129"/>
    </row>
    <row r="417" spans="2:15" ht="12.75" customHeight="1">
      <c r="B417" s="112">
        <f t="shared" si="20"/>
        <v>0</v>
      </c>
      <c r="C417" s="37"/>
      <c r="D417" s="67"/>
      <c r="E417" s="47"/>
      <c r="F417" s="41"/>
      <c r="G417" s="41"/>
      <c r="H417" s="48"/>
      <c r="I417" s="41"/>
      <c r="J417" s="41"/>
      <c r="K417" s="48"/>
      <c r="L417" s="41"/>
      <c r="M417" s="61"/>
      <c r="N417" s="41"/>
      <c r="O417" s="129"/>
    </row>
    <row r="418" spans="2:15" ht="12.75" customHeight="1">
      <c r="B418" s="112">
        <f t="shared" si="20"/>
        <v>0</v>
      </c>
      <c r="C418" s="37"/>
      <c r="D418" s="67"/>
      <c r="E418" s="47"/>
      <c r="F418" s="41"/>
      <c r="G418" s="41"/>
      <c r="H418" s="48"/>
      <c r="I418" s="41"/>
      <c r="J418" s="41"/>
      <c r="K418" s="48"/>
      <c r="L418" s="41"/>
      <c r="M418" s="61"/>
      <c r="N418" s="41"/>
      <c r="O418" s="129"/>
    </row>
    <row r="419" spans="2:15" ht="12.75" customHeight="1">
      <c r="B419" s="112">
        <f t="shared" si="20"/>
        <v>0</v>
      </c>
      <c r="C419" s="37"/>
      <c r="D419" s="67"/>
      <c r="E419" s="47"/>
      <c r="F419" s="41"/>
      <c r="G419" s="41"/>
      <c r="H419" s="48"/>
      <c r="I419" s="41"/>
      <c r="J419" s="41"/>
      <c r="K419" s="48"/>
      <c r="L419" s="41"/>
      <c r="M419" s="61"/>
      <c r="N419" s="41"/>
      <c r="O419" s="129"/>
    </row>
    <row r="420" spans="2:15" ht="12.75" customHeight="1">
      <c r="B420" s="112">
        <f t="shared" si="20"/>
        <v>0</v>
      </c>
      <c r="C420" s="37"/>
      <c r="D420" s="67"/>
      <c r="E420" s="47"/>
      <c r="F420" s="41"/>
      <c r="G420" s="41"/>
      <c r="H420" s="48"/>
      <c r="I420" s="41"/>
      <c r="J420" s="41"/>
      <c r="K420" s="48"/>
      <c r="L420" s="41"/>
      <c r="M420" s="61"/>
      <c r="N420" s="41"/>
      <c r="O420" s="129"/>
    </row>
    <row r="421" spans="2:15" ht="12.75" customHeight="1">
      <c r="B421" s="112">
        <f t="shared" si="20"/>
        <v>0</v>
      </c>
      <c r="C421" s="37"/>
      <c r="D421" s="67"/>
      <c r="E421" s="47"/>
      <c r="F421" s="41"/>
      <c r="G421" s="41"/>
      <c r="H421" s="48"/>
      <c r="I421" s="41"/>
      <c r="J421" s="41"/>
      <c r="K421" s="48"/>
      <c r="L421" s="41"/>
      <c r="M421" s="61"/>
      <c r="N421" s="41"/>
      <c r="O421" s="129"/>
    </row>
    <row r="422" spans="2:15" ht="12.75" customHeight="1">
      <c r="B422" s="112">
        <f t="shared" si="20"/>
        <v>0</v>
      </c>
      <c r="C422" s="37"/>
      <c r="D422" s="67"/>
      <c r="E422" s="47"/>
      <c r="F422" s="41"/>
      <c r="G422" s="41"/>
      <c r="H422" s="48"/>
      <c r="I422" s="41"/>
      <c r="J422" s="41"/>
      <c r="K422" s="48"/>
      <c r="L422" s="41"/>
      <c r="M422" s="61"/>
      <c r="N422" s="41"/>
      <c r="O422" s="129"/>
    </row>
    <row r="423" spans="2:15" ht="12.75" customHeight="1">
      <c r="B423" s="112">
        <f t="shared" si="20"/>
        <v>0</v>
      </c>
      <c r="C423" s="37"/>
      <c r="D423" s="67"/>
      <c r="E423" s="47"/>
      <c r="F423" s="41"/>
      <c r="G423" s="41"/>
      <c r="H423" s="48"/>
      <c r="I423" s="41"/>
      <c r="J423" s="41"/>
      <c r="K423" s="48"/>
      <c r="L423" s="41"/>
      <c r="M423" s="61"/>
      <c r="N423" s="41"/>
      <c r="O423" s="129"/>
    </row>
    <row r="424" spans="2:15" ht="12.75" customHeight="1">
      <c r="B424" s="112">
        <f t="shared" si="20"/>
        <v>0</v>
      </c>
      <c r="C424" s="37"/>
      <c r="D424" s="67"/>
      <c r="E424" s="47"/>
      <c r="F424" s="41"/>
      <c r="G424" s="41"/>
      <c r="H424" s="48"/>
      <c r="I424" s="41"/>
      <c r="J424" s="41"/>
      <c r="K424" s="48"/>
      <c r="L424" s="41"/>
      <c r="M424" s="61"/>
      <c r="N424" s="41"/>
      <c r="O424" s="129"/>
    </row>
    <row r="425" spans="2:15" ht="12.75" customHeight="1">
      <c r="B425" s="112">
        <f t="shared" si="20"/>
        <v>0</v>
      </c>
      <c r="C425" s="37"/>
      <c r="D425" s="67"/>
      <c r="E425" s="47"/>
      <c r="F425" s="41"/>
      <c r="G425" s="41"/>
      <c r="H425" s="48"/>
      <c r="I425" s="41"/>
      <c r="J425" s="41"/>
      <c r="K425" s="48"/>
      <c r="L425" s="41"/>
      <c r="M425" s="61"/>
      <c r="N425" s="41"/>
      <c r="O425" s="129"/>
    </row>
    <row r="426" spans="2:15" ht="12.75" customHeight="1">
      <c r="B426" s="112">
        <f t="shared" si="20"/>
        <v>0</v>
      </c>
      <c r="C426" s="37"/>
      <c r="D426" s="67"/>
      <c r="E426" s="47"/>
      <c r="F426" s="41"/>
      <c r="G426" s="41"/>
      <c r="H426" s="48"/>
      <c r="I426" s="41"/>
      <c r="J426" s="41"/>
      <c r="K426" s="48"/>
      <c r="L426" s="41"/>
      <c r="M426" s="61"/>
      <c r="N426" s="41"/>
      <c r="O426" s="129"/>
    </row>
    <row r="427" spans="2:15" ht="12.75" customHeight="1">
      <c r="B427" s="112">
        <f t="shared" si="20"/>
        <v>0</v>
      </c>
      <c r="C427" s="37"/>
      <c r="D427" s="67"/>
      <c r="E427" s="47"/>
      <c r="F427" s="41"/>
      <c r="G427" s="41"/>
      <c r="H427" s="48"/>
      <c r="I427" s="41"/>
      <c r="J427" s="41"/>
      <c r="K427" s="48"/>
      <c r="L427" s="41"/>
      <c r="M427" s="61"/>
      <c r="N427" s="41"/>
      <c r="O427" s="129"/>
    </row>
    <row r="428" spans="2:15" ht="12.75" customHeight="1">
      <c r="B428" s="112">
        <f t="shared" si="20"/>
        <v>0</v>
      </c>
      <c r="C428" s="37"/>
      <c r="D428" s="67"/>
      <c r="E428" s="47"/>
      <c r="F428" s="41"/>
      <c r="G428" s="41"/>
      <c r="H428" s="48"/>
      <c r="I428" s="41"/>
      <c r="J428" s="41"/>
      <c r="K428" s="48"/>
      <c r="L428" s="41"/>
      <c r="M428" s="61"/>
      <c r="N428" s="41"/>
      <c r="O428" s="129"/>
    </row>
    <row r="429" spans="2:15" ht="12.75" customHeight="1">
      <c r="B429" s="112">
        <f t="shared" si="20"/>
        <v>0</v>
      </c>
      <c r="C429" s="37"/>
      <c r="D429" s="67"/>
      <c r="E429" s="47"/>
      <c r="F429" s="41"/>
      <c r="G429" s="41"/>
      <c r="H429" s="48"/>
      <c r="I429" s="41"/>
      <c r="J429" s="41"/>
      <c r="K429" s="48"/>
      <c r="L429" s="41"/>
      <c r="M429" s="61"/>
      <c r="N429" s="41"/>
      <c r="O429" s="129"/>
    </row>
    <row r="430" spans="2:15" ht="12.75" customHeight="1">
      <c r="B430" s="112">
        <f t="shared" si="20"/>
        <v>0</v>
      </c>
      <c r="C430" s="37"/>
      <c r="D430" s="67"/>
      <c r="E430" s="47"/>
      <c r="F430" s="41"/>
      <c r="G430" s="41"/>
      <c r="H430" s="48"/>
      <c r="I430" s="41"/>
      <c r="J430" s="41"/>
      <c r="K430" s="48"/>
      <c r="L430" s="41"/>
      <c r="M430" s="61"/>
      <c r="N430" s="41"/>
      <c r="O430" s="129"/>
    </row>
    <row r="431" spans="2:15" ht="12.75" customHeight="1">
      <c r="B431" s="112">
        <f t="shared" si="20"/>
        <v>0</v>
      </c>
      <c r="C431" s="37"/>
      <c r="D431" s="67"/>
      <c r="E431" s="47"/>
      <c r="F431" s="41"/>
      <c r="G431" s="41"/>
      <c r="H431" s="48"/>
      <c r="I431" s="41"/>
      <c r="J431" s="41"/>
      <c r="K431" s="48"/>
      <c r="L431" s="41"/>
      <c r="M431" s="61"/>
      <c r="N431" s="41"/>
      <c r="O431" s="129"/>
    </row>
    <row r="432" spans="2:15" ht="12.75" customHeight="1">
      <c r="B432" s="112">
        <f t="shared" si="20"/>
        <v>0</v>
      </c>
      <c r="C432" s="37"/>
      <c r="D432" s="67"/>
      <c r="E432" s="47"/>
      <c r="F432" s="41"/>
      <c r="G432" s="41"/>
      <c r="H432" s="48"/>
      <c r="I432" s="41"/>
      <c r="J432" s="41"/>
      <c r="K432" s="48"/>
      <c r="L432" s="41"/>
      <c r="M432" s="61"/>
      <c r="N432" s="41"/>
      <c r="O432" s="129"/>
    </row>
    <row r="433" spans="2:15" ht="12.75" customHeight="1">
      <c r="B433" s="112">
        <f t="shared" si="20"/>
        <v>0</v>
      </c>
      <c r="C433" s="37"/>
      <c r="D433" s="67"/>
      <c r="E433" s="47"/>
      <c r="F433" s="41"/>
      <c r="G433" s="41"/>
      <c r="H433" s="48"/>
      <c r="I433" s="41"/>
      <c r="J433" s="41"/>
      <c r="K433" s="48"/>
      <c r="L433" s="41"/>
      <c r="M433" s="61"/>
      <c r="N433" s="41"/>
      <c r="O433" s="129"/>
    </row>
    <row r="434" spans="2:15" ht="12.75" customHeight="1">
      <c r="B434" s="112">
        <f t="shared" si="20"/>
        <v>0</v>
      </c>
      <c r="C434" s="37"/>
      <c r="D434" s="67"/>
      <c r="E434" s="47"/>
      <c r="F434" s="41"/>
      <c r="G434" s="41"/>
      <c r="H434" s="48"/>
      <c r="I434" s="41"/>
      <c r="J434" s="41"/>
      <c r="K434" s="48"/>
      <c r="L434" s="41"/>
      <c r="M434" s="61"/>
      <c r="N434" s="41"/>
      <c r="O434" s="129"/>
    </row>
    <row r="435" spans="2:15" ht="12.75" customHeight="1">
      <c r="B435" s="112">
        <f t="shared" si="20"/>
        <v>0</v>
      </c>
      <c r="C435" s="37"/>
      <c r="D435" s="67"/>
      <c r="E435" s="47"/>
      <c r="F435" s="41"/>
      <c r="G435" s="41"/>
      <c r="H435" s="48"/>
      <c r="I435" s="41"/>
      <c r="J435" s="41"/>
      <c r="K435" s="48"/>
      <c r="L435" s="41"/>
      <c r="M435" s="61"/>
      <c r="N435" s="41"/>
      <c r="O435" s="129"/>
    </row>
    <row r="436" spans="2:15" ht="12.75" customHeight="1">
      <c r="B436" s="112">
        <f t="shared" si="20"/>
        <v>0</v>
      </c>
      <c r="C436" s="37"/>
      <c r="D436" s="67"/>
      <c r="E436" s="47"/>
      <c r="F436" s="41"/>
      <c r="G436" s="41"/>
      <c r="H436" s="48"/>
      <c r="I436" s="41"/>
      <c r="J436" s="41"/>
      <c r="K436" s="48"/>
      <c r="L436" s="41"/>
      <c r="M436" s="61"/>
      <c r="N436" s="41"/>
      <c r="O436" s="129"/>
    </row>
    <row r="437" spans="2:15" ht="12.75" customHeight="1">
      <c r="B437" s="112">
        <f t="shared" si="20"/>
        <v>0</v>
      </c>
      <c r="C437" s="37"/>
      <c r="D437" s="67"/>
      <c r="E437" s="47"/>
      <c r="F437" s="41"/>
      <c r="G437" s="41"/>
      <c r="H437" s="48"/>
      <c r="I437" s="41"/>
      <c r="J437" s="41"/>
      <c r="K437" s="48"/>
      <c r="L437" s="41"/>
      <c r="M437" s="61"/>
      <c r="N437" s="41"/>
      <c r="O437" s="129"/>
    </row>
    <row r="438" spans="2:15" ht="12.75" customHeight="1">
      <c r="B438" s="112">
        <f t="shared" si="20"/>
        <v>0</v>
      </c>
      <c r="C438" s="37"/>
      <c r="D438" s="67"/>
      <c r="E438" s="47"/>
      <c r="F438" s="41"/>
      <c r="G438" s="41"/>
      <c r="H438" s="48"/>
      <c r="I438" s="41"/>
      <c r="J438" s="41"/>
      <c r="K438" s="48"/>
      <c r="L438" s="41"/>
      <c r="M438" s="61"/>
      <c r="N438" s="41"/>
      <c r="O438" s="129"/>
    </row>
    <row r="439" spans="2:15" ht="12.75" customHeight="1">
      <c r="B439" s="112">
        <f t="shared" si="20"/>
        <v>0</v>
      </c>
      <c r="C439" s="37"/>
      <c r="D439" s="67"/>
      <c r="E439" s="47"/>
      <c r="F439" s="41"/>
      <c r="G439" s="41"/>
      <c r="H439" s="48"/>
      <c r="I439" s="41"/>
      <c r="J439" s="41"/>
      <c r="K439" s="48"/>
      <c r="L439" s="41"/>
      <c r="M439" s="61"/>
      <c r="N439" s="41"/>
      <c r="O439" s="129"/>
    </row>
    <row r="440" spans="2:15" ht="12.75" customHeight="1">
      <c r="B440" s="112">
        <f t="shared" si="20"/>
        <v>0</v>
      </c>
      <c r="C440" s="37"/>
      <c r="D440" s="67"/>
      <c r="E440" s="47"/>
      <c r="F440" s="41"/>
      <c r="G440" s="41"/>
      <c r="H440" s="48"/>
      <c r="I440" s="41"/>
      <c r="J440" s="41"/>
      <c r="K440" s="48"/>
      <c r="L440" s="41"/>
      <c r="M440" s="61"/>
      <c r="N440" s="41"/>
      <c r="O440" s="129"/>
    </row>
    <row r="441" spans="2:15" ht="12.75" customHeight="1">
      <c r="B441" s="112">
        <f t="shared" si="20"/>
        <v>0</v>
      </c>
      <c r="C441" s="37"/>
      <c r="D441" s="67"/>
      <c r="E441" s="47"/>
      <c r="F441" s="41"/>
      <c r="G441" s="41"/>
      <c r="H441" s="48"/>
      <c r="I441" s="41"/>
      <c r="J441" s="41"/>
      <c r="K441" s="48"/>
      <c r="L441" s="41"/>
      <c r="M441" s="61"/>
      <c r="N441" s="41"/>
      <c r="O441" s="129"/>
    </row>
    <row r="442" spans="2:15" ht="12.75" customHeight="1">
      <c r="B442" s="112">
        <f t="shared" si="20"/>
        <v>0</v>
      </c>
      <c r="C442" s="37"/>
      <c r="D442" s="67"/>
      <c r="E442" s="47"/>
      <c r="F442" s="41"/>
      <c r="G442" s="41"/>
      <c r="H442" s="48"/>
      <c r="I442" s="41"/>
      <c r="J442" s="41"/>
      <c r="K442" s="48"/>
      <c r="L442" s="41"/>
      <c r="M442" s="61"/>
      <c r="N442" s="41"/>
      <c r="O442" s="129"/>
    </row>
    <row r="443" spans="2:15" ht="12.75" customHeight="1">
      <c r="B443" s="112">
        <f t="shared" si="20"/>
        <v>0</v>
      </c>
      <c r="C443" s="37"/>
      <c r="D443" s="67"/>
      <c r="E443" s="47"/>
      <c r="F443" s="41"/>
      <c r="G443" s="41"/>
      <c r="H443" s="48"/>
      <c r="I443" s="41"/>
      <c r="J443" s="41"/>
      <c r="K443" s="48"/>
      <c r="L443" s="41"/>
      <c r="M443" s="61"/>
      <c r="N443" s="41"/>
      <c r="O443" s="129"/>
    </row>
    <row r="444" spans="2:15" ht="12.75" customHeight="1">
      <c r="B444" s="112">
        <f t="shared" si="20"/>
        <v>0</v>
      </c>
      <c r="C444" s="37"/>
      <c r="D444" s="67"/>
      <c r="E444" s="47"/>
      <c r="F444" s="41"/>
      <c r="G444" s="41"/>
      <c r="H444" s="48"/>
      <c r="I444" s="41"/>
      <c r="J444" s="41"/>
      <c r="K444" s="48"/>
      <c r="L444" s="41"/>
      <c r="M444" s="61"/>
      <c r="N444" s="41"/>
      <c r="O444" s="129"/>
    </row>
    <row r="445" spans="2:15" ht="12.75" customHeight="1">
      <c r="B445" s="112">
        <f t="shared" si="20"/>
        <v>0</v>
      </c>
      <c r="C445" s="37"/>
      <c r="D445" s="67"/>
      <c r="E445" s="47"/>
      <c r="F445" s="41"/>
      <c r="G445" s="41"/>
      <c r="H445" s="48"/>
      <c r="I445" s="41"/>
      <c r="J445" s="41"/>
      <c r="K445" s="48"/>
      <c r="L445" s="41"/>
      <c r="M445" s="61"/>
      <c r="N445" s="41"/>
      <c r="O445" s="129"/>
    </row>
    <row r="446" spans="2:15" ht="12.75" customHeight="1">
      <c r="B446" s="112">
        <f t="shared" si="20"/>
        <v>0</v>
      </c>
      <c r="C446" s="37"/>
      <c r="D446" s="67"/>
      <c r="E446" s="47"/>
      <c r="F446" s="41"/>
      <c r="G446" s="41"/>
      <c r="H446" s="48"/>
      <c r="I446" s="41"/>
      <c r="J446" s="41"/>
      <c r="K446" s="48"/>
      <c r="L446" s="41"/>
      <c r="M446" s="61"/>
      <c r="N446" s="41"/>
      <c r="O446" s="129"/>
    </row>
    <row r="447" spans="2:15" ht="12.75" customHeight="1">
      <c r="B447" s="112">
        <f t="shared" si="20"/>
        <v>0</v>
      </c>
      <c r="C447" s="37"/>
      <c r="D447" s="67"/>
      <c r="E447" s="47"/>
      <c r="F447" s="41"/>
      <c r="G447" s="41"/>
      <c r="H447" s="48"/>
      <c r="I447" s="41"/>
      <c r="J447" s="41"/>
      <c r="K447" s="48"/>
      <c r="L447" s="41"/>
      <c r="M447" s="61"/>
      <c r="N447" s="41"/>
      <c r="O447" s="129"/>
    </row>
    <row r="448" spans="2:15" ht="12.75" customHeight="1">
      <c r="B448" s="112">
        <f t="shared" si="20"/>
        <v>0</v>
      </c>
      <c r="C448" s="37"/>
      <c r="D448" s="67"/>
      <c r="E448" s="47"/>
      <c r="F448" s="41"/>
      <c r="G448" s="41"/>
      <c r="H448" s="48"/>
      <c r="I448" s="41"/>
      <c r="J448" s="41"/>
      <c r="K448" s="48"/>
      <c r="L448" s="41"/>
      <c r="M448" s="61"/>
      <c r="N448" s="41"/>
      <c r="O448" s="129"/>
    </row>
    <row r="449" spans="2:15" ht="12.75" customHeight="1">
      <c r="B449" s="112">
        <f t="shared" si="20"/>
        <v>0</v>
      </c>
      <c r="C449" s="37"/>
      <c r="D449" s="67"/>
      <c r="E449" s="47"/>
      <c r="F449" s="41"/>
      <c r="G449" s="41"/>
      <c r="H449" s="48"/>
      <c r="I449" s="41"/>
      <c r="J449" s="41"/>
      <c r="K449" s="48"/>
      <c r="L449" s="41"/>
      <c r="M449" s="61"/>
      <c r="N449" s="41"/>
      <c r="O449" s="129"/>
    </row>
    <row r="450" spans="2:15" ht="12.75" customHeight="1">
      <c r="B450" s="112">
        <f t="shared" si="20"/>
        <v>0</v>
      </c>
      <c r="C450" s="37"/>
      <c r="D450" s="67"/>
      <c r="E450" s="47"/>
      <c r="F450" s="41"/>
      <c r="G450" s="41"/>
      <c r="H450" s="48"/>
      <c r="I450" s="41"/>
      <c r="J450" s="41"/>
      <c r="K450" s="48"/>
      <c r="L450" s="41"/>
      <c r="M450" s="61"/>
      <c r="N450" s="41"/>
      <c r="O450" s="129"/>
    </row>
    <row r="451" spans="2:15" ht="12.75" customHeight="1">
      <c r="B451" s="112">
        <f t="shared" si="20"/>
        <v>0</v>
      </c>
      <c r="C451" s="37"/>
      <c r="D451" s="67"/>
      <c r="E451" s="47"/>
      <c r="F451" s="41"/>
      <c r="G451" s="41"/>
      <c r="H451" s="48"/>
      <c r="I451" s="41"/>
      <c r="J451" s="41"/>
      <c r="K451" s="48"/>
      <c r="L451" s="41"/>
      <c r="M451" s="61"/>
      <c r="N451" s="41"/>
      <c r="O451" s="129"/>
    </row>
    <row r="452" spans="2:15" ht="12.75" customHeight="1">
      <c r="B452" s="112">
        <f t="shared" si="20"/>
        <v>0</v>
      </c>
      <c r="C452" s="37"/>
      <c r="D452" s="67"/>
      <c r="E452" s="47"/>
      <c r="F452" s="41"/>
      <c r="G452" s="41"/>
      <c r="H452" s="48"/>
      <c r="I452" s="41"/>
      <c r="J452" s="41"/>
      <c r="K452" s="48"/>
      <c r="L452" s="41"/>
      <c r="M452" s="61"/>
      <c r="N452" s="41"/>
      <c r="O452" s="129"/>
    </row>
    <row r="453" spans="2:15" ht="12.75" customHeight="1">
      <c r="B453" s="112">
        <f t="shared" si="20"/>
        <v>0</v>
      </c>
      <c r="C453" s="37"/>
      <c r="D453" s="67"/>
      <c r="E453" s="47"/>
      <c r="F453" s="41"/>
      <c r="G453" s="41"/>
      <c r="H453" s="48"/>
      <c r="I453" s="41"/>
      <c r="J453" s="41"/>
      <c r="K453" s="48"/>
      <c r="L453" s="41"/>
      <c r="M453" s="61"/>
      <c r="N453" s="41"/>
      <c r="O453" s="129"/>
    </row>
    <row r="454" spans="2:15" ht="12.75" customHeight="1">
      <c r="B454" s="112">
        <f t="shared" si="20"/>
        <v>0</v>
      </c>
      <c r="C454" s="37"/>
      <c r="D454" s="67"/>
      <c r="E454" s="47"/>
      <c r="F454" s="41"/>
      <c r="G454" s="41"/>
      <c r="H454" s="48"/>
      <c r="I454" s="41"/>
      <c r="J454" s="41"/>
      <c r="K454" s="48"/>
      <c r="L454" s="41"/>
      <c r="M454" s="61"/>
      <c r="N454" s="41"/>
      <c r="O454" s="129"/>
    </row>
    <row r="455" spans="2:15" ht="12.75" customHeight="1">
      <c r="B455" s="112">
        <f t="shared" si="20"/>
        <v>0</v>
      </c>
      <c r="C455" s="37"/>
      <c r="D455" s="67"/>
      <c r="E455" s="47"/>
      <c r="F455" s="41"/>
      <c r="G455" s="41"/>
      <c r="H455" s="48"/>
      <c r="I455" s="41"/>
      <c r="J455" s="41"/>
      <c r="K455" s="48"/>
      <c r="L455" s="41"/>
      <c r="M455" s="61"/>
      <c r="N455" s="41"/>
      <c r="O455" s="129"/>
    </row>
    <row r="456" spans="2:15" ht="12.75" customHeight="1">
      <c r="B456" s="112">
        <f t="shared" si="20"/>
        <v>0</v>
      </c>
      <c r="C456" s="37"/>
      <c r="D456" s="67"/>
      <c r="E456" s="47"/>
      <c r="F456" s="41"/>
      <c r="G456" s="41"/>
      <c r="H456" s="48"/>
      <c r="I456" s="41"/>
      <c r="J456" s="41"/>
      <c r="K456" s="48"/>
      <c r="L456" s="41"/>
      <c r="M456" s="61"/>
      <c r="N456" s="41"/>
      <c r="O456" s="129"/>
    </row>
    <row r="457" spans="2:15" ht="12.75" customHeight="1">
      <c r="B457" s="112">
        <f t="shared" si="20"/>
        <v>0</v>
      </c>
      <c r="C457" s="37"/>
      <c r="D457" s="67"/>
      <c r="E457" s="47"/>
      <c r="F457" s="41"/>
      <c r="G457" s="41"/>
      <c r="H457" s="48"/>
      <c r="I457" s="41"/>
      <c r="J457" s="41"/>
      <c r="K457" s="48"/>
      <c r="L457" s="41"/>
      <c r="M457" s="61"/>
      <c r="N457" s="41"/>
      <c r="O457" s="129"/>
    </row>
    <row r="458" spans="2:15" ht="12.75" customHeight="1">
      <c r="B458" s="112">
        <f t="shared" si="20"/>
        <v>0</v>
      </c>
      <c r="C458" s="37"/>
      <c r="D458" s="67"/>
      <c r="E458" s="47"/>
      <c r="F458" s="41"/>
      <c r="G458" s="41"/>
      <c r="H458" s="48"/>
      <c r="I458" s="41"/>
      <c r="J458" s="41"/>
      <c r="K458" s="48"/>
      <c r="L458" s="41"/>
      <c r="M458" s="61"/>
      <c r="N458" s="41"/>
      <c r="O458" s="129"/>
    </row>
    <row r="459" spans="2:15" ht="12.75" customHeight="1">
      <c r="B459" s="112">
        <f t="shared" si="20"/>
        <v>0</v>
      </c>
      <c r="C459" s="37"/>
      <c r="D459" s="67"/>
      <c r="E459" s="47"/>
      <c r="F459" s="41"/>
      <c r="G459" s="41"/>
      <c r="H459" s="48"/>
      <c r="I459" s="41"/>
      <c r="J459" s="41"/>
      <c r="K459" s="48"/>
      <c r="L459" s="41"/>
      <c r="M459" s="61"/>
      <c r="N459" s="41"/>
      <c r="O459" s="129"/>
    </row>
    <row r="460" spans="2:15" ht="12.75" customHeight="1">
      <c r="B460" s="112">
        <f t="shared" si="20"/>
        <v>0</v>
      </c>
      <c r="C460" s="37"/>
      <c r="D460" s="67"/>
      <c r="E460" s="47"/>
      <c r="F460" s="41"/>
      <c r="G460" s="41"/>
      <c r="H460" s="48"/>
      <c r="I460" s="41"/>
      <c r="J460" s="41"/>
      <c r="K460" s="48"/>
      <c r="L460" s="41"/>
      <c r="M460" s="61"/>
      <c r="N460" s="41"/>
      <c r="O460" s="129"/>
    </row>
    <row r="461" spans="2:15" ht="12.75" customHeight="1">
      <c r="B461" s="112">
        <f t="shared" si="20"/>
        <v>0</v>
      </c>
      <c r="C461" s="37"/>
      <c r="D461" s="67"/>
      <c r="E461" s="47"/>
      <c r="F461" s="41"/>
      <c r="G461" s="41"/>
      <c r="H461" s="48"/>
      <c r="I461" s="41"/>
      <c r="J461" s="41"/>
      <c r="K461" s="48"/>
      <c r="L461" s="41"/>
      <c r="M461" s="61"/>
      <c r="N461" s="41"/>
      <c r="O461" s="129"/>
    </row>
    <row r="462" spans="2:15" ht="12.75" customHeight="1">
      <c r="B462" s="112">
        <f t="shared" si="20"/>
        <v>0</v>
      </c>
      <c r="C462" s="37"/>
      <c r="D462" s="67"/>
      <c r="E462" s="47"/>
      <c r="F462" s="41"/>
      <c r="G462" s="41"/>
      <c r="H462" s="48"/>
      <c r="I462" s="41"/>
      <c r="J462" s="41"/>
      <c r="K462" s="48"/>
      <c r="L462" s="41"/>
      <c r="M462" s="61"/>
      <c r="N462" s="41"/>
      <c r="O462" s="129"/>
    </row>
    <row r="463" spans="2:15" ht="12.75" customHeight="1">
      <c r="B463" s="112">
        <f t="shared" si="20"/>
        <v>0</v>
      </c>
      <c r="C463" s="37"/>
      <c r="D463" s="67"/>
      <c r="E463" s="47"/>
      <c r="F463" s="41"/>
      <c r="G463" s="41"/>
      <c r="H463" s="48"/>
      <c r="I463" s="41"/>
      <c r="J463" s="41"/>
      <c r="K463" s="48"/>
      <c r="L463" s="41"/>
      <c r="M463" s="61"/>
      <c r="N463" s="41"/>
      <c r="O463" s="129"/>
    </row>
    <row r="464" spans="2:15" ht="12.75" customHeight="1">
      <c r="B464" s="112">
        <f t="shared" si="20"/>
        <v>0</v>
      </c>
      <c r="C464" s="37"/>
      <c r="D464" s="67"/>
      <c r="E464" s="47"/>
      <c r="F464" s="41"/>
      <c r="G464" s="41"/>
      <c r="H464" s="48"/>
      <c r="I464" s="41"/>
      <c r="J464" s="41"/>
      <c r="K464" s="48"/>
      <c r="L464" s="41"/>
      <c r="M464" s="61"/>
      <c r="N464" s="41"/>
      <c r="O464" s="129"/>
    </row>
    <row r="465" spans="2:15" ht="12.75" customHeight="1">
      <c r="B465" s="112">
        <f t="shared" si="20"/>
        <v>0</v>
      </c>
      <c r="C465" s="37"/>
      <c r="D465" s="67"/>
      <c r="E465" s="47"/>
      <c r="F465" s="41"/>
      <c r="G465" s="41"/>
      <c r="H465" s="48"/>
      <c r="I465" s="41"/>
      <c r="J465" s="41"/>
      <c r="K465" s="48"/>
      <c r="L465" s="41"/>
      <c r="M465" s="61"/>
      <c r="N465" s="41"/>
      <c r="O465" s="129"/>
    </row>
    <row r="466" spans="2:15" ht="12.75" customHeight="1">
      <c r="B466" s="112">
        <f t="shared" ref="B466:B529" si="21">$C$2</f>
        <v>0</v>
      </c>
      <c r="C466" s="37"/>
      <c r="D466" s="67"/>
      <c r="E466" s="47"/>
      <c r="F466" s="41"/>
      <c r="G466" s="41"/>
      <c r="H466" s="48"/>
      <c r="I466" s="41"/>
      <c r="J466" s="41"/>
      <c r="K466" s="48"/>
      <c r="L466" s="41"/>
      <c r="M466" s="61"/>
      <c r="N466" s="41"/>
      <c r="O466" s="129"/>
    </row>
    <row r="467" spans="2:15" ht="12.75" customHeight="1">
      <c r="B467" s="112">
        <f t="shared" si="21"/>
        <v>0</v>
      </c>
      <c r="C467" s="37"/>
      <c r="D467" s="67"/>
      <c r="E467" s="47"/>
      <c r="F467" s="41"/>
      <c r="G467" s="41"/>
      <c r="H467" s="48"/>
      <c r="I467" s="41"/>
      <c r="J467" s="41"/>
      <c r="K467" s="48"/>
      <c r="L467" s="41"/>
      <c r="M467" s="61"/>
      <c r="N467" s="41"/>
      <c r="O467" s="129"/>
    </row>
    <row r="468" spans="2:15" ht="12.75" customHeight="1">
      <c r="B468" s="112">
        <f t="shared" si="21"/>
        <v>0</v>
      </c>
      <c r="C468" s="37"/>
      <c r="D468" s="67"/>
      <c r="E468" s="47"/>
      <c r="F468" s="41"/>
      <c r="G468" s="41"/>
      <c r="H468" s="48"/>
      <c r="I468" s="41"/>
      <c r="J468" s="41"/>
      <c r="K468" s="48"/>
      <c r="L468" s="41"/>
      <c r="M468" s="61"/>
      <c r="N468" s="41"/>
      <c r="O468" s="129"/>
    </row>
    <row r="469" spans="2:15" ht="12.75" customHeight="1">
      <c r="B469" s="112">
        <f t="shared" si="21"/>
        <v>0</v>
      </c>
      <c r="C469" s="37"/>
      <c r="D469" s="67"/>
      <c r="E469" s="47"/>
      <c r="F469" s="41"/>
      <c r="G469" s="41"/>
      <c r="H469" s="48"/>
      <c r="I469" s="41"/>
      <c r="J469" s="41"/>
      <c r="K469" s="48"/>
      <c r="L469" s="41"/>
      <c r="M469" s="61"/>
      <c r="N469" s="41"/>
      <c r="O469" s="129"/>
    </row>
    <row r="470" spans="2:15" ht="12.75" customHeight="1">
      <c r="B470" s="112">
        <f t="shared" si="21"/>
        <v>0</v>
      </c>
      <c r="C470" s="37"/>
      <c r="D470" s="67"/>
      <c r="E470" s="47"/>
      <c r="F470" s="41"/>
      <c r="G470" s="41"/>
      <c r="H470" s="48"/>
      <c r="I470" s="41"/>
      <c r="J470" s="41"/>
      <c r="K470" s="48"/>
      <c r="L470" s="41"/>
      <c r="M470" s="61"/>
      <c r="N470" s="41"/>
      <c r="O470" s="129"/>
    </row>
    <row r="471" spans="2:15" ht="12.75" customHeight="1">
      <c r="B471" s="112">
        <f t="shared" si="21"/>
        <v>0</v>
      </c>
      <c r="C471" s="37"/>
      <c r="D471" s="67"/>
      <c r="E471" s="47"/>
      <c r="F471" s="41"/>
      <c r="G471" s="41"/>
      <c r="H471" s="48"/>
      <c r="I471" s="41"/>
      <c r="J471" s="41"/>
      <c r="K471" s="48"/>
      <c r="L471" s="41"/>
      <c r="M471" s="61"/>
      <c r="N471" s="41"/>
      <c r="O471" s="129"/>
    </row>
    <row r="472" spans="2:15" ht="12.75" customHeight="1">
      <c r="B472" s="112">
        <f t="shared" si="21"/>
        <v>0</v>
      </c>
      <c r="C472" s="37"/>
      <c r="D472" s="67"/>
      <c r="E472" s="47"/>
      <c r="F472" s="41"/>
      <c r="G472" s="41"/>
      <c r="H472" s="48"/>
      <c r="I472" s="41"/>
      <c r="J472" s="41"/>
      <c r="K472" s="48"/>
      <c r="L472" s="41"/>
      <c r="M472" s="61"/>
      <c r="N472" s="41"/>
      <c r="O472" s="129"/>
    </row>
    <row r="473" spans="2:15" ht="12.75" customHeight="1">
      <c r="B473" s="112">
        <f t="shared" si="21"/>
        <v>0</v>
      </c>
      <c r="C473" s="37"/>
      <c r="D473" s="67"/>
      <c r="E473" s="47"/>
      <c r="F473" s="41"/>
      <c r="G473" s="41"/>
      <c r="H473" s="48"/>
      <c r="I473" s="41"/>
      <c r="J473" s="41"/>
      <c r="K473" s="48"/>
      <c r="L473" s="41"/>
      <c r="M473" s="61"/>
      <c r="N473" s="41"/>
      <c r="O473" s="129"/>
    </row>
    <row r="474" spans="2:15" ht="12.75" customHeight="1">
      <c r="B474" s="112">
        <f t="shared" si="21"/>
        <v>0</v>
      </c>
      <c r="C474" s="37"/>
      <c r="D474" s="67"/>
      <c r="E474" s="47"/>
      <c r="F474" s="41"/>
      <c r="G474" s="41"/>
      <c r="H474" s="48"/>
      <c r="I474" s="41"/>
      <c r="J474" s="41"/>
      <c r="K474" s="48"/>
      <c r="L474" s="41"/>
      <c r="M474" s="61"/>
      <c r="N474" s="41"/>
      <c r="O474" s="129"/>
    </row>
    <row r="475" spans="2:15" ht="12.75" customHeight="1">
      <c r="B475" s="112">
        <f t="shared" si="21"/>
        <v>0</v>
      </c>
      <c r="C475" s="37"/>
      <c r="D475" s="67"/>
      <c r="E475" s="47"/>
      <c r="F475" s="41"/>
      <c r="G475" s="41"/>
      <c r="H475" s="48"/>
      <c r="I475" s="41"/>
      <c r="J475" s="41"/>
      <c r="K475" s="48"/>
      <c r="L475" s="41"/>
      <c r="M475" s="61"/>
      <c r="N475" s="41"/>
      <c r="O475" s="129"/>
    </row>
    <row r="476" spans="2:15" ht="12.75" customHeight="1">
      <c r="B476" s="112">
        <f t="shared" si="21"/>
        <v>0</v>
      </c>
      <c r="C476" s="37"/>
      <c r="D476" s="67"/>
      <c r="E476" s="47"/>
      <c r="F476" s="41"/>
      <c r="G476" s="41"/>
      <c r="H476" s="48"/>
      <c r="I476" s="41"/>
      <c r="J476" s="41"/>
      <c r="K476" s="48"/>
      <c r="L476" s="41"/>
      <c r="M476" s="61"/>
      <c r="N476" s="41"/>
      <c r="O476" s="129"/>
    </row>
    <row r="477" spans="2:15" ht="12.75" customHeight="1">
      <c r="B477" s="112">
        <f t="shared" si="21"/>
        <v>0</v>
      </c>
      <c r="C477" s="37"/>
      <c r="D477" s="67"/>
      <c r="E477" s="47"/>
      <c r="F477" s="41"/>
      <c r="G477" s="41"/>
      <c r="H477" s="48"/>
      <c r="I477" s="41"/>
      <c r="J477" s="41"/>
      <c r="K477" s="48"/>
      <c r="L477" s="41"/>
      <c r="M477" s="61"/>
      <c r="N477" s="41"/>
      <c r="O477" s="129"/>
    </row>
    <row r="478" spans="2:15" ht="12.75" customHeight="1">
      <c r="B478" s="112">
        <f t="shared" si="21"/>
        <v>0</v>
      </c>
      <c r="C478" s="37"/>
      <c r="D478" s="67"/>
      <c r="E478" s="47"/>
      <c r="F478" s="41"/>
      <c r="G478" s="41"/>
      <c r="H478" s="48"/>
      <c r="I478" s="41"/>
      <c r="J478" s="41"/>
      <c r="K478" s="48"/>
      <c r="L478" s="41"/>
      <c r="M478" s="61"/>
      <c r="N478" s="41"/>
      <c r="O478" s="129"/>
    </row>
    <row r="479" spans="2:15" ht="12.75" customHeight="1">
      <c r="B479" s="112">
        <f t="shared" si="21"/>
        <v>0</v>
      </c>
      <c r="C479" s="37"/>
      <c r="D479" s="67"/>
      <c r="E479" s="47"/>
      <c r="F479" s="41"/>
      <c r="G479" s="41"/>
      <c r="H479" s="48"/>
      <c r="I479" s="41"/>
      <c r="J479" s="41"/>
      <c r="K479" s="48"/>
      <c r="L479" s="41"/>
      <c r="M479" s="61"/>
      <c r="N479" s="41"/>
      <c r="O479" s="129"/>
    </row>
    <row r="480" spans="2:15" ht="12.75" customHeight="1">
      <c r="B480" s="112">
        <f t="shared" si="21"/>
        <v>0</v>
      </c>
      <c r="C480" s="37"/>
      <c r="D480" s="67"/>
      <c r="E480" s="47"/>
      <c r="F480" s="41"/>
      <c r="G480" s="41"/>
      <c r="H480" s="48"/>
      <c r="I480" s="41"/>
      <c r="J480" s="41"/>
      <c r="K480" s="48"/>
      <c r="L480" s="41"/>
      <c r="M480" s="61"/>
      <c r="N480" s="41"/>
      <c r="O480" s="129"/>
    </row>
    <row r="481" spans="2:15" ht="12.75" customHeight="1">
      <c r="B481" s="112">
        <f t="shared" si="21"/>
        <v>0</v>
      </c>
      <c r="C481" s="37"/>
      <c r="D481" s="67"/>
      <c r="E481" s="47"/>
      <c r="F481" s="41"/>
      <c r="G481" s="41"/>
      <c r="H481" s="48"/>
      <c r="I481" s="41"/>
      <c r="J481" s="41"/>
      <c r="K481" s="48"/>
      <c r="L481" s="41"/>
      <c r="M481" s="61"/>
      <c r="N481" s="41"/>
      <c r="O481" s="129"/>
    </row>
    <row r="482" spans="2:15" ht="12.75" customHeight="1">
      <c r="B482" s="112">
        <f t="shared" si="21"/>
        <v>0</v>
      </c>
      <c r="C482" s="37"/>
      <c r="D482" s="67"/>
      <c r="E482" s="47"/>
      <c r="F482" s="41"/>
      <c r="G482" s="41"/>
      <c r="H482" s="48"/>
      <c r="I482" s="41"/>
      <c r="J482" s="41"/>
      <c r="K482" s="48"/>
      <c r="L482" s="41"/>
      <c r="M482" s="61"/>
      <c r="N482" s="41"/>
      <c r="O482" s="129"/>
    </row>
    <row r="483" spans="2:15" ht="12.75" customHeight="1">
      <c r="B483" s="112">
        <f t="shared" si="21"/>
        <v>0</v>
      </c>
      <c r="C483" s="37"/>
      <c r="D483" s="67"/>
      <c r="E483" s="47"/>
      <c r="F483" s="41"/>
      <c r="G483" s="41"/>
      <c r="H483" s="48"/>
      <c r="I483" s="41"/>
      <c r="J483" s="41"/>
      <c r="K483" s="48"/>
      <c r="L483" s="41"/>
      <c r="M483" s="61"/>
      <c r="N483" s="41"/>
      <c r="O483" s="129"/>
    </row>
    <row r="484" spans="2:15" ht="12.75" customHeight="1">
      <c r="B484" s="112">
        <f t="shared" si="21"/>
        <v>0</v>
      </c>
      <c r="C484" s="37"/>
      <c r="D484" s="67"/>
      <c r="E484" s="47"/>
      <c r="F484" s="41"/>
      <c r="G484" s="41"/>
      <c r="H484" s="48"/>
      <c r="I484" s="41"/>
      <c r="J484" s="41"/>
      <c r="K484" s="48"/>
      <c r="L484" s="41"/>
      <c r="M484" s="61"/>
      <c r="N484" s="41"/>
      <c r="O484" s="129"/>
    </row>
    <row r="485" spans="2:15" ht="12.75" customHeight="1">
      <c r="B485" s="112">
        <f t="shared" si="21"/>
        <v>0</v>
      </c>
      <c r="C485" s="37"/>
      <c r="D485" s="67"/>
      <c r="E485" s="47"/>
      <c r="F485" s="41"/>
      <c r="G485" s="41"/>
      <c r="H485" s="48"/>
      <c r="I485" s="41"/>
      <c r="J485" s="41"/>
      <c r="K485" s="48"/>
      <c r="L485" s="41"/>
      <c r="M485" s="61"/>
      <c r="N485" s="41"/>
      <c r="O485" s="129"/>
    </row>
    <row r="486" spans="2:15" ht="12.75" customHeight="1">
      <c r="B486" s="112">
        <f t="shared" si="21"/>
        <v>0</v>
      </c>
      <c r="C486" s="37"/>
      <c r="D486" s="67"/>
      <c r="E486" s="47"/>
      <c r="F486" s="41"/>
      <c r="G486" s="41"/>
      <c r="H486" s="48"/>
      <c r="I486" s="41"/>
      <c r="J486" s="41"/>
      <c r="K486" s="48"/>
      <c r="L486" s="41"/>
      <c r="M486" s="61"/>
      <c r="N486" s="41"/>
      <c r="O486" s="129"/>
    </row>
    <row r="487" spans="2:15" ht="12.75" customHeight="1">
      <c r="B487" s="112">
        <f t="shared" si="21"/>
        <v>0</v>
      </c>
      <c r="C487" s="37"/>
      <c r="D487" s="67"/>
      <c r="E487" s="47"/>
      <c r="F487" s="41"/>
      <c r="G487" s="41"/>
      <c r="H487" s="48"/>
      <c r="I487" s="41"/>
      <c r="J487" s="41"/>
      <c r="K487" s="48"/>
      <c r="L487" s="41"/>
      <c r="M487" s="61"/>
      <c r="N487" s="41"/>
      <c r="O487" s="129"/>
    </row>
    <row r="488" spans="2:15" ht="12.75" customHeight="1">
      <c r="B488" s="112">
        <f t="shared" si="21"/>
        <v>0</v>
      </c>
      <c r="C488" s="37"/>
      <c r="D488" s="67"/>
      <c r="E488" s="47"/>
      <c r="F488" s="41"/>
      <c r="G488" s="41"/>
      <c r="H488" s="48"/>
      <c r="I488" s="41"/>
      <c r="J488" s="41"/>
      <c r="K488" s="48"/>
      <c r="L488" s="41"/>
      <c r="M488" s="61"/>
      <c r="N488" s="41"/>
      <c r="O488" s="129"/>
    </row>
    <row r="489" spans="2:15" ht="12.75" customHeight="1">
      <c r="B489" s="112">
        <f t="shared" si="21"/>
        <v>0</v>
      </c>
      <c r="C489" s="37"/>
      <c r="D489" s="67"/>
      <c r="E489" s="47"/>
      <c r="F489" s="41"/>
      <c r="G489" s="41"/>
      <c r="H489" s="48"/>
      <c r="I489" s="41"/>
      <c r="J489" s="41"/>
      <c r="K489" s="48"/>
      <c r="L489" s="41"/>
      <c r="M489" s="61"/>
      <c r="N489" s="41"/>
      <c r="O489" s="129"/>
    </row>
    <row r="490" spans="2:15" ht="12.75" customHeight="1">
      <c r="B490" s="112">
        <f t="shared" si="21"/>
        <v>0</v>
      </c>
      <c r="C490" s="37"/>
      <c r="D490" s="67"/>
      <c r="E490" s="47"/>
      <c r="F490" s="41"/>
      <c r="G490" s="41"/>
      <c r="H490" s="48"/>
      <c r="I490" s="41"/>
      <c r="J490" s="41"/>
      <c r="K490" s="48"/>
      <c r="L490" s="41"/>
      <c r="M490" s="61"/>
      <c r="N490" s="41"/>
      <c r="O490" s="129"/>
    </row>
    <row r="491" spans="2:15" ht="12.75" customHeight="1">
      <c r="B491" s="112">
        <f t="shared" si="21"/>
        <v>0</v>
      </c>
      <c r="C491" s="37"/>
      <c r="D491" s="67"/>
      <c r="E491" s="47"/>
      <c r="F491" s="41"/>
      <c r="G491" s="41"/>
      <c r="H491" s="48"/>
      <c r="I491" s="41"/>
      <c r="J491" s="41"/>
      <c r="K491" s="48"/>
      <c r="L491" s="41"/>
      <c r="M491" s="61"/>
      <c r="N491" s="41"/>
      <c r="O491" s="129"/>
    </row>
    <row r="492" spans="2:15" ht="12.75" customHeight="1">
      <c r="B492" s="112">
        <f t="shared" si="21"/>
        <v>0</v>
      </c>
      <c r="C492" s="37"/>
      <c r="D492" s="67"/>
      <c r="E492" s="47"/>
      <c r="F492" s="41"/>
      <c r="G492" s="41"/>
      <c r="H492" s="48"/>
      <c r="I492" s="41"/>
      <c r="J492" s="41"/>
      <c r="K492" s="48"/>
      <c r="L492" s="41"/>
      <c r="M492" s="61"/>
      <c r="N492" s="41"/>
      <c r="O492" s="129"/>
    </row>
    <row r="493" spans="2:15" ht="12.75" customHeight="1">
      <c r="B493" s="112">
        <f t="shared" si="21"/>
        <v>0</v>
      </c>
      <c r="C493" s="37"/>
      <c r="D493" s="67"/>
      <c r="E493" s="47"/>
      <c r="F493" s="41"/>
      <c r="G493" s="41"/>
      <c r="H493" s="48"/>
      <c r="I493" s="41"/>
      <c r="J493" s="41"/>
      <c r="K493" s="48"/>
      <c r="L493" s="41"/>
      <c r="M493" s="61"/>
      <c r="N493" s="41"/>
      <c r="O493" s="129"/>
    </row>
    <row r="494" spans="2:15" ht="12.75" customHeight="1">
      <c r="B494" s="112">
        <f t="shared" si="21"/>
        <v>0</v>
      </c>
      <c r="C494" s="37"/>
      <c r="D494" s="67"/>
      <c r="E494" s="47"/>
      <c r="F494" s="41"/>
      <c r="G494" s="41"/>
      <c r="H494" s="48"/>
      <c r="I494" s="41"/>
      <c r="J494" s="41"/>
      <c r="K494" s="48"/>
      <c r="L494" s="41"/>
      <c r="M494" s="61"/>
      <c r="N494" s="41"/>
      <c r="O494" s="129"/>
    </row>
    <row r="495" spans="2:15" ht="12.75" customHeight="1">
      <c r="B495" s="112">
        <f t="shared" si="21"/>
        <v>0</v>
      </c>
      <c r="C495" s="37"/>
      <c r="D495" s="67"/>
      <c r="E495" s="47"/>
      <c r="F495" s="41"/>
      <c r="G495" s="41"/>
      <c r="H495" s="48"/>
      <c r="I495" s="41"/>
      <c r="J495" s="41"/>
      <c r="K495" s="48"/>
      <c r="L495" s="41"/>
      <c r="M495" s="61"/>
      <c r="N495" s="41"/>
      <c r="O495" s="129"/>
    </row>
    <row r="496" spans="2:15" ht="12.75" customHeight="1">
      <c r="B496" s="112">
        <f t="shared" si="21"/>
        <v>0</v>
      </c>
      <c r="C496" s="37"/>
      <c r="D496" s="67"/>
      <c r="E496" s="47"/>
      <c r="F496" s="41"/>
      <c r="G496" s="41"/>
      <c r="H496" s="48"/>
      <c r="I496" s="41"/>
      <c r="J496" s="41"/>
      <c r="K496" s="48"/>
      <c r="L496" s="41"/>
      <c r="M496" s="61"/>
      <c r="N496" s="41"/>
      <c r="O496" s="129"/>
    </row>
    <row r="497" spans="2:15" ht="12.75" customHeight="1">
      <c r="B497" s="112">
        <f t="shared" si="21"/>
        <v>0</v>
      </c>
      <c r="C497" s="37"/>
      <c r="D497" s="67"/>
      <c r="E497" s="47"/>
      <c r="F497" s="41"/>
      <c r="G497" s="41"/>
      <c r="H497" s="48"/>
      <c r="I497" s="41"/>
      <c r="J497" s="41"/>
      <c r="K497" s="48"/>
      <c r="L497" s="41"/>
      <c r="M497" s="61"/>
      <c r="N497" s="41"/>
      <c r="O497" s="129"/>
    </row>
    <row r="498" spans="2:15" ht="12.75" customHeight="1">
      <c r="B498" s="112">
        <f t="shared" si="21"/>
        <v>0</v>
      </c>
      <c r="C498" s="37"/>
      <c r="D498" s="67"/>
      <c r="E498" s="47"/>
      <c r="F498" s="41"/>
      <c r="G498" s="41"/>
      <c r="H498" s="48"/>
      <c r="I498" s="41"/>
      <c r="J498" s="41"/>
      <c r="K498" s="48"/>
      <c r="L498" s="41"/>
      <c r="M498" s="61"/>
      <c r="N498" s="41"/>
      <c r="O498" s="129"/>
    </row>
    <row r="499" spans="2:15" ht="12.75" customHeight="1">
      <c r="B499" s="112">
        <f t="shared" si="21"/>
        <v>0</v>
      </c>
      <c r="C499" s="37"/>
      <c r="D499" s="67"/>
      <c r="E499" s="47"/>
      <c r="F499" s="41"/>
      <c r="G499" s="41"/>
      <c r="H499" s="48"/>
      <c r="I499" s="41"/>
      <c r="J499" s="41"/>
      <c r="K499" s="48"/>
      <c r="L499" s="41"/>
      <c r="M499" s="61"/>
      <c r="N499" s="41"/>
      <c r="O499" s="129"/>
    </row>
    <row r="500" spans="2:15" ht="12.75" customHeight="1">
      <c r="B500" s="112">
        <f t="shared" si="21"/>
        <v>0</v>
      </c>
      <c r="C500" s="37"/>
      <c r="D500" s="67"/>
      <c r="E500" s="47"/>
      <c r="F500" s="41"/>
      <c r="G500" s="41"/>
      <c r="H500" s="48"/>
      <c r="I500" s="41"/>
      <c r="J500" s="41"/>
      <c r="K500" s="48"/>
      <c r="L500" s="41"/>
      <c r="M500" s="61"/>
      <c r="N500" s="41"/>
      <c r="O500" s="129"/>
    </row>
    <row r="501" spans="2:15" ht="12.75" customHeight="1">
      <c r="B501" s="112">
        <f t="shared" si="21"/>
        <v>0</v>
      </c>
      <c r="C501" s="37"/>
      <c r="D501" s="67"/>
      <c r="E501" s="47"/>
      <c r="F501" s="41"/>
      <c r="G501" s="41"/>
      <c r="H501" s="48"/>
      <c r="I501" s="41"/>
      <c r="J501" s="41"/>
      <c r="K501" s="48"/>
      <c r="L501" s="41"/>
      <c r="M501" s="61"/>
      <c r="N501" s="41"/>
      <c r="O501" s="129"/>
    </row>
    <row r="502" spans="2:15" ht="12.75" customHeight="1">
      <c r="B502" s="112">
        <f t="shared" si="21"/>
        <v>0</v>
      </c>
      <c r="C502" s="37"/>
      <c r="D502" s="67"/>
      <c r="E502" s="47"/>
      <c r="F502" s="41"/>
      <c r="G502" s="41"/>
      <c r="H502" s="48"/>
      <c r="I502" s="41"/>
      <c r="J502" s="41"/>
      <c r="K502" s="48"/>
      <c r="L502" s="41"/>
      <c r="M502" s="61"/>
      <c r="N502" s="41"/>
      <c r="O502" s="129"/>
    </row>
    <row r="503" spans="2:15" ht="12.75" customHeight="1">
      <c r="B503" s="112">
        <f t="shared" si="21"/>
        <v>0</v>
      </c>
      <c r="C503" s="37"/>
      <c r="D503" s="67"/>
      <c r="E503" s="47"/>
      <c r="F503" s="41"/>
      <c r="G503" s="41"/>
      <c r="H503" s="48"/>
      <c r="I503" s="41"/>
      <c r="J503" s="41"/>
      <c r="K503" s="48"/>
      <c r="L503" s="41"/>
      <c r="M503" s="61"/>
      <c r="N503" s="41"/>
      <c r="O503" s="129"/>
    </row>
    <row r="504" spans="2:15" ht="12.75" customHeight="1">
      <c r="B504" s="112">
        <f t="shared" si="21"/>
        <v>0</v>
      </c>
      <c r="C504" s="37"/>
      <c r="D504" s="67"/>
      <c r="E504" s="47"/>
      <c r="F504" s="41"/>
      <c r="G504" s="41"/>
      <c r="H504" s="48"/>
      <c r="I504" s="41"/>
      <c r="J504" s="41"/>
      <c r="K504" s="48"/>
      <c r="L504" s="41"/>
      <c r="M504" s="61"/>
      <c r="N504" s="41"/>
      <c r="O504" s="129"/>
    </row>
    <row r="505" spans="2:15" ht="12.75" customHeight="1">
      <c r="B505" s="112">
        <f t="shared" si="21"/>
        <v>0</v>
      </c>
      <c r="C505" s="37"/>
      <c r="D505" s="67"/>
      <c r="E505" s="47"/>
      <c r="F505" s="41"/>
      <c r="G505" s="41"/>
      <c r="H505" s="48"/>
      <c r="I505" s="41"/>
      <c r="J505" s="41"/>
      <c r="K505" s="48"/>
      <c r="L505" s="41"/>
      <c r="M505" s="61"/>
      <c r="N505" s="41"/>
      <c r="O505" s="129"/>
    </row>
    <row r="506" spans="2:15" ht="12.75" customHeight="1">
      <c r="B506" s="112">
        <f t="shared" si="21"/>
        <v>0</v>
      </c>
      <c r="C506" s="37"/>
      <c r="D506" s="67"/>
      <c r="E506" s="47"/>
      <c r="F506" s="41"/>
      <c r="G506" s="41"/>
      <c r="H506" s="48"/>
      <c r="I506" s="41"/>
      <c r="J506" s="41"/>
      <c r="K506" s="48"/>
      <c r="L506" s="41"/>
      <c r="M506" s="61"/>
      <c r="N506" s="41"/>
      <c r="O506" s="129"/>
    </row>
    <row r="507" spans="2:15" ht="12.75" customHeight="1">
      <c r="B507" s="112">
        <f t="shared" si="21"/>
        <v>0</v>
      </c>
      <c r="C507" s="37"/>
      <c r="D507" s="67"/>
      <c r="E507" s="47"/>
      <c r="F507" s="41"/>
      <c r="G507" s="41"/>
      <c r="H507" s="48"/>
      <c r="I507" s="41"/>
      <c r="J507" s="41"/>
      <c r="K507" s="48"/>
      <c r="L507" s="41"/>
      <c r="M507" s="61"/>
      <c r="N507" s="41"/>
      <c r="O507" s="129"/>
    </row>
    <row r="508" spans="2:15" ht="12.75" customHeight="1">
      <c r="B508" s="112">
        <f t="shared" si="21"/>
        <v>0</v>
      </c>
      <c r="C508" s="37"/>
      <c r="D508" s="67"/>
      <c r="E508" s="47"/>
      <c r="F508" s="41"/>
      <c r="G508" s="41"/>
      <c r="H508" s="48"/>
      <c r="I508" s="41"/>
      <c r="J508" s="41"/>
      <c r="K508" s="48"/>
      <c r="L508" s="41"/>
      <c r="M508" s="61"/>
      <c r="N508" s="41"/>
      <c r="O508" s="129"/>
    </row>
    <row r="509" spans="2:15" ht="12.75" customHeight="1">
      <c r="B509" s="112">
        <f t="shared" si="21"/>
        <v>0</v>
      </c>
      <c r="C509" s="37"/>
      <c r="D509" s="67"/>
      <c r="E509" s="47"/>
      <c r="F509" s="41"/>
      <c r="G509" s="41"/>
      <c r="H509" s="48"/>
      <c r="I509" s="41"/>
      <c r="J509" s="41"/>
      <c r="K509" s="48"/>
      <c r="L509" s="41"/>
      <c r="M509" s="61"/>
      <c r="N509" s="41"/>
      <c r="O509" s="129"/>
    </row>
    <row r="510" spans="2:15" ht="12.75" customHeight="1">
      <c r="B510" s="112">
        <f t="shared" si="21"/>
        <v>0</v>
      </c>
      <c r="C510" s="37"/>
      <c r="D510" s="67"/>
      <c r="E510" s="47"/>
      <c r="F510" s="41"/>
      <c r="G510" s="41"/>
      <c r="H510" s="48"/>
      <c r="I510" s="41"/>
      <c r="J510" s="41"/>
      <c r="K510" s="48"/>
      <c r="L510" s="41"/>
      <c r="M510" s="61"/>
      <c r="N510" s="41"/>
      <c r="O510" s="129"/>
    </row>
    <row r="511" spans="2:15" ht="12.75" customHeight="1">
      <c r="B511" s="112">
        <f t="shared" si="21"/>
        <v>0</v>
      </c>
      <c r="C511" s="37"/>
      <c r="D511" s="67"/>
      <c r="E511" s="47"/>
      <c r="F511" s="41"/>
      <c r="G511" s="41"/>
      <c r="H511" s="48"/>
      <c r="I511" s="41"/>
      <c r="J511" s="41"/>
      <c r="K511" s="48"/>
      <c r="L511" s="41"/>
      <c r="M511" s="61"/>
      <c r="N511" s="41"/>
      <c r="O511" s="129"/>
    </row>
    <row r="512" spans="2:15" ht="12.75" customHeight="1">
      <c r="B512" s="112">
        <f t="shared" si="21"/>
        <v>0</v>
      </c>
      <c r="C512" s="37"/>
      <c r="D512" s="67"/>
      <c r="E512" s="47"/>
      <c r="F512" s="41"/>
      <c r="G512" s="41"/>
      <c r="H512" s="48"/>
      <c r="I512" s="41"/>
      <c r="J512" s="41"/>
      <c r="K512" s="48"/>
      <c r="L512" s="41"/>
      <c r="M512" s="61"/>
      <c r="N512" s="41"/>
      <c r="O512" s="129"/>
    </row>
    <row r="513" spans="2:15" ht="12.75" customHeight="1">
      <c r="B513" s="112">
        <f t="shared" si="21"/>
        <v>0</v>
      </c>
      <c r="C513" s="37"/>
      <c r="D513" s="67"/>
      <c r="E513" s="47"/>
      <c r="F513" s="41"/>
      <c r="G513" s="41"/>
      <c r="H513" s="48"/>
      <c r="I513" s="41"/>
      <c r="J513" s="41"/>
      <c r="K513" s="48"/>
      <c r="L513" s="41"/>
      <c r="M513" s="61"/>
      <c r="N513" s="41"/>
      <c r="O513" s="129"/>
    </row>
    <row r="514" spans="2:15" ht="12.75" customHeight="1">
      <c r="B514" s="112">
        <f t="shared" si="21"/>
        <v>0</v>
      </c>
      <c r="C514" s="37"/>
      <c r="D514" s="67"/>
      <c r="E514" s="47"/>
      <c r="F514" s="41"/>
      <c r="G514" s="41"/>
      <c r="H514" s="48"/>
      <c r="I514" s="41"/>
      <c r="J514" s="41"/>
      <c r="K514" s="48"/>
      <c r="L514" s="41"/>
      <c r="M514" s="61"/>
      <c r="N514" s="41"/>
      <c r="O514" s="129"/>
    </row>
    <row r="515" spans="2:15" ht="12.75" customHeight="1">
      <c r="B515" s="112">
        <f t="shared" si="21"/>
        <v>0</v>
      </c>
      <c r="C515" s="37"/>
      <c r="D515" s="67"/>
      <c r="E515" s="47"/>
      <c r="F515" s="41"/>
      <c r="G515" s="41"/>
      <c r="H515" s="48"/>
      <c r="I515" s="41"/>
      <c r="J515" s="41"/>
      <c r="K515" s="48"/>
      <c r="L515" s="41"/>
      <c r="M515" s="61"/>
      <c r="N515" s="41"/>
      <c r="O515" s="129"/>
    </row>
    <row r="516" spans="2:15" ht="12.75" customHeight="1">
      <c r="B516" s="112">
        <f t="shared" si="21"/>
        <v>0</v>
      </c>
      <c r="C516" s="37"/>
      <c r="D516" s="67"/>
      <c r="E516" s="47"/>
      <c r="F516" s="41"/>
      <c r="G516" s="41"/>
      <c r="H516" s="48"/>
      <c r="I516" s="41"/>
      <c r="J516" s="41"/>
      <c r="K516" s="48"/>
      <c r="L516" s="41"/>
      <c r="M516" s="61"/>
      <c r="N516" s="41"/>
      <c r="O516" s="129"/>
    </row>
    <row r="517" spans="2:15" ht="12.75" customHeight="1">
      <c r="B517" s="112">
        <f t="shared" si="21"/>
        <v>0</v>
      </c>
      <c r="C517" s="37"/>
      <c r="D517" s="67"/>
      <c r="E517" s="47"/>
      <c r="F517" s="41"/>
      <c r="G517" s="41"/>
      <c r="H517" s="48"/>
      <c r="I517" s="41"/>
      <c r="J517" s="41"/>
      <c r="K517" s="48"/>
      <c r="L517" s="41"/>
      <c r="M517" s="61"/>
      <c r="N517" s="41"/>
      <c r="O517" s="129"/>
    </row>
    <row r="518" spans="2:15" ht="12.75" customHeight="1">
      <c r="B518" s="112">
        <f t="shared" si="21"/>
        <v>0</v>
      </c>
      <c r="C518" s="37"/>
      <c r="D518" s="67"/>
      <c r="E518" s="47"/>
      <c r="F518" s="41"/>
      <c r="G518" s="41"/>
      <c r="H518" s="48"/>
      <c r="I518" s="41"/>
      <c r="J518" s="41"/>
      <c r="K518" s="48"/>
      <c r="L518" s="41"/>
      <c r="M518" s="61"/>
      <c r="N518" s="41"/>
      <c r="O518" s="129"/>
    </row>
    <row r="519" spans="2:15" ht="12.75" customHeight="1">
      <c r="B519" s="112">
        <f t="shared" si="21"/>
        <v>0</v>
      </c>
      <c r="C519" s="37"/>
      <c r="D519" s="67"/>
      <c r="E519" s="47"/>
      <c r="F519" s="41"/>
      <c r="G519" s="41"/>
      <c r="H519" s="48"/>
      <c r="I519" s="41"/>
      <c r="J519" s="41"/>
      <c r="K519" s="48"/>
      <c r="L519" s="41"/>
      <c r="M519" s="61"/>
      <c r="N519" s="41"/>
      <c r="O519" s="129"/>
    </row>
    <row r="520" spans="2:15" ht="12.75" customHeight="1">
      <c r="B520" s="112">
        <f t="shared" si="21"/>
        <v>0</v>
      </c>
      <c r="C520" s="37"/>
      <c r="D520" s="67"/>
      <c r="E520" s="47"/>
      <c r="F520" s="41"/>
      <c r="G520" s="41"/>
      <c r="H520" s="48"/>
      <c r="I520" s="41"/>
      <c r="J520" s="41"/>
      <c r="K520" s="48"/>
      <c r="L520" s="41"/>
      <c r="M520" s="61"/>
      <c r="N520" s="41"/>
      <c r="O520" s="129"/>
    </row>
    <row r="521" spans="2:15" ht="12.75" customHeight="1">
      <c r="B521" s="112">
        <f t="shared" si="21"/>
        <v>0</v>
      </c>
      <c r="C521" s="37"/>
      <c r="D521" s="67"/>
      <c r="E521" s="47"/>
      <c r="F521" s="41"/>
      <c r="G521" s="41"/>
      <c r="H521" s="48"/>
      <c r="I521" s="41"/>
      <c r="J521" s="41"/>
      <c r="K521" s="48"/>
      <c r="L521" s="41"/>
      <c r="M521" s="61"/>
      <c r="N521" s="41"/>
      <c r="O521" s="129"/>
    </row>
    <row r="522" spans="2:15" ht="12.75" customHeight="1">
      <c r="B522" s="112">
        <f t="shared" si="21"/>
        <v>0</v>
      </c>
      <c r="C522" s="37"/>
      <c r="D522" s="67"/>
      <c r="E522" s="47"/>
      <c r="F522" s="41"/>
      <c r="G522" s="41"/>
      <c r="H522" s="48"/>
      <c r="I522" s="41"/>
      <c r="J522" s="41"/>
      <c r="K522" s="48"/>
      <c r="L522" s="41"/>
      <c r="M522" s="61"/>
      <c r="N522" s="41"/>
      <c r="O522" s="129"/>
    </row>
    <row r="523" spans="2:15" ht="12.75" customHeight="1">
      <c r="B523" s="112">
        <f t="shared" si="21"/>
        <v>0</v>
      </c>
      <c r="C523" s="37"/>
      <c r="D523" s="67"/>
      <c r="E523" s="47"/>
      <c r="F523" s="41"/>
      <c r="G523" s="41"/>
      <c r="H523" s="48"/>
      <c r="I523" s="41"/>
      <c r="J523" s="41"/>
      <c r="K523" s="48"/>
      <c r="L523" s="41"/>
      <c r="M523" s="61"/>
      <c r="N523" s="41"/>
      <c r="O523" s="129"/>
    </row>
    <row r="524" spans="2:15" ht="12.75" customHeight="1">
      <c r="B524" s="112">
        <f t="shared" si="21"/>
        <v>0</v>
      </c>
      <c r="C524" s="37"/>
      <c r="D524" s="67"/>
      <c r="E524" s="47"/>
      <c r="F524" s="41"/>
      <c r="G524" s="41"/>
      <c r="H524" s="48"/>
      <c r="I524" s="41"/>
      <c r="J524" s="41"/>
      <c r="K524" s="48"/>
      <c r="L524" s="41"/>
      <c r="M524" s="61"/>
      <c r="N524" s="41"/>
      <c r="O524" s="129"/>
    </row>
    <row r="525" spans="2:15" ht="12.75" customHeight="1">
      <c r="B525" s="112">
        <f t="shared" si="21"/>
        <v>0</v>
      </c>
      <c r="C525" s="37"/>
      <c r="D525" s="67"/>
      <c r="E525" s="47"/>
      <c r="F525" s="41"/>
      <c r="G525" s="41"/>
      <c r="H525" s="48"/>
      <c r="I525" s="41"/>
      <c r="J525" s="41"/>
      <c r="K525" s="48"/>
      <c r="L525" s="41"/>
      <c r="M525" s="61"/>
      <c r="N525" s="41"/>
      <c r="O525" s="129"/>
    </row>
    <row r="526" spans="2:15" ht="12.75" customHeight="1">
      <c r="B526" s="112">
        <f t="shared" si="21"/>
        <v>0</v>
      </c>
      <c r="C526" s="37"/>
      <c r="D526" s="67"/>
      <c r="E526" s="47"/>
      <c r="F526" s="41"/>
      <c r="G526" s="41"/>
      <c r="H526" s="48"/>
      <c r="I526" s="41"/>
      <c r="J526" s="41"/>
      <c r="K526" s="48"/>
      <c r="L526" s="41"/>
      <c r="M526" s="61"/>
      <c r="N526" s="41"/>
      <c r="O526" s="129"/>
    </row>
    <row r="527" spans="2:15" ht="12.75" customHeight="1">
      <c r="B527" s="112">
        <f t="shared" si="21"/>
        <v>0</v>
      </c>
      <c r="C527" s="37"/>
      <c r="D527" s="67"/>
      <c r="E527" s="47"/>
      <c r="F527" s="41"/>
      <c r="G527" s="41"/>
      <c r="H527" s="48"/>
      <c r="I527" s="41"/>
      <c r="J527" s="41"/>
      <c r="K527" s="48"/>
      <c r="L527" s="41"/>
      <c r="M527" s="61"/>
      <c r="N527" s="41"/>
      <c r="O527" s="129"/>
    </row>
    <row r="528" spans="2:15" ht="12.75" customHeight="1">
      <c r="B528" s="112">
        <f t="shared" si="21"/>
        <v>0</v>
      </c>
      <c r="C528" s="37"/>
      <c r="D528" s="67"/>
      <c r="E528" s="47"/>
      <c r="F528" s="41"/>
      <c r="G528" s="41"/>
      <c r="H528" s="48"/>
      <c r="I528" s="41"/>
      <c r="J528" s="41"/>
      <c r="K528" s="48"/>
      <c r="L528" s="41"/>
      <c r="M528" s="61"/>
      <c r="N528" s="41"/>
      <c r="O528" s="129"/>
    </row>
    <row r="529" spans="2:15" ht="12.75" customHeight="1">
      <c r="B529" s="112">
        <f t="shared" si="21"/>
        <v>0</v>
      </c>
      <c r="C529" s="37"/>
      <c r="D529" s="67"/>
      <c r="E529" s="47"/>
      <c r="F529" s="41"/>
      <c r="G529" s="41"/>
      <c r="H529" s="48"/>
      <c r="I529" s="41"/>
      <c r="J529" s="41"/>
      <c r="K529" s="48"/>
      <c r="L529" s="41"/>
      <c r="M529" s="61"/>
      <c r="N529" s="41"/>
      <c r="O529" s="129"/>
    </row>
    <row r="530" spans="2:15" ht="12.75" customHeight="1">
      <c r="B530" s="112">
        <f t="shared" ref="B530:B593" si="22">$C$2</f>
        <v>0</v>
      </c>
      <c r="C530" s="37"/>
      <c r="D530" s="67"/>
      <c r="E530" s="47"/>
      <c r="F530" s="41"/>
      <c r="G530" s="41"/>
      <c r="H530" s="48"/>
      <c r="I530" s="41"/>
      <c r="J530" s="41"/>
      <c r="K530" s="48"/>
      <c r="L530" s="41"/>
      <c r="M530" s="61"/>
      <c r="N530" s="41"/>
      <c r="O530" s="129"/>
    </row>
    <row r="531" spans="2:15" ht="12.75" customHeight="1">
      <c r="B531" s="112">
        <f t="shared" si="22"/>
        <v>0</v>
      </c>
      <c r="C531" s="37"/>
      <c r="D531" s="67"/>
      <c r="E531" s="47"/>
      <c r="F531" s="41"/>
      <c r="G531" s="41"/>
      <c r="H531" s="48"/>
      <c r="I531" s="41"/>
      <c r="J531" s="41"/>
      <c r="K531" s="48"/>
      <c r="L531" s="41"/>
      <c r="M531" s="61"/>
      <c r="N531" s="41"/>
      <c r="O531" s="129"/>
    </row>
    <row r="532" spans="2:15" ht="12.75" customHeight="1">
      <c r="B532" s="112">
        <f t="shared" si="22"/>
        <v>0</v>
      </c>
      <c r="C532" s="37"/>
      <c r="D532" s="67"/>
      <c r="E532" s="47"/>
      <c r="F532" s="41"/>
      <c r="G532" s="41"/>
      <c r="H532" s="48"/>
      <c r="I532" s="41"/>
      <c r="J532" s="41"/>
      <c r="K532" s="48"/>
      <c r="L532" s="41"/>
      <c r="M532" s="61"/>
      <c r="N532" s="41"/>
      <c r="O532" s="129"/>
    </row>
    <row r="533" spans="2:15" ht="12.75" customHeight="1">
      <c r="B533" s="112">
        <f t="shared" si="22"/>
        <v>0</v>
      </c>
      <c r="C533" s="37"/>
      <c r="D533" s="67"/>
      <c r="E533" s="47"/>
      <c r="F533" s="41"/>
      <c r="G533" s="41"/>
      <c r="H533" s="48"/>
      <c r="I533" s="41"/>
      <c r="J533" s="41"/>
      <c r="K533" s="48"/>
      <c r="L533" s="41"/>
      <c r="M533" s="61"/>
      <c r="N533" s="41"/>
      <c r="O533" s="129"/>
    </row>
    <row r="534" spans="2:15" ht="12.75" customHeight="1">
      <c r="B534" s="112">
        <f t="shared" si="22"/>
        <v>0</v>
      </c>
      <c r="C534" s="37"/>
      <c r="D534" s="67"/>
      <c r="E534" s="47"/>
      <c r="F534" s="41"/>
      <c r="G534" s="41"/>
      <c r="H534" s="48"/>
      <c r="I534" s="41"/>
      <c r="J534" s="41"/>
      <c r="K534" s="48"/>
      <c r="L534" s="41"/>
      <c r="M534" s="61"/>
      <c r="N534" s="41"/>
      <c r="O534" s="129"/>
    </row>
    <row r="535" spans="2:15" ht="12.75" customHeight="1">
      <c r="B535" s="112">
        <f t="shared" si="22"/>
        <v>0</v>
      </c>
      <c r="C535" s="37"/>
      <c r="D535" s="67"/>
      <c r="E535" s="47"/>
      <c r="F535" s="41"/>
      <c r="G535" s="41"/>
      <c r="H535" s="48"/>
      <c r="I535" s="41"/>
      <c r="J535" s="41"/>
      <c r="K535" s="48"/>
      <c r="L535" s="41"/>
      <c r="M535" s="61"/>
      <c r="N535" s="41"/>
      <c r="O535" s="129"/>
    </row>
    <row r="536" spans="2:15" ht="12.75" customHeight="1">
      <c r="B536" s="112">
        <f t="shared" si="22"/>
        <v>0</v>
      </c>
      <c r="C536" s="37"/>
      <c r="D536" s="67"/>
      <c r="E536" s="47"/>
      <c r="F536" s="41"/>
      <c r="G536" s="41"/>
      <c r="H536" s="48"/>
      <c r="I536" s="41"/>
      <c r="J536" s="41"/>
      <c r="K536" s="48"/>
      <c r="L536" s="41"/>
      <c r="M536" s="61"/>
      <c r="N536" s="41"/>
      <c r="O536" s="129"/>
    </row>
    <row r="537" spans="2:15" ht="12.75" customHeight="1">
      <c r="B537" s="112">
        <f t="shared" si="22"/>
        <v>0</v>
      </c>
      <c r="C537" s="37"/>
      <c r="D537" s="67"/>
      <c r="E537" s="47"/>
      <c r="F537" s="41"/>
      <c r="G537" s="41"/>
      <c r="H537" s="48"/>
      <c r="I537" s="41"/>
      <c r="J537" s="41"/>
      <c r="K537" s="48"/>
      <c r="L537" s="41"/>
      <c r="M537" s="61"/>
      <c r="N537" s="41"/>
      <c r="O537" s="129"/>
    </row>
    <row r="538" spans="2:15" ht="12.75" customHeight="1">
      <c r="B538" s="112">
        <f t="shared" si="22"/>
        <v>0</v>
      </c>
      <c r="C538" s="37"/>
      <c r="D538" s="67"/>
      <c r="E538" s="47"/>
      <c r="F538" s="41"/>
      <c r="G538" s="41"/>
      <c r="H538" s="48"/>
      <c r="I538" s="41"/>
      <c r="J538" s="41"/>
      <c r="K538" s="48"/>
      <c r="L538" s="41"/>
      <c r="M538" s="61"/>
      <c r="N538" s="41"/>
      <c r="O538" s="129"/>
    </row>
    <row r="539" spans="2:15" ht="12.75" customHeight="1">
      <c r="B539" s="112">
        <f t="shared" si="22"/>
        <v>0</v>
      </c>
      <c r="C539" s="37"/>
      <c r="D539" s="67"/>
      <c r="E539" s="47"/>
      <c r="F539" s="41"/>
      <c r="G539" s="41"/>
      <c r="H539" s="48"/>
      <c r="I539" s="41"/>
      <c r="J539" s="41"/>
      <c r="K539" s="48"/>
      <c r="L539" s="41"/>
      <c r="M539" s="61"/>
      <c r="N539" s="41"/>
      <c r="O539" s="129"/>
    </row>
    <row r="540" spans="2:15" ht="12.75" customHeight="1">
      <c r="B540" s="112">
        <f t="shared" si="22"/>
        <v>0</v>
      </c>
      <c r="C540" s="37"/>
      <c r="D540" s="67"/>
      <c r="E540" s="47"/>
      <c r="F540" s="41"/>
      <c r="G540" s="41"/>
      <c r="H540" s="48"/>
      <c r="I540" s="41"/>
      <c r="J540" s="41"/>
      <c r="K540" s="48"/>
      <c r="L540" s="41"/>
      <c r="M540" s="61"/>
      <c r="N540" s="41"/>
      <c r="O540" s="129"/>
    </row>
    <row r="541" spans="2:15" ht="12.75" customHeight="1">
      <c r="B541" s="112">
        <f t="shared" si="22"/>
        <v>0</v>
      </c>
      <c r="C541" s="37"/>
      <c r="D541" s="67"/>
      <c r="E541" s="47"/>
      <c r="F541" s="41"/>
      <c r="G541" s="41"/>
      <c r="H541" s="48"/>
      <c r="I541" s="41"/>
      <c r="J541" s="41"/>
      <c r="K541" s="48"/>
      <c r="L541" s="41"/>
      <c r="M541" s="61"/>
      <c r="N541" s="41"/>
      <c r="O541" s="129"/>
    </row>
    <row r="542" spans="2:15" ht="12.75" customHeight="1">
      <c r="B542" s="112">
        <f t="shared" si="22"/>
        <v>0</v>
      </c>
      <c r="C542" s="37"/>
      <c r="D542" s="67"/>
      <c r="E542" s="47"/>
      <c r="F542" s="41"/>
      <c r="G542" s="41"/>
      <c r="H542" s="48"/>
      <c r="I542" s="41"/>
      <c r="J542" s="41"/>
      <c r="K542" s="48"/>
      <c r="L542" s="41"/>
      <c r="M542" s="61"/>
      <c r="N542" s="41"/>
      <c r="O542" s="129"/>
    </row>
    <row r="543" spans="2:15" ht="12.75" customHeight="1">
      <c r="B543" s="112">
        <f t="shared" si="22"/>
        <v>0</v>
      </c>
      <c r="C543" s="37"/>
      <c r="D543" s="67"/>
      <c r="E543" s="47"/>
      <c r="F543" s="41"/>
      <c r="G543" s="41"/>
      <c r="H543" s="48"/>
      <c r="I543" s="41"/>
      <c r="J543" s="41"/>
      <c r="K543" s="48"/>
      <c r="L543" s="41"/>
      <c r="M543" s="61"/>
      <c r="N543" s="41"/>
      <c r="O543" s="129"/>
    </row>
    <row r="544" spans="2:15" ht="12.75" customHeight="1">
      <c r="B544" s="112">
        <f t="shared" si="22"/>
        <v>0</v>
      </c>
      <c r="C544" s="37"/>
      <c r="D544" s="67"/>
      <c r="E544" s="47"/>
      <c r="F544" s="41"/>
      <c r="G544" s="41"/>
      <c r="H544" s="48"/>
      <c r="I544" s="41"/>
      <c r="J544" s="41"/>
      <c r="K544" s="48"/>
      <c r="L544" s="41"/>
      <c r="M544" s="61"/>
      <c r="N544" s="41"/>
      <c r="O544" s="129"/>
    </row>
    <row r="545" spans="2:15" ht="12.75" customHeight="1">
      <c r="B545" s="112">
        <f t="shared" si="22"/>
        <v>0</v>
      </c>
      <c r="C545" s="37"/>
      <c r="D545" s="67"/>
      <c r="E545" s="47"/>
      <c r="F545" s="41"/>
      <c r="G545" s="41"/>
      <c r="H545" s="48"/>
      <c r="I545" s="41"/>
      <c r="J545" s="41"/>
      <c r="K545" s="48"/>
      <c r="L545" s="41"/>
      <c r="M545" s="61"/>
      <c r="N545" s="41"/>
      <c r="O545" s="129"/>
    </row>
    <row r="546" spans="2:15" ht="12.75" customHeight="1">
      <c r="B546" s="112">
        <f t="shared" si="22"/>
        <v>0</v>
      </c>
      <c r="C546" s="37"/>
      <c r="D546" s="67"/>
      <c r="E546" s="47"/>
      <c r="F546" s="41"/>
      <c r="G546" s="41"/>
      <c r="H546" s="48"/>
      <c r="I546" s="41"/>
      <c r="J546" s="41"/>
      <c r="K546" s="48"/>
      <c r="L546" s="41"/>
      <c r="M546" s="61"/>
      <c r="N546" s="41"/>
      <c r="O546" s="129"/>
    </row>
    <row r="547" spans="2:15" ht="12.75" customHeight="1">
      <c r="B547" s="112">
        <f t="shared" si="22"/>
        <v>0</v>
      </c>
      <c r="C547" s="37"/>
      <c r="D547" s="67"/>
      <c r="E547" s="47"/>
      <c r="F547" s="41"/>
      <c r="G547" s="41"/>
      <c r="H547" s="48"/>
      <c r="I547" s="41"/>
      <c r="J547" s="41"/>
      <c r="K547" s="48"/>
      <c r="L547" s="41"/>
      <c r="M547" s="61"/>
      <c r="N547" s="41"/>
      <c r="O547" s="129"/>
    </row>
    <row r="548" spans="2:15" ht="12.75" customHeight="1">
      <c r="B548" s="112">
        <f t="shared" si="22"/>
        <v>0</v>
      </c>
      <c r="C548" s="37"/>
      <c r="D548" s="67"/>
      <c r="E548" s="47"/>
      <c r="F548" s="41"/>
      <c r="G548" s="41"/>
      <c r="H548" s="48"/>
      <c r="I548" s="41"/>
      <c r="J548" s="41"/>
      <c r="K548" s="48"/>
      <c r="L548" s="41"/>
      <c r="M548" s="61"/>
      <c r="N548" s="41"/>
      <c r="O548" s="129"/>
    </row>
    <row r="549" spans="2:15" ht="12.75" customHeight="1">
      <c r="B549" s="112">
        <f t="shared" si="22"/>
        <v>0</v>
      </c>
      <c r="C549" s="37"/>
      <c r="D549" s="67"/>
      <c r="E549" s="47"/>
      <c r="F549" s="41"/>
      <c r="G549" s="41"/>
      <c r="H549" s="48"/>
      <c r="I549" s="41"/>
      <c r="J549" s="41"/>
      <c r="K549" s="48"/>
      <c r="L549" s="41"/>
      <c r="M549" s="61"/>
      <c r="N549" s="41"/>
      <c r="O549" s="129"/>
    </row>
    <row r="550" spans="2:15" ht="12.75" customHeight="1">
      <c r="B550" s="112">
        <f t="shared" si="22"/>
        <v>0</v>
      </c>
      <c r="C550" s="37"/>
      <c r="D550" s="67"/>
      <c r="E550" s="47"/>
      <c r="F550" s="41"/>
      <c r="G550" s="41"/>
      <c r="H550" s="48"/>
      <c r="I550" s="41"/>
      <c r="J550" s="41"/>
      <c r="K550" s="48"/>
      <c r="L550" s="41"/>
      <c r="M550" s="61"/>
      <c r="N550" s="41"/>
      <c r="O550" s="129"/>
    </row>
    <row r="551" spans="2:15" ht="12.75" customHeight="1">
      <c r="B551" s="112">
        <f t="shared" si="22"/>
        <v>0</v>
      </c>
      <c r="C551" s="37"/>
      <c r="D551" s="67"/>
      <c r="E551" s="47"/>
      <c r="F551" s="41"/>
      <c r="G551" s="41"/>
      <c r="H551" s="48"/>
      <c r="I551" s="41"/>
      <c r="J551" s="41"/>
      <c r="K551" s="48"/>
      <c r="L551" s="41"/>
      <c r="M551" s="61"/>
      <c r="N551" s="41"/>
      <c r="O551" s="129"/>
    </row>
    <row r="552" spans="2:15" ht="12.75" customHeight="1">
      <c r="B552" s="112">
        <f t="shared" si="22"/>
        <v>0</v>
      </c>
      <c r="C552" s="37"/>
      <c r="D552" s="67"/>
      <c r="E552" s="47"/>
      <c r="F552" s="41"/>
      <c r="G552" s="41"/>
      <c r="H552" s="48"/>
      <c r="I552" s="41"/>
      <c r="J552" s="41"/>
      <c r="K552" s="48"/>
      <c r="L552" s="41"/>
      <c r="M552" s="61"/>
      <c r="N552" s="41"/>
      <c r="O552" s="129"/>
    </row>
    <row r="553" spans="2:15" ht="12.75" customHeight="1">
      <c r="B553" s="112">
        <f t="shared" si="22"/>
        <v>0</v>
      </c>
      <c r="C553" s="37"/>
      <c r="D553" s="67"/>
      <c r="E553" s="47"/>
      <c r="F553" s="41"/>
      <c r="G553" s="41"/>
      <c r="H553" s="48"/>
      <c r="I553" s="41"/>
      <c r="J553" s="41"/>
      <c r="K553" s="48"/>
      <c r="L553" s="41"/>
      <c r="M553" s="61"/>
      <c r="N553" s="41"/>
      <c r="O553" s="129"/>
    </row>
    <row r="554" spans="2:15" ht="12.75" customHeight="1">
      <c r="B554" s="112">
        <f t="shared" si="22"/>
        <v>0</v>
      </c>
      <c r="C554" s="37"/>
      <c r="D554" s="67"/>
      <c r="E554" s="47"/>
      <c r="F554" s="41"/>
      <c r="G554" s="41"/>
      <c r="H554" s="48"/>
      <c r="I554" s="41"/>
      <c r="J554" s="41"/>
      <c r="K554" s="48"/>
      <c r="L554" s="41"/>
      <c r="M554" s="61"/>
      <c r="N554" s="41"/>
      <c r="O554" s="129"/>
    </row>
    <row r="555" spans="2:15" ht="12.75" customHeight="1">
      <c r="B555" s="112">
        <f t="shared" si="22"/>
        <v>0</v>
      </c>
      <c r="C555" s="37"/>
      <c r="D555" s="67"/>
      <c r="E555" s="47"/>
      <c r="F555" s="41"/>
      <c r="G555" s="41"/>
      <c r="H555" s="48"/>
      <c r="I555" s="41"/>
      <c r="J555" s="41"/>
      <c r="K555" s="48"/>
      <c r="L555" s="41"/>
      <c r="M555" s="61"/>
      <c r="N555" s="41"/>
      <c r="O555" s="129"/>
    </row>
    <row r="556" spans="2:15" ht="12.75" customHeight="1">
      <c r="B556" s="112">
        <f t="shared" si="22"/>
        <v>0</v>
      </c>
      <c r="C556" s="37"/>
      <c r="D556" s="67"/>
      <c r="E556" s="47"/>
      <c r="F556" s="41"/>
      <c r="G556" s="41"/>
      <c r="H556" s="48"/>
      <c r="I556" s="41"/>
      <c r="J556" s="41"/>
      <c r="K556" s="48"/>
      <c r="L556" s="41"/>
      <c r="M556" s="61"/>
      <c r="N556" s="41"/>
      <c r="O556" s="129"/>
    </row>
    <row r="557" spans="2:15" ht="12.75" customHeight="1">
      <c r="B557" s="112">
        <f t="shared" si="22"/>
        <v>0</v>
      </c>
      <c r="C557" s="37"/>
      <c r="D557" s="67"/>
      <c r="E557" s="47"/>
      <c r="F557" s="41"/>
      <c r="G557" s="41"/>
      <c r="H557" s="48"/>
      <c r="I557" s="41"/>
      <c r="J557" s="41"/>
      <c r="K557" s="48"/>
      <c r="L557" s="41"/>
      <c r="M557" s="61"/>
      <c r="N557" s="41"/>
      <c r="O557" s="129"/>
    </row>
    <row r="558" spans="2:15" ht="12.75" customHeight="1">
      <c r="B558" s="112">
        <f t="shared" si="22"/>
        <v>0</v>
      </c>
      <c r="C558" s="37"/>
      <c r="D558" s="67"/>
      <c r="E558" s="47"/>
      <c r="F558" s="41"/>
      <c r="G558" s="41"/>
      <c r="H558" s="48"/>
      <c r="I558" s="41"/>
      <c r="J558" s="41"/>
      <c r="K558" s="48"/>
      <c r="L558" s="41"/>
      <c r="M558" s="61"/>
      <c r="N558" s="41"/>
      <c r="O558" s="129"/>
    </row>
    <row r="559" spans="2:15" ht="12.75" customHeight="1">
      <c r="B559" s="112">
        <f t="shared" si="22"/>
        <v>0</v>
      </c>
      <c r="C559" s="37"/>
      <c r="D559" s="67"/>
      <c r="E559" s="47"/>
      <c r="F559" s="41"/>
      <c r="G559" s="41"/>
      <c r="H559" s="48"/>
      <c r="I559" s="41"/>
      <c r="J559" s="41"/>
      <c r="K559" s="48"/>
      <c r="L559" s="41"/>
      <c r="M559" s="61"/>
      <c r="N559" s="41"/>
      <c r="O559" s="129"/>
    </row>
    <row r="560" spans="2:15" ht="12.75" customHeight="1">
      <c r="B560" s="112">
        <f t="shared" si="22"/>
        <v>0</v>
      </c>
      <c r="C560" s="37"/>
      <c r="D560" s="67"/>
      <c r="E560" s="47"/>
      <c r="F560" s="41"/>
      <c r="G560" s="41"/>
      <c r="H560" s="48"/>
      <c r="I560" s="41"/>
      <c r="J560" s="41"/>
      <c r="K560" s="48"/>
      <c r="L560" s="41"/>
      <c r="M560" s="61"/>
      <c r="N560" s="41"/>
      <c r="O560" s="129"/>
    </row>
    <row r="561" spans="2:15" ht="12.75" customHeight="1">
      <c r="B561" s="112">
        <f t="shared" si="22"/>
        <v>0</v>
      </c>
      <c r="C561" s="37"/>
      <c r="D561" s="67"/>
      <c r="E561" s="47"/>
      <c r="F561" s="41"/>
      <c r="G561" s="41"/>
      <c r="H561" s="48"/>
      <c r="I561" s="41"/>
      <c r="J561" s="41"/>
      <c r="K561" s="48"/>
      <c r="L561" s="41"/>
      <c r="M561" s="61"/>
      <c r="N561" s="41"/>
      <c r="O561" s="129"/>
    </row>
    <row r="562" spans="2:15" ht="12.75" customHeight="1">
      <c r="B562" s="112">
        <f t="shared" si="22"/>
        <v>0</v>
      </c>
      <c r="C562" s="37"/>
      <c r="D562" s="67"/>
      <c r="E562" s="47"/>
      <c r="F562" s="41"/>
      <c r="G562" s="41"/>
      <c r="H562" s="48"/>
      <c r="I562" s="41"/>
      <c r="J562" s="41"/>
      <c r="K562" s="48"/>
      <c r="L562" s="41"/>
      <c r="M562" s="61"/>
      <c r="N562" s="41"/>
      <c r="O562" s="129"/>
    </row>
    <row r="563" spans="2:15" ht="12.75" customHeight="1">
      <c r="B563" s="112">
        <f t="shared" si="22"/>
        <v>0</v>
      </c>
      <c r="C563" s="37"/>
      <c r="D563" s="67"/>
      <c r="E563" s="47"/>
      <c r="F563" s="41"/>
      <c r="G563" s="41"/>
      <c r="H563" s="48"/>
      <c r="I563" s="41"/>
      <c r="J563" s="41"/>
      <c r="K563" s="48"/>
      <c r="L563" s="41"/>
      <c r="M563" s="61"/>
      <c r="N563" s="41"/>
      <c r="O563" s="129"/>
    </row>
    <row r="564" spans="2:15" ht="12.75" customHeight="1">
      <c r="B564" s="112">
        <f t="shared" si="22"/>
        <v>0</v>
      </c>
      <c r="C564" s="37"/>
      <c r="D564" s="67"/>
      <c r="E564" s="47"/>
      <c r="F564" s="41"/>
      <c r="G564" s="41"/>
      <c r="H564" s="48"/>
      <c r="I564" s="41"/>
      <c r="J564" s="41"/>
      <c r="K564" s="48"/>
      <c r="L564" s="41"/>
      <c r="M564" s="61"/>
      <c r="N564" s="41"/>
      <c r="O564" s="129"/>
    </row>
    <row r="565" spans="2:15" ht="12.75" customHeight="1">
      <c r="B565" s="112">
        <f t="shared" si="22"/>
        <v>0</v>
      </c>
      <c r="C565" s="37"/>
      <c r="D565" s="67"/>
      <c r="E565" s="47"/>
      <c r="F565" s="41"/>
      <c r="G565" s="41"/>
      <c r="H565" s="48"/>
      <c r="I565" s="41"/>
      <c r="J565" s="41"/>
      <c r="K565" s="48"/>
      <c r="L565" s="41"/>
      <c r="M565" s="61"/>
      <c r="N565" s="41"/>
      <c r="O565" s="129"/>
    </row>
    <row r="566" spans="2:15" ht="12.75" customHeight="1">
      <c r="B566" s="112">
        <f t="shared" si="22"/>
        <v>0</v>
      </c>
      <c r="C566" s="37"/>
      <c r="D566" s="67"/>
      <c r="E566" s="47"/>
      <c r="F566" s="41"/>
      <c r="G566" s="41"/>
      <c r="H566" s="48"/>
      <c r="I566" s="41"/>
      <c r="J566" s="41"/>
      <c r="K566" s="48"/>
      <c r="L566" s="41"/>
      <c r="M566" s="61"/>
      <c r="N566" s="41"/>
      <c r="O566" s="129"/>
    </row>
    <row r="567" spans="2:15" ht="12.75" customHeight="1">
      <c r="B567" s="112">
        <f t="shared" si="22"/>
        <v>0</v>
      </c>
      <c r="C567" s="37"/>
      <c r="D567" s="67"/>
      <c r="E567" s="47"/>
      <c r="F567" s="41"/>
      <c r="G567" s="41"/>
      <c r="H567" s="48"/>
      <c r="I567" s="41"/>
      <c r="J567" s="41"/>
      <c r="K567" s="48"/>
      <c r="L567" s="41"/>
      <c r="M567" s="61"/>
      <c r="N567" s="41"/>
      <c r="O567" s="129"/>
    </row>
    <row r="568" spans="2:15" ht="12.75" customHeight="1">
      <c r="B568" s="112">
        <f t="shared" si="22"/>
        <v>0</v>
      </c>
      <c r="C568" s="37"/>
      <c r="D568" s="67"/>
      <c r="E568" s="47"/>
      <c r="F568" s="41"/>
      <c r="G568" s="41"/>
      <c r="H568" s="48"/>
      <c r="I568" s="41"/>
      <c r="J568" s="41"/>
      <c r="K568" s="48"/>
      <c r="L568" s="41"/>
      <c r="M568" s="61"/>
      <c r="N568" s="41"/>
      <c r="O568" s="129"/>
    </row>
    <row r="569" spans="2:15" ht="12.75" customHeight="1">
      <c r="B569" s="112">
        <f t="shared" si="22"/>
        <v>0</v>
      </c>
      <c r="C569" s="37"/>
      <c r="D569" s="67"/>
      <c r="E569" s="47"/>
      <c r="F569" s="41"/>
      <c r="G569" s="41"/>
      <c r="H569" s="48"/>
      <c r="I569" s="41"/>
      <c r="J569" s="41"/>
      <c r="K569" s="48"/>
      <c r="L569" s="41"/>
      <c r="M569" s="61"/>
      <c r="N569" s="41"/>
      <c r="O569" s="129"/>
    </row>
    <row r="570" spans="2:15" ht="12.75" customHeight="1">
      <c r="B570" s="112">
        <f t="shared" si="22"/>
        <v>0</v>
      </c>
      <c r="C570" s="37"/>
      <c r="D570" s="67"/>
      <c r="E570" s="47"/>
      <c r="F570" s="41"/>
      <c r="G570" s="41"/>
      <c r="H570" s="48"/>
      <c r="I570" s="41"/>
      <c r="J570" s="41"/>
      <c r="K570" s="48"/>
      <c r="L570" s="41"/>
      <c r="M570" s="61"/>
      <c r="N570" s="41"/>
      <c r="O570" s="129"/>
    </row>
    <row r="571" spans="2:15" ht="12.75" customHeight="1">
      <c r="B571" s="112">
        <f t="shared" si="22"/>
        <v>0</v>
      </c>
      <c r="C571" s="37"/>
      <c r="D571" s="67"/>
      <c r="E571" s="47"/>
      <c r="F571" s="41"/>
      <c r="G571" s="41"/>
      <c r="H571" s="48"/>
      <c r="I571" s="41"/>
      <c r="J571" s="41"/>
      <c r="K571" s="48"/>
      <c r="L571" s="41"/>
      <c r="M571" s="61"/>
      <c r="N571" s="41"/>
      <c r="O571" s="129"/>
    </row>
    <row r="572" spans="2:15" ht="12.75" customHeight="1">
      <c r="B572" s="112">
        <f t="shared" si="22"/>
        <v>0</v>
      </c>
      <c r="C572" s="37"/>
      <c r="D572" s="67"/>
      <c r="E572" s="47"/>
      <c r="F572" s="41"/>
      <c r="G572" s="41"/>
      <c r="H572" s="48"/>
      <c r="I572" s="41"/>
      <c r="J572" s="41"/>
      <c r="K572" s="48"/>
      <c r="L572" s="41"/>
      <c r="M572" s="61"/>
      <c r="N572" s="41"/>
      <c r="O572" s="129"/>
    </row>
    <row r="573" spans="2:15" ht="12.75" customHeight="1">
      <c r="B573" s="112">
        <f t="shared" si="22"/>
        <v>0</v>
      </c>
      <c r="C573" s="37"/>
      <c r="D573" s="67"/>
      <c r="E573" s="47"/>
      <c r="F573" s="41"/>
      <c r="G573" s="41"/>
      <c r="H573" s="48"/>
      <c r="I573" s="41"/>
      <c r="J573" s="41"/>
      <c r="K573" s="48"/>
      <c r="L573" s="41"/>
      <c r="M573" s="61"/>
      <c r="N573" s="41"/>
      <c r="O573" s="129"/>
    </row>
    <row r="574" spans="2:15" ht="12.75" customHeight="1">
      <c r="B574" s="112">
        <f t="shared" si="22"/>
        <v>0</v>
      </c>
      <c r="C574" s="37"/>
      <c r="D574" s="67"/>
      <c r="E574" s="47"/>
      <c r="F574" s="41"/>
      <c r="G574" s="41"/>
      <c r="H574" s="48"/>
      <c r="I574" s="41"/>
      <c r="J574" s="41"/>
      <c r="K574" s="48"/>
      <c r="L574" s="41"/>
      <c r="M574" s="61"/>
      <c r="N574" s="41"/>
      <c r="O574" s="129"/>
    </row>
    <row r="575" spans="2:15" ht="12.75" customHeight="1">
      <c r="B575" s="112">
        <f t="shared" si="22"/>
        <v>0</v>
      </c>
      <c r="C575" s="37"/>
      <c r="D575" s="67"/>
      <c r="E575" s="47"/>
      <c r="F575" s="41"/>
      <c r="G575" s="41"/>
      <c r="H575" s="48"/>
      <c r="I575" s="41"/>
      <c r="J575" s="41"/>
      <c r="K575" s="48"/>
      <c r="L575" s="41"/>
      <c r="M575" s="61"/>
      <c r="N575" s="41"/>
      <c r="O575" s="129"/>
    </row>
    <row r="576" spans="2:15" ht="12.75" customHeight="1">
      <c r="B576" s="112">
        <f t="shared" si="22"/>
        <v>0</v>
      </c>
      <c r="C576" s="37"/>
      <c r="D576" s="67"/>
      <c r="E576" s="47"/>
      <c r="F576" s="41"/>
      <c r="G576" s="41"/>
      <c r="H576" s="48"/>
      <c r="I576" s="41"/>
      <c r="J576" s="41"/>
      <c r="K576" s="48"/>
      <c r="L576" s="41"/>
      <c r="M576" s="61"/>
      <c r="N576" s="41"/>
      <c r="O576" s="129"/>
    </row>
    <row r="577" spans="2:15" ht="12.75" customHeight="1">
      <c r="B577" s="112">
        <f t="shared" si="22"/>
        <v>0</v>
      </c>
      <c r="C577" s="37"/>
      <c r="D577" s="67"/>
      <c r="E577" s="47"/>
      <c r="F577" s="41"/>
      <c r="G577" s="41"/>
      <c r="H577" s="48"/>
      <c r="I577" s="41"/>
      <c r="J577" s="41"/>
      <c r="K577" s="48"/>
      <c r="L577" s="41"/>
      <c r="M577" s="61"/>
      <c r="N577" s="41"/>
      <c r="O577" s="129"/>
    </row>
    <row r="578" spans="2:15" ht="12.75" customHeight="1">
      <c r="B578" s="112">
        <f t="shared" si="22"/>
        <v>0</v>
      </c>
      <c r="C578" s="37"/>
      <c r="D578" s="67"/>
      <c r="E578" s="47"/>
      <c r="F578" s="41"/>
      <c r="G578" s="41"/>
      <c r="H578" s="48"/>
      <c r="I578" s="41"/>
      <c r="J578" s="41"/>
      <c r="K578" s="48"/>
      <c r="L578" s="41"/>
      <c r="M578" s="61"/>
      <c r="N578" s="41"/>
      <c r="O578" s="129"/>
    </row>
    <row r="579" spans="2:15" ht="12.75" customHeight="1">
      <c r="B579" s="112">
        <f t="shared" si="22"/>
        <v>0</v>
      </c>
      <c r="C579" s="37"/>
      <c r="D579" s="67"/>
      <c r="E579" s="47"/>
      <c r="F579" s="41"/>
      <c r="G579" s="41"/>
      <c r="H579" s="48"/>
      <c r="I579" s="41"/>
      <c r="J579" s="41"/>
      <c r="K579" s="48"/>
      <c r="L579" s="41"/>
      <c r="M579" s="61"/>
      <c r="N579" s="41"/>
      <c r="O579" s="129"/>
    </row>
    <row r="580" spans="2:15" ht="12.75" customHeight="1">
      <c r="B580" s="112">
        <f t="shared" si="22"/>
        <v>0</v>
      </c>
      <c r="C580" s="37"/>
      <c r="D580" s="67"/>
      <c r="E580" s="47"/>
      <c r="F580" s="41"/>
      <c r="G580" s="41"/>
      <c r="H580" s="48"/>
      <c r="I580" s="41"/>
      <c r="J580" s="41"/>
      <c r="K580" s="48"/>
      <c r="L580" s="41"/>
      <c r="M580" s="61"/>
      <c r="N580" s="41"/>
      <c r="O580" s="129"/>
    </row>
    <row r="581" spans="2:15" ht="12.75" customHeight="1">
      <c r="B581" s="112">
        <f t="shared" si="22"/>
        <v>0</v>
      </c>
      <c r="C581" s="37"/>
      <c r="D581" s="67"/>
      <c r="E581" s="47"/>
      <c r="F581" s="41"/>
      <c r="G581" s="41"/>
      <c r="H581" s="48"/>
      <c r="I581" s="41"/>
      <c r="J581" s="41"/>
      <c r="K581" s="48"/>
      <c r="L581" s="41"/>
      <c r="M581" s="61"/>
      <c r="N581" s="41"/>
      <c r="O581" s="129"/>
    </row>
    <row r="582" spans="2:15" ht="12.75" customHeight="1">
      <c r="B582" s="112">
        <f t="shared" si="22"/>
        <v>0</v>
      </c>
      <c r="C582" s="37"/>
      <c r="D582" s="67"/>
      <c r="E582" s="47"/>
      <c r="F582" s="41"/>
      <c r="G582" s="41"/>
      <c r="H582" s="48"/>
      <c r="I582" s="41"/>
      <c r="J582" s="41"/>
      <c r="K582" s="48"/>
      <c r="L582" s="41"/>
      <c r="M582" s="61"/>
      <c r="N582" s="41"/>
      <c r="O582" s="129"/>
    </row>
    <row r="583" spans="2:15" ht="12.75" customHeight="1">
      <c r="B583" s="112">
        <f t="shared" si="22"/>
        <v>0</v>
      </c>
      <c r="C583" s="37"/>
      <c r="D583" s="67"/>
      <c r="E583" s="47"/>
      <c r="F583" s="41"/>
      <c r="G583" s="41"/>
      <c r="H583" s="48"/>
      <c r="I583" s="41"/>
      <c r="J583" s="41"/>
      <c r="K583" s="48"/>
      <c r="L583" s="41"/>
      <c r="M583" s="61"/>
      <c r="N583" s="41"/>
      <c r="O583" s="129"/>
    </row>
    <row r="584" spans="2:15" ht="12.75" customHeight="1">
      <c r="B584" s="112">
        <f t="shared" si="22"/>
        <v>0</v>
      </c>
      <c r="C584" s="37"/>
      <c r="D584" s="67"/>
      <c r="E584" s="47"/>
      <c r="F584" s="41"/>
      <c r="G584" s="41"/>
      <c r="H584" s="48"/>
      <c r="I584" s="41"/>
      <c r="J584" s="41"/>
      <c r="K584" s="48"/>
      <c r="L584" s="41"/>
      <c r="M584" s="61"/>
      <c r="N584" s="41"/>
      <c r="O584" s="129"/>
    </row>
    <row r="585" spans="2:15" ht="12.75" customHeight="1">
      <c r="B585" s="112">
        <f t="shared" si="22"/>
        <v>0</v>
      </c>
      <c r="C585" s="37"/>
      <c r="D585" s="67"/>
      <c r="E585" s="47"/>
      <c r="F585" s="41"/>
      <c r="G585" s="41"/>
      <c r="H585" s="48"/>
      <c r="I585" s="41"/>
      <c r="J585" s="41"/>
      <c r="K585" s="48"/>
      <c r="L585" s="41"/>
      <c r="M585" s="61"/>
      <c r="N585" s="41"/>
      <c r="O585" s="129"/>
    </row>
    <row r="586" spans="2:15" ht="12.75" customHeight="1">
      <c r="B586" s="112">
        <f t="shared" si="22"/>
        <v>0</v>
      </c>
      <c r="C586" s="37"/>
      <c r="D586" s="67"/>
      <c r="E586" s="47"/>
      <c r="F586" s="41"/>
      <c r="G586" s="41"/>
      <c r="H586" s="48"/>
      <c r="I586" s="41"/>
      <c r="J586" s="41"/>
      <c r="K586" s="48"/>
      <c r="L586" s="41"/>
      <c r="M586" s="61"/>
      <c r="N586" s="41"/>
      <c r="O586" s="129"/>
    </row>
    <row r="587" spans="2:15" ht="12.75" customHeight="1">
      <c r="B587" s="112">
        <f t="shared" si="22"/>
        <v>0</v>
      </c>
      <c r="C587" s="37"/>
      <c r="D587" s="67"/>
      <c r="E587" s="47"/>
      <c r="F587" s="41"/>
      <c r="G587" s="41"/>
      <c r="H587" s="48"/>
      <c r="I587" s="41"/>
      <c r="J587" s="41"/>
      <c r="K587" s="48"/>
      <c r="L587" s="41"/>
      <c r="M587" s="61"/>
      <c r="N587" s="41"/>
      <c r="O587" s="129"/>
    </row>
    <row r="588" spans="2:15" ht="12.75" customHeight="1">
      <c r="B588" s="112">
        <f t="shared" si="22"/>
        <v>0</v>
      </c>
      <c r="C588" s="37"/>
      <c r="D588" s="67"/>
      <c r="E588" s="47"/>
      <c r="F588" s="41"/>
      <c r="G588" s="41"/>
      <c r="H588" s="48"/>
      <c r="I588" s="41"/>
      <c r="J588" s="41"/>
      <c r="K588" s="48"/>
      <c r="L588" s="41"/>
      <c r="M588" s="61"/>
      <c r="N588" s="41"/>
      <c r="O588" s="129"/>
    </row>
    <row r="589" spans="2:15" ht="12.75" customHeight="1">
      <c r="B589" s="112">
        <f t="shared" si="22"/>
        <v>0</v>
      </c>
      <c r="C589" s="37"/>
      <c r="D589" s="67"/>
      <c r="E589" s="47"/>
      <c r="F589" s="41"/>
      <c r="G589" s="41"/>
      <c r="H589" s="48"/>
      <c r="I589" s="41"/>
      <c r="J589" s="41"/>
      <c r="K589" s="48"/>
      <c r="L589" s="41"/>
      <c r="M589" s="61"/>
      <c r="N589" s="41"/>
      <c r="O589" s="129"/>
    </row>
    <row r="590" spans="2:15" ht="12.75" customHeight="1">
      <c r="B590" s="112">
        <f t="shared" si="22"/>
        <v>0</v>
      </c>
      <c r="C590" s="37"/>
      <c r="D590" s="67"/>
      <c r="E590" s="47"/>
      <c r="F590" s="41"/>
      <c r="G590" s="41"/>
      <c r="H590" s="48"/>
      <c r="I590" s="41"/>
      <c r="J590" s="41"/>
      <c r="K590" s="48"/>
      <c r="L590" s="41"/>
      <c r="M590" s="61"/>
      <c r="N590" s="41"/>
      <c r="O590" s="129"/>
    </row>
    <row r="591" spans="2:15" ht="12.75" customHeight="1">
      <c r="B591" s="112">
        <f t="shared" si="22"/>
        <v>0</v>
      </c>
      <c r="C591" s="37"/>
      <c r="D591" s="67"/>
      <c r="E591" s="47"/>
      <c r="F591" s="41"/>
      <c r="G591" s="41"/>
      <c r="H591" s="48"/>
      <c r="I591" s="41"/>
      <c r="J591" s="41"/>
      <c r="K591" s="48"/>
      <c r="L591" s="41"/>
      <c r="M591" s="61"/>
      <c r="N591" s="41"/>
      <c r="O591" s="129"/>
    </row>
    <row r="592" spans="2:15" ht="12.75" customHeight="1">
      <c r="B592" s="112">
        <f t="shared" si="22"/>
        <v>0</v>
      </c>
      <c r="C592" s="37"/>
      <c r="D592" s="67"/>
      <c r="E592" s="47"/>
      <c r="F592" s="41"/>
      <c r="G592" s="41"/>
      <c r="H592" s="48"/>
      <c r="I592" s="41"/>
      <c r="J592" s="41"/>
      <c r="K592" s="48"/>
      <c r="L592" s="41"/>
      <c r="M592" s="61"/>
      <c r="N592" s="41"/>
      <c r="O592" s="129"/>
    </row>
    <row r="593" spans="2:15" ht="12.75" customHeight="1">
      <c r="B593" s="112">
        <f t="shared" si="22"/>
        <v>0</v>
      </c>
      <c r="C593" s="37"/>
      <c r="D593" s="67"/>
      <c r="E593" s="47"/>
      <c r="F593" s="41"/>
      <c r="G593" s="41"/>
      <c r="H593" s="48"/>
      <c r="I593" s="41"/>
      <c r="J593" s="41"/>
      <c r="K593" s="48"/>
      <c r="L593" s="41"/>
      <c r="M593" s="61"/>
      <c r="N593" s="41"/>
      <c r="O593" s="129"/>
    </row>
    <row r="594" spans="2:15" ht="12.75" customHeight="1">
      <c r="B594" s="112">
        <f t="shared" ref="B594:B657" si="23">$C$2</f>
        <v>0</v>
      </c>
      <c r="C594" s="37"/>
      <c r="D594" s="67"/>
      <c r="E594" s="47"/>
      <c r="F594" s="41"/>
      <c r="G594" s="41"/>
      <c r="H594" s="48"/>
      <c r="I594" s="41"/>
      <c r="J594" s="41"/>
      <c r="K594" s="48"/>
      <c r="L594" s="41"/>
      <c r="M594" s="61"/>
      <c r="N594" s="41"/>
      <c r="O594" s="129"/>
    </row>
    <row r="595" spans="2:15" ht="12.75" customHeight="1">
      <c r="B595" s="112">
        <f t="shared" si="23"/>
        <v>0</v>
      </c>
      <c r="C595" s="37"/>
      <c r="D595" s="67"/>
      <c r="E595" s="47"/>
      <c r="F595" s="41"/>
      <c r="G595" s="41"/>
      <c r="H595" s="48"/>
      <c r="I595" s="41"/>
      <c r="J595" s="41"/>
      <c r="K595" s="48"/>
      <c r="L595" s="41"/>
      <c r="M595" s="61"/>
      <c r="N595" s="41"/>
      <c r="O595" s="129"/>
    </row>
    <row r="596" spans="2:15" ht="12.75" customHeight="1">
      <c r="B596" s="112">
        <f t="shared" si="23"/>
        <v>0</v>
      </c>
      <c r="C596" s="37"/>
      <c r="D596" s="67"/>
      <c r="E596" s="47"/>
      <c r="F596" s="41"/>
      <c r="G596" s="41"/>
      <c r="H596" s="48"/>
      <c r="I596" s="41"/>
      <c r="J596" s="41"/>
      <c r="K596" s="48"/>
      <c r="L596" s="41"/>
      <c r="M596" s="61"/>
      <c r="N596" s="41"/>
      <c r="O596" s="129"/>
    </row>
    <row r="597" spans="2:15" ht="12.75" customHeight="1">
      <c r="B597" s="112">
        <f t="shared" si="23"/>
        <v>0</v>
      </c>
      <c r="C597" s="37"/>
      <c r="D597" s="67"/>
      <c r="E597" s="47"/>
      <c r="F597" s="41"/>
      <c r="G597" s="41"/>
      <c r="H597" s="48"/>
      <c r="I597" s="41"/>
      <c r="J597" s="41"/>
      <c r="K597" s="48"/>
      <c r="L597" s="41"/>
      <c r="M597" s="61"/>
      <c r="N597" s="41"/>
      <c r="O597" s="129"/>
    </row>
    <row r="598" spans="2:15" ht="12.75" customHeight="1">
      <c r="B598" s="112">
        <f t="shared" si="23"/>
        <v>0</v>
      </c>
      <c r="C598" s="37"/>
      <c r="D598" s="67"/>
      <c r="E598" s="47"/>
      <c r="F598" s="41"/>
      <c r="G598" s="41"/>
      <c r="H598" s="48"/>
      <c r="I598" s="41"/>
      <c r="J598" s="41"/>
      <c r="K598" s="48"/>
      <c r="L598" s="41"/>
      <c r="M598" s="61"/>
      <c r="N598" s="41"/>
      <c r="O598" s="129"/>
    </row>
    <row r="599" spans="2:15" ht="12.75" customHeight="1">
      <c r="B599" s="112">
        <f t="shared" si="23"/>
        <v>0</v>
      </c>
      <c r="C599" s="37"/>
      <c r="D599" s="67"/>
      <c r="E599" s="47"/>
      <c r="F599" s="41"/>
      <c r="G599" s="41"/>
      <c r="H599" s="48"/>
      <c r="I599" s="41"/>
      <c r="J599" s="41"/>
      <c r="K599" s="48"/>
      <c r="L599" s="41"/>
      <c r="M599" s="61"/>
      <c r="N599" s="41"/>
      <c r="O599" s="129"/>
    </row>
    <row r="600" spans="2:15" ht="12.75" customHeight="1">
      <c r="B600" s="112">
        <f t="shared" si="23"/>
        <v>0</v>
      </c>
      <c r="C600" s="37"/>
      <c r="D600" s="67"/>
      <c r="E600" s="47"/>
      <c r="F600" s="41"/>
      <c r="G600" s="41"/>
      <c r="H600" s="48"/>
      <c r="I600" s="41"/>
      <c r="J600" s="41"/>
      <c r="K600" s="48"/>
      <c r="L600" s="41"/>
      <c r="M600" s="61"/>
      <c r="N600" s="41"/>
      <c r="O600" s="129"/>
    </row>
    <row r="601" spans="2:15" ht="12.75" customHeight="1">
      <c r="B601" s="112">
        <f t="shared" si="23"/>
        <v>0</v>
      </c>
      <c r="C601" s="37"/>
      <c r="D601" s="67"/>
      <c r="E601" s="47"/>
      <c r="F601" s="41"/>
      <c r="G601" s="41"/>
      <c r="H601" s="48"/>
      <c r="I601" s="41"/>
      <c r="J601" s="41"/>
      <c r="K601" s="48"/>
      <c r="L601" s="41"/>
      <c r="M601" s="61"/>
      <c r="N601" s="41"/>
      <c r="O601" s="129"/>
    </row>
    <row r="602" spans="2:15" ht="12.75" customHeight="1">
      <c r="B602" s="112">
        <f t="shared" si="23"/>
        <v>0</v>
      </c>
      <c r="C602" s="37"/>
      <c r="D602" s="67"/>
      <c r="E602" s="47"/>
      <c r="F602" s="41"/>
      <c r="G602" s="41"/>
      <c r="H602" s="48"/>
      <c r="I602" s="41"/>
      <c r="J602" s="41"/>
      <c r="K602" s="48"/>
      <c r="L602" s="41"/>
      <c r="M602" s="61"/>
      <c r="N602" s="41"/>
      <c r="O602" s="129"/>
    </row>
    <row r="603" spans="2:15" ht="12.75" customHeight="1">
      <c r="B603" s="112">
        <f t="shared" si="23"/>
        <v>0</v>
      </c>
      <c r="C603" s="37"/>
      <c r="D603" s="67"/>
      <c r="E603" s="47"/>
      <c r="F603" s="41"/>
      <c r="G603" s="41"/>
      <c r="H603" s="48"/>
      <c r="I603" s="41"/>
      <c r="J603" s="41"/>
      <c r="K603" s="48"/>
      <c r="L603" s="41"/>
      <c r="M603" s="61"/>
      <c r="N603" s="41"/>
      <c r="O603" s="129"/>
    </row>
    <row r="604" spans="2:15" ht="12.75" customHeight="1">
      <c r="B604" s="112">
        <f t="shared" si="23"/>
        <v>0</v>
      </c>
      <c r="C604" s="37"/>
      <c r="D604" s="67"/>
      <c r="E604" s="47"/>
      <c r="F604" s="41"/>
      <c r="G604" s="41"/>
      <c r="H604" s="48"/>
      <c r="I604" s="41"/>
      <c r="J604" s="41"/>
      <c r="K604" s="48"/>
      <c r="L604" s="41"/>
      <c r="M604" s="61"/>
      <c r="N604" s="41"/>
      <c r="O604" s="129"/>
    </row>
    <row r="605" spans="2:15" ht="12.75" customHeight="1">
      <c r="B605" s="112">
        <f t="shared" si="23"/>
        <v>0</v>
      </c>
      <c r="C605" s="37"/>
      <c r="D605" s="67"/>
      <c r="E605" s="47"/>
      <c r="F605" s="41"/>
      <c r="G605" s="41"/>
      <c r="H605" s="48"/>
      <c r="I605" s="41"/>
      <c r="J605" s="41"/>
      <c r="K605" s="48"/>
      <c r="L605" s="41"/>
      <c r="M605" s="61"/>
      <c r="N605" s="41"/>
      <c r="O605" s="129"/>
    </row>
    <row r="606" spans="2:15" ht="12.75" customHeight="1">
      <c r="B606" s="112">
        <f t="shared" si="23"/>
        <v>0</v>
      </c>
      <c r="C606" s="37"/>
      <c r="D606" s="67"/>
      <c r="E606" s="47"/>
      <c r="F606" s="41"/>
      <c r="G606" s="41"/>
      <c r="H606" s="48"/>
      <c r="I606" s="41"/>
      <c r="J606" s="41"/>
      <c r="K606" s="48"/>
      <c r="L606" s="41"/>
      <c r="M606" s="61"/>
      <c r="N606" s="41"/>
      <c r="O606" s="129"/>
    </row>
    <row r="607" spans="2:15" ht="12.75" customHeight="1">
      <c r="B607" s="112">
        <f t="shared" si="23"/>
        <v>0</v>
      </c>
      <c r="C607" s="37"/>
      <c r="D607" s="67"/>
      <c r="E607" s="47"/>
      <c r="F607" s="41"/>
      <c r="G607" s="41"/>
      <c r="H607" s="48"/>
      <c r="I607" s="41"/>
      <c r="J607" s="41"/>
      <c r="K607" s="48"/>
      <c r="L607" s="41"/>
      <c r="M607" s="61"/>
      <c r="N607" s="41"/>
      <c r="O607" s="129"/>
    </row>
    <row r="608" spans="2:15" ht="12.75" customHeight="1">
      <c r="B608" s="112">
        <f t="shared" si="23"/>
        <v>0</v>
      </c>
      <c r="C608" s="37"/>
      <c r="D608" s="67"/>
      <c r="E608" s="47"/>
      <c r="F608" s="41"/>
      <c r="G608" s="41"/>
      <c r="H608" s="48"/>
      <c r="I608" s="41"/>
      <c r="J608" s="41"/>
      <c r="K608" s="48"/>
      <c r="L608" s="41"/>
      <c r="M608" s="61"/>
      <c r="N608" s="41"/>
      <c r="O608" s="129"/>
    </row>
    <row r="609" spans="2:15" ht="12.75" customHeight="1">
      <c r="B609" s="112">
        <f t="shared" si="23"/>
        <v>0</v>
      </c>
      <c r="C609" s="37"/>
      <c r="D609" s="67"/>
      <c r="E609" s="47"/>
      <c r="F609" s="41"/>
      <c r="G609" s="41"/>
      <c r="H609" s="48"/>
      <c r="I609" s="41"/>
      <c r="J609" s="41"/>
      <c r="K609" s="48"/>
      <c r="L609" s="41"/>
      <c r="M609" s="61"/>
      <c r="N609" s="41"/>
      <c r="O609" s="129"/>
    </row>
    <row r="610" spans="2:15" ht="12.75" customHeight="1">
      <c r="B610" s="112">
        <f t="shared" si="23"/>
        <v>0</v>
      </c>
      <c r="C610" s="37"/>
      <c r="D610" s="67"/>
      <c r="E610" s="47"/>
      <c r="F610" s="41"/>
      <c r="G610" s="41"/>
      <c r="H610" s="48"/>
      <c r="I610" s="41"/>
      <c r="J610" s="41"/>
      <c r="K610" s="48"/>
      <c r="L610" s="41"/>
      <c r="M610" s="61"/>
      <c r="N610" s="41"/>
      <c r="O610" s="129"/>
    </row>
    <row r="611" spans="2:15" ht="12.75" customHeight="1">
      <c r="B611" s="112">
        <f t="shared" si="23"/>
        <v>0</v>
      </c>
      <c r="C611" s="37"/>
      <c r="D611" s="67"/>
      <c r="E611" s="47"/>
      <c r="F611" s="41"/>
      <c r="G611" s="41"/>
      <c r="H611" s="48"/>
      <c r="I611" s="41"/>
      <c r="J611" s="41"/>
      <c r="K611" s="48"/>
      <c r="L611" s="41"/>
      <c r="M611" s="61"/>
      <c r="N611" s="41"/>
      <c r="O611" s="129"/>
    </row>
    <row r="612" spans="2:15" ht="12.75" customHeight="1">
      <c r="B612" s="112">
        <f t="shared" si="23"/>
        <v>0</v>
      </c>
      <c r="C612" s="37"/>
      <c r="D612" s="67"/>
      <c r="E612" s="47"/>
      <c r="F612" s="41"/>
      <c r="G612" s="41"/>
      <c r="H612" s="48"/>
      <c r="I612" s="41"/>
      <c r="J612" s="41"/>
      <c r="K612" s="48"/>
      <c r="L612" s="41"/>
      <c r="M612" s="61"/>
      <c r="N612" s="41"/>
      <c r="O612" s="129"/>
    </row>
    <row r="613" spans="2:15" ht="12.75" customHeight="1">
      <c r="B613" s="112">
        <f t="shared" si="23"/>
        <v>0</v>
      </c>
      <c r="C613" s="37"/>
      <c r="D613" s="67"/>
      <c r="E613" s="47"/>
      <c r="F613" s="41"/>
      <c r="G613" s="41"/>
      <c r="H613" s="48"/>
      <c r="I613" s="41"/>
      <c r="J613" s="41"/>
      <c r="K613" s="48"/>
      <c r="L613" s="41"/>
      <c r="M613" s="61"/>
      <c r="N613" s="41"/>
      <c r="O613" s="129"/>
    </row>
    <row r="614" spans="2:15" ht="12.75" customHeight="1">
      <c r="B614" s="112">
        <f t="shared" si="23"/>
        <v>0</v>
      </c>
      <c r="C614" s="37"/>
      <c r="D614" s="67"/>
      <c r="E614" s="47"/>
      <c r="F614" s="41"/>
      <c r="G614" s="41"/>
      <c r="H614" s="48"/>
      <c r="I614" s="41"/>
      <c r="J614" s="41"/>
      <c r="K614" s="48"/>
      <c r="L614" s="41"/>
      <c r="M614" s="61"/>
      <c r="N614" s="41"/>
      <c r="O614" s="129"/>
    </row>
    <row r="615" spans="2:15" ht="12.75" customHeight="1">
      <c r="B615" s="112">
        <f t="shared" si="23"/>
        <v>0</v>
      </c>
      <c r="C615" s="37"/>
      <c r="D615" s="67"/>
      <c r="E615" s="47"/>
      <c r="F615" s="41"/>
      <c r="G615" s="41"/>
      <c r="H615" s="48"/>
      <c r="I615" s="41"/>
      <c r="J615" s="41"/>
      <c r="K615" s="48"/>
      <c r="L615" s="41"/>
      <c r="M615" s="61"/>
      <c r="N615" s="41"/>
      <c r="O615" s="129"/>
    </row>
    <row r="616" spans="2:15" ht="12.75" customHeight="1">
      <c r="B616" s="112">
        <f t="shared" si="23"/>
        <v>0</v>
      </c>
      <c r="C616" s="37"/>
      <c r="D616" s="67"/>
      <c r="E616" s="47"/>
      <c r="F616" s="41"/>
      <c r="G616" s="41"/>
      <c r="H616" s="48"/>
      <c r="I616" s="41"/>
      <c r="J616" s="41"/>
      <c r="K616" s="48"/>
      <c r="L616" s="41"/>
      <c r="M616" s="61"/>
      <c r="N616" s="41"/>
      <c r="O616" s="129"/>
    </row>
    <row r="617" spans="2:15" ht="12.75" customHeight="1">
      <c r="B617" s="112">
        <f t="shared" si="23"/>
        <v>0</v>
      </c>
      <c r="C617" s="37"/>
      <c r="D617" s="67"/>
      <c r="E617" s="47"/>
      <c r="F617" s="41"/>
      <c r="G617" s="41"/>
      <c r="H617" s="48"/>
      <c r="I617" s="41"/>
      <c r="J617" s="41"/>
      <c r="K617" s="48"/>
      <c r="L617" s="41"/>
      <c r="M617" s="61"/>
      <c r="N617" s="41"/>
      <c r="O617" s="129"/>
    </row>
    <row r="618" spans="2:15" ht="12.75" customHeight="1">
      <c r="B618" s="112">
        <f t="shared" si="23"/>
        <v>0</v>
      </c>
      <c r="C618" s="37"/>
      <c r="D618" s="67"/>
      <c r="E618" s="47"/>
      <c r="F618" s="41"/>
      <c r="G618" s="41"/>
      <c r="H618" s="48"/>
      <c r="I618" s="41"/>
      <c r="J618" s="41"/>
      <c r="K618" s="48"/>
      <c r="L618" s="41"/>
      <c r="M618" s="61"/>
      <c r="N618" s="41"/>
      <c r="O618" s="129"/>
    </row>
    <row r="619" spans="2:15" ht="12.75" customHeight="1">
      <c r="B619" s="112">
        <f t="shared" si="23"/>
        <v>0</v>
      </c>
      <c r="C619" s="37"/>
      <c r="D619" s="67"/>
      <c r="E619" s="47"/>
      <c r="F619" s="41"/>
      <c r="G619" s="41"/>
      <c r="H619" s="48"/>
      <c r="I619" s="41"/>
      <c r="J619" s="41"/>
      <c r="K619" s="48"/>
      <c r="L619" s="41"/>
      <c r="M619" s="61"/>
      <c r="N619" s="41"/>
      <c r="O619" s="129"/>
    </row>
    <row r="620" spans="2:15" ht="12.75" customHeight="1">
      <c r="B620" s="112">
        <f t="shared" si="23"/>
        <v>0</v>
      </c>
      <c r="C620" s="37"/>
      <c r="D620" s="67"/>
      <c r="E620" s="47"/>
      <c r="F620" s="41"/>
      <c r="G620" s="41"/>
      <c r="H620" s="48"/>
      <c r="I620" s="41"/>
      <c r="J620" s="41"/>
      <c r="K620" s="48"/>
      <c r="L620" s="41"/>
      <c r="M620" s="61"/>
      <c r="N620" s="41"/>
      <c r="O620" s="129"/>
    </row>
    <row r="621" spans="2:15" ht="12.75" customHeight="1">
      <c r="B621" s="112">
        <f t="shared" si="23"/>
        <v>0</v>
      </c>
      <c r="C621" s="37"/>
      <c r="D621" s="67"/>
      <c r="E621" s="47"/>
      <c r="F621" s="41"/>
      <c r="G621" s="41"/>
      <c r="H621" s="48"/>
      <c r="I621" s="41"/>
      <c r="J621" s="41"/>
      <c r="K621" s="48"/>
      <c r="L621" s="41"/>
      <c r="M621" s="61"/>
      <c r="N621" s="41"/>
      <c r="O621" s="129"/>
    </row>
    <row r="622" spans="2:15" ht="12.75" customHeight="1">
      <c r="B622" s="112">
        <f t="shared" si="23"/>
        <v>0</v>
      </c>
      <c r="C622" s="37"/>
      <c r="D622" s="67"/>
      <c r="E622" s="47"/>
      <c r="F622" s="41"/>
      <c r="G622" s="41"/>
      <c r="H622" s="48"/>
      <c r="I622" s="41"/>
      <c r="J622" s="41"/>
      <c r="K622" s="48"/>
      <c r="L622" s="41"/>
      <c r="M622" s="61"/>
      <c r="N622" s="41"/>
      <c r="O622" s="129"/>
    </row>
    <row r="623" spans="2:15" ht="12.75" customHeight="1">
      <c r="B623" s="112">
        <f t="shared" si="23"/>
        <v>0</v>
      </c>
      <c r="C623" s="37"/>
      <c r="D623" s="67"/>
      <c r="E623" s="47"/>
      <c r="F623" s="41"/>
      <c r="G623" s="41"/>
      <c r="H623" s="48"/>
      <c r="I623" s="41"/>
      <c r="J623" s="41"/>
      <c r="K623" s="48"/>
      <c r="L623" s="41"/>
      <c r="M623" s="61"/>
      <c r="N623" s="41"/>
      <c r="O623" s="129"/>
    </row>
    <row r="624" spans="2:15" ht="12.75" customHeight="1">
      <c r="B624" s="112">
        <f t="shared" si="23"/>
        <v>0</v>
      </c>
      <c r="C624" s="37"/>
      <c r="D624" s="67"/>
      <c r="E624" s="47"/>
      <c r="F624" s="41"/>
      <c r="G624" s="41"/>
      <c r="H624" s="48"/>
      <c r="I624" s="41"/>
      <c r="J624" s="41"/>
      <c r="K624" s="48"/>
      <c r="L624" s="41"/>
      <c r="M624" s="61"/>
      <c r="N624" s="41"/>
      <c r="O624" s="129"/>
    </row>
    <row r="625" spans="2:15" ht="12.75" customHeight="1">
      <c r="B625" s="112">
        <f t="shared" si="23"/>
        <v>0</v>
      </c>
      <c r="C625" s="37"/>
      <c r="D625" s="67"/>
      <c r="E625" s="47"/>
      <c r="F625" s="41"/>
      <c r="G625" s="41"/>
      <c r="H625" s="48"/>
      <c r="I625" s="41"/>
      <c r="J625" s="41"/>
      <c r="K625" s="48"/>
      <c r="L625" s="41"/>
      <c r="M625" s="61"/>
      <c r="N625" s="41"/>
      <c r="O625" s="129"/>
    </row>
    <row r="626" spans="2:15" ht="12.75" customHeight="1">
      <c r="B626" s="112">
        <f t="shared" si="23"/>
        <v>0</v>
      </c>
      <c r="C626" s="37"/>
      <c r="D626" s="67"/>
      <c r="E626" s="47"/>
      <c r="F626" s="41"/>
      <c r="G626" s="41"/>
      <c r="H626" s="48"/>
      <c r="I626" s="41"/>
      <c r="J626" s="41"/>
      <c r="K626" s="48"/>
      <c r="L626" s="41"/>
      <c r="M626" s="61"/>
      <c r="N626" s="41"/>
      <c r="O626" s="129"/>
    </row>
    <row r="627" spans="2:15" ht="12.75" customHeight="1">
      <c r="B627" s="112">
        <f t="shared" si="23"/>
        <v>0</v>
      </c>
      <c r="C627" s="37"/>
      <c r="D627" s="67"/>
      <c r="E627" s="47"/>
      <c r="F627" s="41"/>
      <c r="G627" s="41"/>
      <c r="H627" s="48"/>
      <c r="I627" s="41"/>
      <c r="J627" s="41"/>
      <c r="K627" s="48"/>
      <c r="L627" s="41"/>
      <c r="M627" s="61"/>
      <c r="N627" s="41"/>
      <c r="O627" s="129"/>
    </row>
    <row r="628" spans="2:15" ht="12.75" customHeight="1">
      <c r="B628" s="112">
        <f t="shared" si="23"/>
        <v>0</v>
      </c>
      <c r="C628" s="37"/>
      <c r="D628" s="67"/>
      <c r="E628" s="47"/>
      <c r="F628" s="41"/>
      <c r="G628" s="41"/>
      <c r="H628" s="48"/>
      <c r="I628" s="41"/>
      <c r="J628" s="41"/>
      <c r="K628" s="48"/>
      <c r="L628" s="41"/>
      <c r="M628" s="61"/>
      <c r="N628" s="41"/>
      <c r="O628" s="129"/>
    </row>
    <row r="629" spans="2:15" ht="12.75" customHeight="1">
      <c r="B629" s="112">
        <f t="shared" si="23"/>
        <v>0</v>
      </c>
      <c r="C629" s="37"/>
      <c r="D629" s="67"/>
      <c r="E629" s="47"/>
      <c r="F629" s="41"/>
      <c r="G629" s="41"/>
      <c r="H629" s="48"/>
      <c r="I629" s="41"/>
      <c r="J629" s="41"/>
      <c r="K629" s="48"/>
      <c r="L629" s="41"/>
      <c r="M629" s="61"/>
      <c r="N629" s="41"/>
      <c r="O629" s="129"/>
    </row>
    <row r="630" spans="2:15" ht="12.75" customHeight="1">
      <c r="B630" s="112">
        <f t="shared" si="23"/>
        <v>0</v>
      </c>
      <c r="C630" s="37"/>
      <c r="D630" s="67"/>
      <c r="E630" s="47"/>
      <c r="F630" s="41"/>
      <c r="G630" s="41"/>
      <c r="H630" s="48"/>
      <c r="I630" s="41"/>
      <c r="J630" s="41"/>
      <c r="K630" s="48"/>
      <c r="L630" s="41"/>
      <c r="M630" s="61"/>
      <c r="N630" s="41"/>
      <c r="O630" s="129"/>
    </row>
    <row r="631" spans="2:15" ht="12.75" customHeight="1">
      <c r="B631" s="112">
        <f t="shared" si="23"/>
        <v>0</v>
      </c>
      <c r="C631" s="37"/>
      <c r="D631" s="67"/>
      <c r="E631" s="47"/>
      <c r="F631" s="41"/>
      <c r="G631" s="41"/>
      <c r="H631" s="48"/>
      <c r="I631" s="41"/>
      <c r="J631" s="41"/>
      <c r="K631" s="48"/>
      <c r="L631" s="41"/>
      <c r="M631" s="61"/>
      <c r="N631" s="41"/>
      <c r="O631" s="129"/>
    </row>
    <row r="632" spans="2:15" ht="12.75" customHeight="1">
      <c r="B632" s="112">
        <f t="shared" si="23"/>
        <v>0</v>
      </c>
      <c r="C632" s="37"/>
      <c r="D632" s="67"/>
      <c r="E632" s="47"/>
      <c r="F632" s="41"/>
      <c r="G632" s="41"/>
      <c r="H632" s="48"/>
      <c r="I632" s="41"/>
      <c r="J632" s="41"/>
      <c r="K632" s="48"/>
      <c r="L632" s="41"/>
      <c r="M632" s="61"/>
      <c r="N632" s="41"/>
      <c r="O632" s="129"/>
    </row>
    <row r="633" spans="2:15" ht="12.75" customHeight="1">
      <c r="B633" s="112">
        <f t="shared" si="23"/>
        <v>0</v>
      </c>
      <c r="C633" s="37"/>
      <c r="D633" s="67"/>
      <c r="E633" s="47"/>
      <c r="F633" s="41"/>
      <c r="G633" s="41"/>
      <c r="H633" s="48"/>
      <c r="I633" s="41"/>
      <c r="J633" s="41"/>
      <c r="K633" s="48"/>
      <c r="L633" s="41"/>
      <c r="M633" s="61"/>
      <c r="N633" s="41"/>
      <c r="O633" s="129"/>
    </row>
    <row r="634" spans="2:15" ht="12.75" customHeight="1">
      <c r="B634" s="112">
        <f t="shared" si="23"/>
        <v>0</v>
      </c>
      <c r="C634" s="37"/>
      <c r="D634" s="67"/>
      <c r="E634" s="47"/>
      <c r="F634" s="41"/>
      <c r="G634" s="41"/>
      <c r="H634" s="48"/>
      <c r="I634" s="41"/>
      <c r="J634" s="41"/>
      <c r="K634" s="48"/>
      <c r="L634" s="41"/>
      <c r="M634" s="61"/>
      <c r="N634" s="41"/>
      <c r="O634" s="129"/>
    </row>
    <row r="635" spans="2:15" ht="12.75" customHeight="1">
      <c r="B635" s="112">
        <f t="shared" si="23"/>
        <v>0</v>
      </c>
      <c r="C635" s="37"/>
      <c r="D635" s="67"/>
      <c r="E635" s="47"/>
      <c r="F635" s="41"/>
      <c r="G635" s="41"/>
      <c r="H635" s="48"/>
      <c r="I635" s="41"/>
      <c r="J635" s="41"/>
      <c r="K635" s="48"/>
      <c r="L635" s="41"/>
      <c r="M635" s="61"/>
      <c r="N635" s="41"/>
      <c r="O635" s="129"/>
    </row>
    <row r="636" spans="2:15" ht="12.75" customHeight="1">
      <c r="B636" s="112">
        <f t="shared" si="23"/>
        <v>0</v>
      </c>
      <c r="C636" s="37"/>
      <c r="D636" s="67"/>
      <c r="E636" s="47"/>
      <c r="F636" s="41"/>
      <c r="G636" s="41"/>
      <c r="H636" s="48"/>
      <c r="I636" s="41"/>
      <c r="J636" s="41"/>
      <c r="K636" s="48"/>
      <c r="L636" s="41"/>
      <c r="M636" s="61"/>
      <c r="N636" s="41"/>
      <c r="O636" s="129"/>
    </row>
    <row r="637" spans="2:15" ht="12.75" customHeight="1">
      <c r="B637" s="112">
        <f t="shared" si="23"/>
        <v>0</v>
      </c>
      <c r="C637" s="37"/>
      <c r="D637" s="67"/>
      <c r="E637" s="47"/>
      <c r="F637" s="41"/>
      <c r="G637" s="41"/>
      <c r="H637" s="48"/>
      <c r="I637" s="41"/>
      <c r="J637" s="41"/>
      <c r="K637" s="48"/>
      <c r="L637" s="41"/>
      <c r="M637" s="61"/>
      <c r="N637" s="41"/>
      <c r="O637" s="129"/>
    </row>
    <row r="638" spans="2:15" ht="12.75" customHeight="1">
      <c r="B638" s="112">
        <f t="shared" si="23"/>
        <v>0</v>
      </c>
      <c r="C638" s="37"/>
      <c r="D638" s="67"/>
      <c r="E638" s="47"/>
      <c r="F638" s="41"/>
      <c r="G638" s="41"/>
      <c r="H638" s="48"/>
      <c r="I638" s="41"/>
      <c r="J638" s="41"/>
      <c r="K638" s="48"/>
      <c r="L638" s="41"/>
      <c r="M638" s="61"/>
      <c r="N638" s="41"/>
      <c r="O638" s="129"/>
    </row>
    <row r="639" spans="2:15" ht="12.75" customHeight="1">
      <c r="B639" s="112">
        <f t="shared" si="23"/>
        <v>0</v>
      </c>
      <c r="C639" s="37"/>
      <c r="D639" s="67"/>
      <c r="E639" s="47"/>
      <c r="F639" s="41"/>
      <c r="G639" s="41"/>
      <c r="H639" s="48"/>
      <c r="I639" s="41"/>
      <c r="J639" s="41"/>
      <c r="K639" s="48"/>
      <c r="L639" s="41"/>
      <c r="M639" s="61"/>
      <c r="N639" s="41"/>
      <c r="O639" s="129"/>
    </row>
    <row r="640" spans="2:15" ht="12.75" customHeight="1">
      <c r="B640" s="112">
        <f t="shared" si="23"/>
        <v>0</v>
      </c>
      <c r="C640" s="37"/>
      <c r="D640" s="67"/>
      <c r="E640" s="47"/>
      <c r="F640" s="41"/>
      <c r="G640" s="41"/>
      <c r="H640" s="48"/>
      <c r="I640" s="41"/>
      <c r="J640" s="41"/>
      <c r="K640" s="48"/>
      <c r="L640" s="41"/>
      <c r="M640" s="61"/>
      <c r="N640" s="41"/>
      <c r="O640" s="129"/>
    </row>
    <row r="641" spans="2:15" ht="12.75" customHeight="1">
      <c r="B641" s="112">
        <f t="shared" si="23"/>
        <v>0</v>
      </c>
      <c r="C641" s="37"/>
      <c r="D641" s="67"/>
      <c r="E641" s="47"/>
      <c r="F641" s="41"/>
      <c r="G641" s="41"/>
      <c r="H641" s="48"/>
      <c r="I641" s="41"/>
      <c r="J641" s="41"/>
      <c r="K641" s="48"/>
      <c r="L641" s="41"/>
      <c r="M641" s="61"/>
      <c r="N641" s="41"/>
      <c r="O641" s="129"/>
    </row>
    <row r="642" spans="2:15" ht="12.75" customHeight="1">
      <c r="B642" s="112">
        <f t="shared" si="23"/>
        <v>0</v>
      </c>
      <c r="C642" s="37"/>
      <c r="D642" s="67"/>
      <c r="E642" s="47"/>
      <c r="F642" s="41"/>
      <c r="G642" s="41"/>
      <c r="H642" s="48"/>
      <c r="I642" s="41"/>
      <c r="J642" s="41"/>
      <c r="K642" s="48"/>
      <c r="L642" s="41"/>
      <c r="M642" s="61"/>
      <c r="N642" s="41"/>
      <c r="O642" s="129"/>
    </row>
    <row r="643" spans="2:15" ht="12.75" customHeight="1">
      <c r="B643" s="112">
        <f t="shared" si="23"/>
        <v>0</v>
      </c>
      <c r="C643" s="37"/>
      <c r="D643" s="67"/>
      <c r="E643" s="47"/>
      <c r="F643" s="41"/>
      <c r="G643" s="41"/>
      <c r="H643" s="48"/>
      <c r="I643" s="41"/>
      <c r="J643" s="41"/>
      <c r="K643" s="48"/>
      <c r="L643" s="41"/>
      <c r="M643" s="61"/>
      <c r="N643" s="41"/>
      <c r="O643" s="129"/>
    </row>
    <row r="644" spans="2:15" ht="12.75" customHeight="1">
      <c r="B644" s="112">
        <f t="shared" si="23"/>
        <v>0</v>
      </c>
      <c r="C644" s="37"/>
      <c r="D644" s="67"/>
      <c r="E644" s="47"/>
      <c r="F644" s="41"/>
      <c r="G644" s="41"/>
      <c r="H644" s="48"/>
      <c r="I644" s="41"/>
      <c r="J644" s="41"/>
      <c r="K644" s="48"/>
      <c r="L644" s="41"/>
      <c r="M644" s="61"/>
      <c r="N644" s="41"/>
      <c r="O644" s="129"/>
    </row>
    <row r="645" spans="2:15" ht="12.75" customHeight="1">
      <c r="B645" s="112">
        <f t="shared" si="23"/>
        <v>0</v>
      </c>
      <c r="C645" s="37"/>
      <c r="D645" s="67"/>
      <c r="E645" s="47"/>
      <c r="F645" s="41"/>
      <c r="G645" s="41"/>
      <c r="H645" s="48"/>
      <c r="I645" s="41"/>
      <c r="J645" s="41"/>
      <c r="K645" s="48"/>
      <c r="L645" s="41"/>
      <c r="M645" s="61"/>
      <c r="N645" s="41"/>
      <c r="O645" s="129"/>
    </row>
    <row r="646" spans="2:15" ht="12.75" customHeight="1">
      <c r="B646" s="112">
        <f t="shared" si="23"/>
        <v>0</v>
      </c>
      <c r="C646" s="37"/>
      <c r="D646" s="67"/>
      <c r="E646" s="47"/>
      <c r="F646" s="41"/>
      <c r="G646" s="41"/>
      <c r="H646" s="48"/>
      <c r="I646" s="41"/>
      <c r="J646" s="41"/>
      <c r="K646" s="48"/>
      <c r="L646" s="41"/>
      <c r="M646" s="61"/>
      <c r="N646" s="41"/>
      <c r="O646" s="129"/>
    </row>
    <row r="647" spans="2:15" ht="12.75" customHeight="1">
      <c r="B647" s="112">
        <f t="shared" si="23"/>
        <v>0</v>
      </c>
      <c r="C647" s="37"/>
      <c r="D647" s="67"/>
      <c r="E647" s="47"/>
      <c r="F647" s="41"/>
      <c r="G647" s="41"/>
      <c r="H647" s="48"/>
      <c r="I647" s="41"/>
      <c r="J647" s="41"/>
      <c r="K647" s="48"/>
      <c r="L647" s="41"/>
      <c r="M647" s="61"/>
      <c r="N647" s="41"/>
      <c r="O647" s="129"/>
    </row>
    <row r="648" spans="2:15" ht="12.75" customHeight="1">
      <c r="B648" s="112">
        <f t="shared" si="23"/>
        <v>0</v>
      </c>
      <c r="C648" s="37"/>
      <c r="D648" s="67"/>
      <c r="E648" s="47"/>
      <c r="F648" s="41"/>
      <c r="G648" s="41"/>
      <c r="H648" s="48"/>
      <c r="I648" s="41"/>
      <c r="J648" s="41"/>
      <c r="K648" s="48"/>
      <c r="L648" s="41"/>
      <c r="M648" s="61"/>
      <c r="N648" s="41"/>
      <c r="O648" s="129"/>
    </row>
    <row r="649" spans="2:15" ht="12.75" customHeight="1">
      <c r="B649" s="112">
        <f t="shared" si="23"/>
        <v>0</v>
      </c>
      <c r="C649" s="37"/>
      <c r="D649" s="67"/>
      <c r="E649" s="47"/>
      <c r="F649" s="41"/>
      <c r="G649" s="41"/>
      <c r="H649" s="48"/>
      <c r="I649" s="41"/>
      <c r="J649" s="41"/>
      <c r="K649" s="48"/>
      <c r="L649" s="41"/>
      <c r="M649" s="61"/>
      <c r="N649" s="41"/>
      <c r="O649" s="129"/>
    </row>
    <row r="650" spans="2:15" ht="12.75" customHeight="1">
      <c r="B650" s="112">
        <f t="shared" si="23"/>
        <v>0</v>
      </c>
      <c r="C650" s="37"/>
      <c r="D650" s="67"/>
      <c r="E650" s="47"/>
      <c r="F650" s="41"/>
      <c r="G650" s="41"/>
      <c r="H650" s="48"/>
      <c r="I650" s="41"/>
      <c r="J650" s="41"/>
      <c r="K650" s="48"/>
      <c r="L650" s="41"/>
      <c r="M650" s="61"/>
      <c r="N650" s="41"/>
      <c r="O650" s="129"/>
    </row>
    <row r="651" spans="2:15" ht="12.75" customHeight="1">
      <c r="B651" s="112">
        <f t="shared" si="23"/>
        <v>0</v>
      </c>
      <c r="C651" s="37"/>
      <c r="D651" s="67"/>
      <c r="E651" s="47"/>
      <c r="F651" s="41"/>
      <c r="G651" s="41"/>
      <c r="H651" s="48"/>
      <c r="I651" s="41"/>
      <c r="J651" s="41"/>
      <c r="K651" s="48"/>
      <c r="L651" s="41"/>
      <c r="M651" s="61"/>
      <c r="N651" s="41"/>
      <c r="O651" s="129"/>
    </row>
    <row r="652" spans="2:15" ht="12.75" customHeight="1">
      <c r="B652" s="112">
        <f t="shared" si="23"/>
        <v>0</v>
      </c>
      <c r="C652" s="37"/>
      <c r="D652" s="67"/>
      <c r="E652" s="47"/>
      <c r="F652" s="41"/>
      <c r="G652" s="41"/>
      <c r="H652" s="48"/>
      <c r="I652" s="41"/>
      <c r="J652" s="41"/>
      <c r="K652" s="48"/>
      <c r="L652" s="41"/>
      <c r="M652" s="61"/>
      <c r="N652" s="41"/>
      <c r="O652" s="129"/>
    </row>
    <row r="653" spans="2:15" ht="12.75" customHeight="1">
      <c r="B653" s="112">
        <f t="shared" si="23"/>
        <v>0</v>
      </c>
      <c r="C653" s="37"/>
      <c r="D653" s="67"/>
      <c r="E653" s="47"/>
      <c r="F653" s="41"/>
      <c r="G653" s="41"/>
      <c r="H653" s="48"/>
      <c r="I653" s="41"/>
      <c r="J653" s="41"/>
      <c r="K653" s="48"/>
      <c r="L653" s="41"/>
      <c r="M653" s="61"/>
      <c r="N653" s="41"/>
      <c r="O653" s="129"/>
    </row>
    <row r="654" spans="2:15" ht="12.75" customHeight="1">
      <c r="B654" s="112">
        <f t="shared" si="23"/>
        <v>0</v>
      </c>
      <c r="C654" s="37"/>
      <c r="D654" s="67"/>
      <c r="E654" s="47"/>
      <c r="F654" s="41"/>
      <c r="G654" s="41"/>
      <c r="H654" s="48"/>
      <c r="I654" s="41"/>
      <c r="J654" s="41"/>
      <c r="K654" s="48"/>
      <c r="L654" s="41"/>
      <c r="M654" s="61"/>
      <c r="N654" s="41"/>
      <c r="O654" s="129"/>
    </row>
    <row r="655" spans="2:15" ht="12.75" customHeight="1">
      <c r="B655" s="112">
        <f t="shared" si="23"/>
        <v>0</v>
      </c>
      <c r="C655" s="37"/>
      <c r="D655" s="67"/>
      <c r="E655" s="47"/>
      <c r="F655" s="41"/>
      <c r="G655" s="41"/>
      <c r="H655" s="48"/>
      <c r="I655" s="41"/>
      <c r="J655" s="41"/>
      <c r="K655" s="48"/>
      <c r="L655" s="41"/>
      <c r="M655" s="61"/>
      <c r="N655" s="41"/>
      <c r="O655" s="129"/>
    </row>
    <row r="656" spans="2:15" ht="12.75" customHeight="1">
      <c r="B656" s="112">
        <f t="shared" si="23"/>
        <v>0</v>
      </c>
      <c r="C656" s="37"/>
      <c r="D656" s="67"/>
      <c r="E656" s="47"/>
      <c r="F656" s="41"/>
      <c r="G656" s="41"/>
      <c r="H656" s="48"/>
      <c r="I656" s="41"/>
      <c r="J656" s="41"/>
      <c r="K656" s="48"/>
      <c r="L656" s="41"/>
      <c r="M656" s="61"/>
      <c r="N656" s="41"/>
      <c r="O656" s="129"/>
    </row>
    <row r="657" spans="2:15" ht="12.75" customHeight="1">
      <c r="B657" s="112">
        <f t="shared" si="23"/>
        <v>0</v>
      </c>
      <c r="C657" s="37"/>
      <c r="D657" s="67"/>
      <c r="E657" s="47"/>
      <c r="F657" s="41"/>
      <c r="G657" s="41"/>
      <c r="H657" s="48"/>
      <c r="I657" s="41"/>
      <c r="J657" s="41"/>
      <c r="K657" s="48"/>
      <c r="L657" s="41"/>
      <c r="M657" s="61"/>
      <c r="N657" s="41"/>
      <c r="O657" s="129"/>
    </row>
    <row r="658" spans="2:15" ht="12.75" customHeight="1">
      <c r="B658" s="112">
        <f t="shared" ref="B658:B721" si="24">$C$2</f>
        <v>0</v>
      </c>
      <c r="C658" s="37"/>
      <c r="D658" s="67"/>
      <c r="E658" s="47"/>
      <c r="F658" s="41"/>
      <c r="G658" s="41"/>
      <c r="H658" s="48"/>
      <c r="I658" s="41"/>
      <c r="J658" s="41"/>
      <c r="K658" s="48"/>
      <c r="L658" s="41"/>
      <c r="M658" s="61"/>
      <c r="N658" s="41"/>
      <c r="O658" s="129"/>
    </row>
    <row r="659" spans="2:15" ht="12.75" customHeight="1">
      <c r="B659" s="112">
        <f t="shared" si="24"/>
        <v>0</v>
      </c>
      <c r="C659" s="37"/>
      <c r="D659" s="67"/>
      <c r="E659" s="47"/>
      <c r="F659" s="41"/>
      <c r="G659" s="41"/>
      <c r="H659" s="48"/>
      <c r="I659" s="41"/>
      <c r="J659" s="41"/>
      <c r="K659" s="48"/>
      <c r="L659" s="41"/>
      <c r="M659" s="61"/>
      <c r="N659" s="41"/>
      <c r="O659" s="129"/>
    </row>
    <row r="660" spans="2:15" ht="12.75" customHeight="1">
      <c r="B660" s="112">
        <f t="shared" si="24"/>
        <v>0</v>
      </c>
      <c r="C660" s="37"/>
      <c r="D660" s="67"/>
      <c r="E660" s="47"/>
      <c r="F660" s="41"/>
      <c r="G660" s="41"/>
      <c r="H660" s="48"/>
      <c r="I660" s="41"/>
      <c r="J660" s="41"/>
      <c r="K660" s="48"/>
      <c r="L660" s="41"/>
      <c r="M660" s="61"/>
      <c r="N660" s="41"/>
      <c r="O660" s="129"/>
    </row>
    <row r="661" spans="2:15" ht="12.75" customHeight="1">
      <c r="B661" s="112">
        <f t="shared" si="24"/>
        <v>0</v>
      </c>
      <c r="C661" s="37"/>
      <c r="D661" s="67"/>
      <c r="E661" s="47"/>
      <c r="F661" s="41"/>
      <c r="G661" s="41"/>
      <c r="H661" s="48"/>
      <c r="I661" s="41"/>
      <c r="J661" s="41"/>
      <c r="K661" s="48"/>
      <c r="L661" s="41"/>
      <c r="M661" s="61"/>
      <c r="N661" s="41"/>
      <c r="O661" s="129"/>
    </row>
    <row r="662" spans="2:15" ht="12.75" customHeight="1">
      <c r="B662" s="112">
        <f t="shared" si="24"/>
        <v>0</v>
      </c>
      <c r="C662" s="37"/>
      <c r="D662" s="67"/>
      <c r="E662" s="47"/>
      <c r="F662" s="41"/>
      <c r="G662" s="41"/>
      <c r="H662" s="48"/>
      <c r="I662" s="41"/>
      <c r="J662" s="41"/>
      <c r="K662" s="48"/>
      <c r="L662" s="41"/>
      <c r="M662" s="61"/>
      <c r="N662" s="41"/>
      <c r="O662" s="129"/>
    </row>
    <row r="663" spans="2:15" ht="12.75" customHeight="1">
      <c r="B663" s="112">
        <f t="shared" si="24"/>
        <v>0</v>
      </c>
      <c r="C663" s="37"/>
      <c r="D663" s="67"/>
      <c r="E663" s="47"/>
      <c r="F663" s="41"/>
      <c r="G663" s="41"/>
      <c r="H663" s="48"/>
      <c r="I663" s="41"/>
      <c r="J663" s="41"/>
      <c r="K663" s="48"/>
      <c r="L663" s="41"/>
      <c r="M663" s="61"/>
      <c r="N663" s="41"/>
      <c r="O663" s="129"/>
    </row>
    <row r="664" spans="2:15" ht="12.75" customHeight="1">
      <c r="B664" s="112">
        <f t="shared" si="24"/>
        <v>0</v>
      </c>
      <c r="C664" s="37"/>
      <c r="D664" s="67"/>
      <c r="E664" s="47"/>
      <c r="F664" s="41"/>
      <c r="G664" s="41"/>
      <c r="H664" s="48"/>
      <c r="I664" s="41"/>
      <c r="J664" s="41"/>
      <c r="K664" s="48"/>
      <c r="L664" s="41"/>
      <c r="M664" s="61"/>
      <c r="N664" s="41"/>
      <c r="O664" s="129"/>
    </row>
    <row r="665" spans="2:15" ht="12.75" customHeight="1">
      <c r="B665" s="112">
        <f t="shared" si="24"/>
        <v>0</v>
      </c>
      <c r="C665" s="37"/>
      <c r="D665" s="67"/>
      <c r="E665" s="47"/>
      <c r="F665" s="41"/>
      <c r="G665" s="41"/>
      <c r="H665" s="48"/>
      <c r="I665" s="41"/>
      <c r="J665" s="41"/>
      <c r="K665" s="48"/>
      <c r="L665" s="41"/>
      <c r="M665" s="61"/>
      <c r="N665" s="41"/>
      <c r="O665" s="129"/>
    </row>
    <row r="666" spans="2:15" ht="12.75" customHeight="1">
      <c r="B666" s="112">
        <f t="shared" si="24"/>
        <v>0</v>
      </c>
      <c r="C666" s="37"/>
      <c r="D666" s="67"/>
      <c r="E666" s="47"/>
      <c r="F666" s="41"/>
      <c r="G666" s="41"/>
      <c r="H666" s="48"/>
      <c r="I666" s="41"/>
      <c r="J666" s="41"/>
      <c r="K666" s="48"/>
      <c r="L666" s="41"/>
      <c r="M666" s="61"/>
      <c r="N666" s="41"/>
      <c r="O666" s="129"/>
    </row>
    <row r="667" spans="2:15" ht="12.75" customHeight="1">
      <c r="B667" s="112">
        <f t="shared" si="24"/>
        <v>0</v>
      </c>
      <c r="C667" s="37"/>
      <c r="D667" s="67"/>
      <c r="E667" s="47"/>
      <c r="F667" s="41"/>
      <c r="G667" s="41"/>
      <c r="H667" s="48"/>
      <c r="I667" s="41"/>
      <c r="J667" s="41"/>
      <c r="K667" s="48"/>
      <c r="L667" s="41"/>
      <c r="M667" s="61"/>
      <c r="N667" s="41"/>
      <c r="O667" s="129"/>
    </row>
    <row r="668" spans="2:15" ht="12.75" customHeight="1">
      <c r="B668" s="112">
        <f t="shared" si="24"/>
        <v>0</v>
      </c>
      <c r="C668" s="37"/>
      <c r="D668" s="67"/>
      <c r="E668" s="47"/>
      <c r="F668" s="41"/>
      <c r="G668" s="41"/>
      <c r="H668" s="48"/>
      <c r="I668" s="41"/>
      <c r="J668" s="41"/>
      <c r="K668" s="48"/>
      <c r="L668" s="41"/>
      <c r="M668" s="61"/>
      <c r="N668" s="41"/>
      <c r="O668" s="129"/>
    </row>
    <row r="669" spans="2:15" ht="12.75" customHeight="1">
      <c r="B669" s="112">
        <f t="shared" si="24"/>
        <v>0</v>
      </c>
      <c r="C669" s="37"/>
      <c r="D669" s="67"/>
      <c r="E669" s="47"/>
      <c r="F669" s="41"/>
      <c r="G669" s="41"/>
      <c r="H669" s="48"/>
      <c r="I669" s="41"/>
      <c r="J669" s="41"/>
      <c r="K669" s="48"/>
      <c r="L669" s="41"/>
      <c r="M669" s="61"/>
      <c r="N669" s="41"/>
      <c r="O669" s="129"/>
    </row>
    <row r="670" spans="2:15" ht="12.75" customHeight="1">
      <c r="B670" s="112">
        <f t="shared" si="24"/>
        <v>0</v>
      </c>
      <c r="C670" s="37"/>
      <c r="D670" s="67"/>
      <c r="E670" s="47"/>
      <c r="F670" s="41"/>
      <c r="G670" s="41"/>
      <c r="H670" s="48"/>
      <c r="I670" s="41"/>
      <c r="J670" s="41"/>
      <c r="K670" s="48"/>
      <c r="L670" s="41"/>
      <c r="M670" s="61"/>
      <c r="N670" s="41"/>
      <c r="O670" s="129"/>
    </row>
    <row r="671" spans="2:15" ht="12.75" customHeight="1">
      <c r="B671" s="112">
        <f t="shared" si="24"/>
        <v>0</v>
      </c>
      <c r="C671" s="37"/>
      <c r="D671" s="67"/>
      <c r="E671" s="47"/>
      <c r="F671" s="41"/>
      <c r="G671" s="41"/>
      <c r="H671" s="48"/>
      <c r="I671" s="41"/>
      <c r="J671" s="41"/>
      <c r="K671" s="48"/>
      <c r="L671" s="41"/>
      <c r="M671" s="61"/>
      <c r="N671" s="41"/>
      <c r="O671" s="129"/>
    </row>
    <row r="672" spans="2:15" ht="12.75" customHeight="1">
      <c r="B672" s="112">
        <f t="shared" si="24"/>
        <v>0</v>
      </c>
      <c r="C672" s="37"/>
      <c r="D672" s="67"/>
      <c r="E672" s="47"/>
      <c r="F672" s="41"/>
      <c r="G672" s="41"/>
      <c r="H672" s="48"/>
      <c r="I672" s="41"/>
      <c r="J672" s="41"/>
      <c r="K672" s="48"/>
      <c r="L672" s="41"/>
      <c r="M672" s="61"/>
      <c r="N672" s="41"/>
      <c r="O672" s="129"/>
    </row>
    <row r="673" spans="2:15" ht="12.75" customHeight="1">
      <c r="B673" s="112">
        <f t="shared" si="24"/>
        <v>0</v>
      </c>
      <c r="C673" s="37"/>
      <c r="D673" s="67"/>
      <c r="E673" s="47"/>
      <c r="F673" s="41"/>
      <c r="G673" s="41"/>
      <c r="H673" s="48"/>
      <c r="I673" s="41"/>
      <c r="J673" s="41"/>
      <c r="K673" s="48"/>
      <c r="L673" s="41"/>
      <c r="M673" s="61"/>
      <c r="N673" s="41"/>
      <c r="O673" s="129"/>
    </row>
    <row r="674" spans="2:15" ht="12.75" customHeight="1">
      <c r="B674" s="112">
        <f t="shared" si="24"/>
        <v>0</v>
      </c>
      <c r="C674" s="37"/>
      <c r="D674" s="67"/>
      <c r="E674" s="47"/>
      <c r="F674" s="41"/>
      <c r="G674" s="41"/>
      <c r="H674" s="48"/>
      <c r="I674" s="41"/>
      <c r="J674" s="41"/>
      <c r="K674" s="48"/>
      <c r="L674" s="41"/>
      <c r="M674" s="61"/>
      <c r="N674" s="41"/>
      <c r="O674" s="129"/>
    </row>
    <row r="675" spans="2:15" ht="12.75" customHeight="1">
      <c r="B675" s="112">
        <f t="shared" si="24"/>
        <v>0</v>
      </c>
      <c r="C675" s="37"/>
      <c r="D675" s="67"/>
      <c r="E675" s="47"/>
      <c r="F675" s="41"/>
      <c r="G675" s="41"/>
      <c r="H675" s="48"/>
      <c r="I675" s="41"/>
      <c r="J675" s="41"/>
      <c r="K675" s="48"/>
      <c r="L675" s="41"/>
      <c r="M675" s="61"/>
      <c r="N675" s="41"/>
      <c r="O675" s="129"/>
    </row>
    <row r="676" spans="2:15" ht="12.75" customHeight="1">
      <c r="B676" s="112">
        <f t="shared" si="24"/>
        <v>0</v>
      </c>
      <c r="C676" s="37"/>
      <c r="D676" s="67"/>
      <c r="E676" s="47"/>
      <c r="F676" s="41"/>
      <c r="G676" s="41"/>
      <c r="H676" s="48"/>
      <c r="I676" s="41"/>
      <c r="J676" s="41"/>
      <c r="K676" s="48"/>
      <c r="L676" s="41"/>
      <c r="M676" s="61"/>
      <c r="N676" s="41"/>
      <c r="O676" s="129"/>
    </row>
    <row r="677" spans="2:15" ht="12.75" customHeight="1">
      <c r="B677" s="112">
        <f t="shared" si="24"/>
        <v>0</v>
      </c>
      <c r="C677" s="37"/>
      <c r="D677" s="67"/>
      <c r="E677" s="47"/>
      <c r="F677" s="41"/>
      <c r="G677" s="41"/>
      <c r="H677" s="48"/>
      <c r="I677" s="41"/>
      <c r="J677" s="41"/>
      <c r="K677" s="48"/>
      <c r="L677" s="41"/>
      <c r="M677" s="61"/>
      <c r="N677" s="41"/>
      <c r="O677" s="129"/>
    </row>
    <row r="678" spans="2:15" ht="12.75" customHeight="1">
      <c r="B678" s="112">
        <f t="shared" si="24"/>
        <v>0</v>
      </c>
      <c r="C678" s="37"/>
      <c r="D678" s="67"/>
      <c r="E678" s="47"/>
      <c r="F678" s="41"/>
      <c r="G678" s="41"/>
      <c r="H678" s="48"/>
      <c r="I678" s="41"/>
      <c r="J678" s="41"/>
      <c r="K678" s="48"/>
      <c r="L678" s="41"/>
      <c r="M678" s="61"/>
      <c r="N678" s="41"/>
      <c r="O678" s="129"/>
    </row>
    <row r="679" spans="2:15" ht="12.75" customHeight="1">
      <c r="B679" s="112">
        <f t="shared" si="24"/>
        <v>0</v>
      </c>
      <c r="C679" s="37"/>
      <c r="D679" s="67"/>
      <c r="E679" s="47"/>
      <c r="F679" s="41"/>
      <c r="G679" s="41"/>
      <c r="H679" s="48"/>
      <c r="I679" s="41"/>
      <c r="J679" s="41"/>
      <c r="K679" s="48"/>
      <c r="L679" s="41"/>
      <c r="M679" s="61"/>
      <c r="N679" s="41"/>
      <c r="O679" s="129"/>
    </row>
    <row r="680" spans="2:15" ht="12.75" customHeight="1">
      <c r="B680" s="112">
        <f t="shared" si="24"/>
        <v>0</v>
      </c>
      <c r="C680" s="37"/>
      <c r="D680" s="67"/>
      <c r="E680" s="47"/>
      <c r="F680" s="41"/>
      <c r="G680" s="41"/>
      <c r="H680" s="48"/>
      <c r="I680" s="41"/>
      <c r="J680" s="41"/>
      <c r="K680" s="48"/>
      <c r="L680" s="41"/>
      <c r="M680" s="61"/>
      <c r="N680" s="41"/>
      <c r="O680" s="129"/>
    </row>
    <row r="681" spans="2:15" ht="12.75" customHeight="1">
      <c r="B681" s="112">
        <f t="shared" si="24"/>
        <v>0</v>
      </c>
      <c r="C681" s="37"/>
      <c r="D681" s="67"/>
      <c r="E681" s="47"/>
      <c r="F681" s="41"/>
      <c r="G681" s="41"/>
      <c r="H681" s="48"/>
      <c r="I681" s="41"/>
      <c r="J681" s="41"/>
      <c r="K681" s="48"/>
      <c r="L681" s="41"/>
      <c r="M681" s="61"/>
      <c r="N681" s="41"/>
      <c r="O681" s="129"/>
    </row>
    <row r="682" spans="2:15" ht="12.75" customHeight="1">
      <c r="B682" s="112">
        <f t="shared" si="24"/>
        <v>0</v>
      </c>
      <c r="C682" s="37"/>
      <c r="D682" s="67"/>
      <c r="E682" s="47"/>
      <c r="F682" s="41"/>
      <c r="G682" s="41"/>
      <c r="H682" s="48"/>
      <c r="I682" s="41"/>
      <c r="J682" s="41"/>
      <c r="K682" s="48"/>
      <c r="L682" s="41"/>
      <c r="M682" s="61"/>
      <c r="N682" s="41"/>
      <c r="O682" s="129"/>
    </row>
    <row r="683" spans="2:15" ht="12.75" customHeight="1">
      <c r="B683" s="112">
        <f t="shared" si="24"/>
        <v>0</v>
      </c>
      <c r="C683" s="37"/>
      <c r="D683" s="67"/>
      <c r="E683" s="47"/>
      <c r="F683" s="41"/>
      <c r="G683" s="41"/>
      <c r="H683" s="48"/>
      <c r="I683" s="41"/>
      <c r="J683" s="41"/>
      <c r="K683" s="48"/>
      <c r="L683" s="41"/>
      <c r="M683" s="61"/>
      <c r="N683" s="41"/>
      <c r="O683" s="129"/>
    </row>
    <row r="684" spans="2:15" ht="12.75" customHeight="1">
      <c r="B684" s="112">
        <f t="shared" si="24"/>
        <v>0</v>
      </c>
      <c r="C684" s="37"/>
      <c r="D684" s="67"/>
      <c r="E684" s="47"/>
      <c r="F684" s="41"/>
      <c r="G684" s="41"/>
      <c r="H684" s="48"/>
      <c r="I684" s="41"/>
      <c r="J684" s="41"/>
      <c r="K684" s="48"/>
      <c r="L684" s="41"/>
      <c r="M684" s="61"/>
      <c r="N684" s="41"/>
      <c r="O684" s="129"/>
    </row>
    <row r="685" spans="2:15" ht="12.75" customHeight="1">
      <c r="B685" s="112">
        <f t="shared" si="24"/>
        <v>0</v>
      </c>
      <c r="C685" s="37"/>
      <c r="D685" s="67"/>
      <c r="E685" s="47"/>
      <c r="F685" s="41"/>
      <c r="G685" s="41"/>
      <c r="H685" s="48"/>
      <c r="I685" s="41"/>
      <c r="J685" s="41"/>
      <c r="K685" s="48"/>
      <c r="L685" s="41"/>
      <c r="M685" s="61"/>
      <c r="N685" s="41"/>
      <c r="O685" s="129"/>
    </row>
    <row r="686" spans="2:15" ht="12.75" customHeight="1">
      <c r="B686" s="112">
        <f t="shared" si="24"/>
        <v>0</v>
      </c>
      <c r="C686" s="37"/>
      <c r="D686" s="67"/>
      <c r="E686" s="47"/>
      <c r="F686" s="41"/>
      <c r="G686" s="41"/>
      <c r="H686" s="48"/>
      <c r="I686" s="41"/>
      <c r="J686" s="41"/>
      <c r="K686" s="48"/>
      <c r="L686" s="41"/>
      <c r="M686" s="61"/>
      <c r="N686" s="41"/>
      <c r="O686" s="129"/>
    </row>
    <row r="687" spans="2:15" ht="12.75" customHeight="1">
      <c r="B687" s="112">
        <f t="shared" si="24"/>
        <v>0</v>
      </c>
      <c r="C687" s="37"/>
      <c r="D687" s="67"/>
      <c r="E687" s="47"/>
      <c r="F687" s="41"/>
      <c r="G687" s="41"/>
      <c r="H687" s="48"/>
      <c r="I687" s="41"/>
      <c r="J687" s="41"/>
      <c r="K687" s="48"/>
      <c r="L687" s="41"/>
      <c r="M687" s="61"/>
      <c r="N687" s="41"/>
      <c r="O687" s="129"/>
    </row>
    <row r="688" spans="2:15" ht="12.75" customHeight="1">
      <c r="B688" s="112">
        <f t="shared" si="24"/>
        <v>0</v>
      </c>
      <c r="C688" s="37"/>
      <c r="D688" s="67"/>
      <c r="E688" s="47"/>
      <c r="F688" s="41"/>
      <c r="G688" s="41"/>
      <c r="H688" s="48"/>
      <c r="I688" s="41"/>
      <c r="J688" s="41"/>
      <c r="K688" s="48"/>
      <c r="L688" s="41"/>
      <c r="M688" s="61"/>
      <c r="N688" s="41"/>
      <c r="O688" s="129"/>
    </row>
    <row r="689" spans="2:15" ht="12.75" customHeight="1">
      <c r="B689" s="112">
        <f t="shared" si="24"/>
        <v>0</v>
      </c>
      <c r="C689" s="37"/>
      <c r="D689" s="67"/>
      <c r="E689" s="47"/>
      <c r="F689" s="41"/>
      <c r="G689" s="41"/>
      <c r="H689" s="48"/>
      <c r="I689" s="41"/>
      <c r="J689" s="41"/>
      <c r="K689" s="48"/>
      <c r="L689" s="41"/>
      <c r="M689" s="61"/>
      <c r="N689" s="41"/>
      <c r="O689" s="129"/>
    </row>
    <row r="690" spans="2:15" ht="12.75" customHeight="1">
      <c r="B690" s="112">
        <f t="shared" si="24"/>
        <v>0</v>
      </c>
      <c r="C690" s="37"/>
      <c r="D690" s="67"/>
      <c r="E690" s="47"/>
      <c r="F690" s="41"/>
      <c r="G690" s="41"/>
      <c r="H690" s="48"/>
      <c r="I690" s="41"/>
      <c r="J690" s="41"/>
      <c r="K690" s="48"/>
      <c r="L690" s="41"/>
      <c r="M690" s="61"/>
      <c r="N690" s="41"/>
      <c r="O690" s="129"/>
    </row>
    <row r="691" spans="2:15" ht="12.75" customHeight="1">
      <c r="B691" s="112">
        <f t="shared" si="24"/>
        <v>0</v>
      </c>
      <c r="C691" s="37"/>
      <c r="D691" s="67"/>
      <c r="E691" s="47"/>
      <c r="F691" s="41"/>
      <c r="G691" s="41"/>
      <c r="H691" s="48"/>
      <c r="I691" s="41"/>
      <c r="J691" s="41"/>
      <c r="K691" s="48"/>
      <c r="L691" s="41"/>
      <c r="M691" s="61"/>
      <c r="N691" s="41"/>
      <c r="O691" s="129"/>
    </row>
    <row r="692" spans="2:15" ht="12.75" customHeight="1">
      <c r="B692" s="112">
        <f t="shared" si="24"/>
        <v>0</v>
      </c>
      <c r="C692" s="37"/>
      <c r="D692" s="67"/>
      <c r="E692" s="47"/>
      <c r="F692" s="41"/>
      <c r="G692" s="41"/>
      <c r="H692" s="48"/>
      <c r="I692" s="41"/>
      <c r="J692" s="41"/>
      <c r="K692" s="48"/>
      <c r="L692" s="41"/>
      <c r="M692" s="61"/>
      <c r="N692" s="41"/>
      <c r="O692" s="129"/>
    </row>
    <row r="693" spans="2:15" ht="12.75" customHeight="1">
      <c r="B693" s="112">
        <f t="shared" si="24"/>
        <v>0</v>
      </c>
      <c r="C693" s="37"/>
      <c r="D693" s="67"/>
      <c r="E693" s="47"/>
      <c r="F693" s="41"/>
      <c r="G693" s="41"/>
      <c r="H693" s="48"/>
      <c r="I693" s="41"/>
      <c r="J693" s="41"/>
      <c r="K693" s="48"/>
      <c r="L693" s="41"/>
      <c r="M693" s="61"/>
      <c r="N693" s="41"/>
      <c r="O693" s="129"/>
    </row>
    <row r="694" spans="2:15" ht="12.75" customHeight="1">
      <c r="B694" s="112">
        <f t="shared" si="24"/>
        <v>0</v>
      </c>
      <c r="C694" s="37"/>
      <c r="D694" s="67"/>
      <c r="E694" s="47"/>
      <c r="F694" s="41"/>
      <c r="G694" s="41"/>
      <c r="H694" s="48"/>
      <c r="I694" s="41"/>
      <c r="J694" s="41"/>
      <c r="K694" s="48"/>
      <c r="L694" s="41"/>
      <c r="M694" s="61"/>
      <c r="N694" s="41"/>
      <c r="O694" s="129"/>
    </row>
    <row r="695" spans="2:15" ht="12.75" customHeight="1">
      <c r="B695" s="112">
        <f t="shared" si="24"/>
        <v>0</v>
      </c>
      <c r="C695" s="37"/>
      <c r="D695" s="67"/>
      <c r="E695" s="47"/>
      <c r="F695" s="41"/>
      <c r="G695" s="41"/>
      <c r="H695" s="48"/>
      <c r="I695" s="41"/>
      <c r="J695" s="41"/>
      <c r="K695" s="48"/>
      <c r="L695" s="41"/>
      <c r="M695" s="61"/>
      <c r="N695" s="41"/>
      <c r="O695" s="129"/>
    </row>
    <row r="696" spans="2:15" ht="12.75" customHeight="1">
      <c r="B696" s="112">
        <f t="shared" si="24"/>
        <v>0</v>
      </c>
      <c r="C696" s="37"/>
      <c r="D696" s="67"/>
      <c r="E696" s="47"/>
      <c r="F696" s="41"/>
      <c r="G696" s="41"/>
      <c r="H696" s="48"/>
      <c r="I696" s="41"/>
      <c r="J696" s="41"/>
      <c r="K696" s="48"/>
      <c r="L696" s="41"/>
      <c r="M696" s="61"/>
      <c r="N696" s="41"/>
      <c r="O696" s="129"/>
    </row>
    <row r="697" spans="2:15" ht="12.75" customHeight="1">
      <c r="B697" s="112">
        <f t="shared" si="24"/>
        <v>0</v>
      </c>
      <c r="C697" s="37"/>
      <c r="D697" s="67"/>
      <c r="E697" s="47"/>
      <c r="F697" s="41"/>
      <c r="G697" s="41"/>
      <c r="H697" s="48"/>
      <c r="I697" s="41"/>
      <c r="J697" s="41"/>
      <c r="K697" s="48"/>
      <c r="L697" s="41"/>
      <c r="M697" s="61"/>
      <c r="N697" s="41"/>
      <c r="O697" s="129"/>
    </row>
    <row r="698" spans="2:15" ht="12.75" customHeight="1">
      <c r="B698" s="112">
        <f t="shared" si="24"/>
        <v>0</v>
      </c>
      <c r="C698" s="37"/>
      <c r="D698" s="67"/>
      <c r="E698" s="47"/>
      <c r="F698" s="41"/>
      <c r="G698" s="41"/>
      <c r="H698" s="48"/>
      <c r="I698" s="41"/>
      <c r="J698" s="41"/>
      <c r="K698" s="48"/>
      <c r="L698" s="41"/>
      <c r="M698" s="61"/>
      <c r="N698" s="41"/>
      <c r="O698" s="129"/>
    </row>
    <row r="699" spans="2:15" ht="12.75" customHeight="1">
      <c r="B699" s="112">
        <f t="shared" si="24"/>
        <v>0</v>
      </c>
      <c r="C699" s="37"/>
      <c r="D699" s="67"/>
      <c r="E699" s="47"/>
      <c r="F699" s="41"/>
      <c r="G699" s="41"/>
      <c r="H699" s="48"/>
      <c r="I699" s="41"/>
      <c r="J699" s="41"/>
      <c r="K699" s="48"/>
      <c r="L699" s="41"/>
      <c r="M699" s="61"/>
      <c r="N699" s="41"/>
      <c r="O699" s="129"/>
    </row>
    <row r="700" spans="2:15" ht="12.75" customHeight="1">
      <c r="B700" s="112">
        <f t="shared" si="24"/>
        <v>0</v>
      </c>
      <c r="C700" s="37"/>
      <c r="D700" s="67"/>
      <c r="E700" s="47"/>
      <c r="F700" s="41"/>
      <c r="G700" s="41"/>
      <c r="H700" s="48"/>
      <c r="I700" s="41"/>
      <c r="J700" s="41"/>
      <c r="K700" s="48"/>
      <c r="L700" s="41"/>
      <c r="M700" s="61"/>
      <c r="N700" s="41"/>
      <c r="O700" s="129"/>
    </row>
    <row r="701" spans="2:15" ht="12.75" customHeight="1">
      <c r="B701" s="112">
        <f t="shared" si="24"/>
        <v>0</v>
      </c>
      <c r="C701" s="37"/>
      <c r="D701" s="67"/>
      <c r="E701" s="47"/>
      <c r="F701" s="41"/>
      <c r="G701" s="41"/>
      <c r="H701" s="48"/>
      <c r="I701" s="41"/>
      <c r="J701" s="41"/>
      <c r="K701" s="48"/>
      <c r="L701" s="41"/>
      <c r="M701" s="61"/>
      <c r="N701" s="41"/>
      <c r="O701" s="129"/>
    </row>
    <row r="702" spans="2:15" ht="12.75" customHeight="1">
      <c r="B702" s="112">
        <f t="shared" si="24"/>
        <v>0</v>
      </c>
      <c r="C702" s="37"/>
      <c r="D702" s="67"/>
      <c r="E702" s="47"/>
      <c r="F702" s="41"/>
      <c r="G702" s="41"/>
      <c r="H702" s="48"/>
      <c r="I702" s="41"/>
      <c r="J702" s="41"/>
      <c r="K702" s="48"/>
      <c r="L702" s="41"/>
      <c r="M702" s="61"/>
      <c r="N702" s="41"/>
      <c r="O702" s="129"/>
    </row>
    <row r="703" spans="2:15" ht="12.75" customHeight="1">
      <c r="B703" s="112">
        <f t="shared" si="24"/>
        <v>0</v>
      </c>
      <c r="C703" s="37"/>
      <c r="D703" s="67"/>
      <c r="E703" s="47"/>
      <c r="F703" s="41"/>
      <c r="G703" s="41"/>
      <c r="H703" s="48"/>
      <c r="I703" s="41"/>
      <c r="J703" s="41"/>
      <c r="K703" s="48"/>
      <c r="L703" s="41"/>
      <c r="M703" s="61"/>
      <c r="N703" s="41"/>
      <c r="O703" s="129"/>
    </row>
    <row r="704" spans="2:15" ht="12.75" customHeight="1">
      <c r="B704" s="112">
        <f t="shared" si="24"/>
        <v>0</v>
      </c>
      <c r="C704" s="37"/>
      <c r="D704" s="67"/>
      <c r="E704" s="47"/>
      <c r="F704" s="41"/>
      <c r="G704" s="41"/>
      <c r="H704" s="48"/>
      <c r="I704" s="41"/>
      <c r="J704" s="41"/>
      <c r="K704" s="48"/>
      <c r="L704" s="41"/>
      <c r="M704" s="61"/>
      <c r="N704" s="41"/>
      <c r="O704" s="129"/>
    </row>
    <row r="705" spans="2:15" ht="12.75" customHeight="1">
      <c r="B705" s="112">
        <f t="shared" si="24"/>
        <v>0</v>
      </c>
      <c r="C705" s="37"/>
      <c r="D705" s="67"/>
      <c r="E705" s="47"/>
      <c r="F705" s="41"/>
      <c r="G705" s="41"/>
      <c r="H705" s="48"/>
      <c r="I705" s="41"/>
      <c r="J705" s="41"/>
      <c r="K705" s="48"/>
      <c r="L705" s="41"/>
      <c r="M705" s="61"/>
      <c r="N705" s="41"/>
      <c r="O705" s="129"/>
    </row>
    <row r="706" spans="2:15" ht="12.75" customHeight="1">
      <c r="B706" s="112">
        <f t="shared" si="24"/>
        <v>0</v>
      </c>
      <c r="C706" s="37"/>
      <c r="D706" s="67"/>
      <c r="E706" s="47"/>
      <c r="F706" s="41"/>
      <c r="G706" s="41"/>
      <c r="H706" s="48"/>
      <c r="I706" s="41"/>
      <c r="J706" s="41"/>
      <c r="K706" s="48"/>
      <c r="L706" s="41"/>
      <c r="M706" s="61"/>
      <c r="N706" s="41"/>
      <c r="O706" s="129"/>
    </row>
    <row r="707" spans="2:15" ht="12.75" customHeight="1">
      <c r="B707" s="112">
        <f t="shared" si="24"/>
        <v>0</v>
      </c>
      <c r="C707" s="37"/>
      <c r="D707" s="67"/>
      <c r="E707" s="47"/>
      <c r="F707" s="41"/>
      <c r="G707" s="41"/>
      <c r="H707" s="48"/>
      <c r="I707" s="41"/>
      <c r="J707" s="41"/>
      <c r="K707" s="48"/>
      <c r="L707" s="41"/>
      <c r="M707" s="61"/>
      <c r="N707" s="41"/>
      <c r="O707" s="129"/>
    </row>
    <row r="708" spans="2:15" ht="12.75" customHeight="1">
      <c r="B708" s="112">
        <f t="shared" si="24"/>
        <v>0</v>
      </c>
      <c r="C708" s="37"/>
      <c r="D708" s="67"/>
      <c r="E708" s="47"/>
      <c r="F708" s="41"/>
      <c r="G708" s="41"/>
      <c r="H708" s="48"/>
      <c r="I708" s="41"/>
      <c r="J708" s="41"/>
      <c r="K708" s="48"/>
      <c r="L708" s="41"/>
      <c r="M708" s="61"/>
      <c r="N708" s="41"/>
      <c r="O708" s="129"/>
    </row>
    <row r="709" spans="2:15" ht="12.75" customHeight="1">
      <c r="B709" s="112">
        <f t="shared" si="24"/>
        <v>0</v>
      </c>
      <c r="C709" s="37"/>
      <c r="D709" s="67"/>
      <c r="E709" s="47"/>
      <c r="F709" s="41"/>
      <c r="G709" s="41"/>
      <c r="H709" s="48"/>
      <c r="I709" s="41"/>
      <c r="J709" s="41"/>
      <c r="K709" s="48"/>
      <c r="L709" s="41"/>
      <c r="M709" s="61"/>
      <c r="N709" s="41"/>
      <c r="O709" s="129"/>
    </row>
    <row r="710" spans="2:15" ht="12.75" customHeight="1">
      <c r="B710" s="112">
        <f t="shared" si="24"/>
        <v>0</v>
      </c>
      <c r="C710" s="37"/>
      <c r="D710" s="67"/>
      <c r="E710" s="47"/>
      <c r="F710" s="41"/>
      <c r="G710" s="41"/>
      <c r="H710" s="48"/>
      <c r="I710" s="41"/>
      <c r="J710" s="41"/>
      <c r="K710" s="48"/>
      <c r="L710" s="41"/>
      <c r="M710" s="61"/>
      <c r="N710" s="41"/>
      <c r="O710" s="129"/>
    </row>
    <row r="711" spans="2:15" ht="12.75" customHeight="1">
      <c r="B711" s="112">
        <f t="shared" si="24"/>
        <v>0</v>
      </c>
      <c r="C711" s="37"/>
      <c r="D711" s="67"/>
      <c r="E711" s="47"/>
      <c r="F711" s="41"/>
      <c r="G711" s="41"/>
      <c r="H711" s="48"/>
      <c r="I711" s="41"/>
      <c r="J711" s="41"/>
      <c r="K711" s="48"/>
      <c r="L711" s="41"/>
      <c r="M711" s="61"/>
      <c r="N711" s="41"/>
      <c r="O711" s="129"/>
    </row>
    <row r="712" spans="2:15" ht="12.75" customHeight="1">
      <c r="B712" s="112">
        <f t="shared" si="24"/>
        <v>0</v>
      </c>
      <c r="C712" s="37"/>
      <c r="D712" s="67"/>
      <c r="E712" s="47"/>
      <c r="F712" s="41"/>
      <c r="G712" s="41"/>
      <c r="H712" s="48"/>
      <c r="I712" s="41"/>
      <c r="J712" s="41"/>
      <c r="K712" s="48"/>
      <c r="L712" s="41"/>
      <c r="M712" s="61"/>
      <c r="N712" s="41"/>
      <c r="O712" s="129"/>
    </row>
    <row r="713" spans="2:15" ht="12.75" customHeight="1">
      <c r="B713" s="112">
        <f t="shared" si="24"/>
        <v>0</v>
      </c>
      <c r="C713" s="37"/>
      <c r="D713" s="67"/>
      <c r="E713" s="47"/>
      <c r="F713" s="41"/>
      <c r="G713" s="41"/>
      <c r="H713" s="48"/>
      <c r="I713" s="41"/>
      <c r="J713" s="41"/>
      <c r="K713" s="48"/>
      <c r="L713" s="41"/>
      <c r="M713" s="61"/>
      <c r="N713" s="41"/>
      <c r="O713" s="129"/>
    </row>
    <row r="714" spans="2:15" ht="12.75" customHeight="1">
      <c r="B714" s="112">
        <f t="shared" si="24"/>
        <v>0</v>
      </c>
      <c r="C714" s="37"/>
      <c r="D714" s="67"/>
      <c r="E714" s="47"/>
      <c r="F714" s="41"/>
      <c r="G714" s="41"/>
      <c r="H714" s="48"/>
      <c r="I714" s="41"/>
      <c r="J714" s="41"/>
      <c r="K714" s="48"/>
      <c r="L714" s="41"/>
      <c r="M714" s="61"/>
      <c r="N714" s="41"/>
      <c r="O714" s="129"/>
    </row>
    <row r="715" spans="2:15" ht="12.75" customHeight="1">
      <c r="B715" s="112">
        <f t="shared" si="24"/>
        <v>0</v>
      </c>
      <c r="C715" s="37"/>
      <c r="D715" s="67"/>
      <c r="E715" s="47"/>
      <c r="F715" s="41"/>
      <c r="G715" s="41"/>
      <c r="H715" s="48"/>
      <c r="I715" s="41"/>
      <c r="J715" s="41"/>
      <c r="K715" s="48"/>
      <c r="L715" s="41"/>
      <c r="M715" s="61"/>
      <c r="N715" s="41"/>
      <c r="O715" s="129"/>
    </row>
    <row r="716" spans="2:15" ht="12.75" customHeight="1">
      <c r="B716" s="112">
        <f t="shared" si="24"/>
        <v>0</v>
      </c>
      <c r="C716" s="37"/>
      <c r="D716" s="67"/>
      <c r="E716" s="47"/>
      <c r="F716" s="41"/>
      <c r="G716" s="41"/>
      <c r="H716" s="48"/>
      <c r="I716" s="41"/>
      <c r="J716" s="41"/>
      <c r="K716" s="48"/>
      <c r="L716" s="41"/>
      <c r="M716" s="61"/>
      <c r="N716" s="41"/>
      <c r="O716" s="129"/>
    </row>
    <row r="717" spans="2:15" ht="12.75" customHeight="1">
      <c r="B717" s="112">
        <f t="shared" si="24"/>
        <v>0</v>
      </c>
      <c r="C717" s="37"/>
      <c r="D717" s="67"/>
      <c r="E717" s="47"/>
      <c r="F717" s="41"/>
      <c r="G717" s="41"/>
      <c r="H717" s="48"/>
      <c r="I717" s="41"/>
      <c r="J717" s="41"/>
      <c r="K717" s="48"/>
      <c r="L717" s="41"/>
      <c r="M717" s="61"/>
      <c r="N717" s="41"/>
      <c r="O717" s="129"/>
    </row>
    <row r="718" spans="2:15" ht="12.75" customHeight="1">
      <c r="B718" s="112">
        <f t="shared" si="24"/>
        <v>0</v>
      </c>
      <c r="C718" s="37"/>
      <c r="D718" s="67"/>
      <c r="E718" s="47"/>
      <c r="F718" s="41"/>
      <c r="G718" s="41"/>
      <c r="H718" s="48"/>
      <c r="I718" s="41"/>
      <c r="J718" s="41"/>
      <c r="K718" s="48"/>
      <c r="L718" s="41"/>
      <c r="M718" s="61"/>
      <c r="N718" s="41"/>
      <c r="O718" s="129"/>
    </row>
    <row r="719" spans="2:15" ht="12.75" customHeight="1">
      <c r="B719" s="112">
        <f t="shared" si="24"/>
        <v>0</v>
      </c>
      <c r="C719" s="37"/>
      <c r="D719" s="67"/>
      <c r="E719" s="47"/>
      <c r="F719" s="41"/>
      <c r="G719" s="41"/>
      <c r="H719" s="48"/>
      <c r="I719" s="41"/>
      <c r="J719" s="41"/>
      <c r="K719" s="48"/>
      <c r="L719" s="41"/>
      <c r="M719" s="61"/>
      <c r="N719" s="41"/>
      <c r="O719" s="129"/>
    </row>
    <row r="720" spans="2:15" ht="12.75" customHeight="1">
      <c r="B720" s="112">
        <f t="shared" si="24"/>
        <v>0</v>
      </c>
      <c r="C720" s="37"/>
      <c r="D720" s="67"/>
      <c r="E720" s="47"/>
      <c r="F720" s="41"/>
      <c r="G720" s="41"/>
      <c r="H720" s="48"/>
      <c r="I720" s="41"/>
      <c r="J720" s="41"/>
      <c r="K720" s="48"/>
      <c r="L720" s="41"/>
      <c r="M720" s="61"/>
      <c r="N720" s="41"/>
      <c r="O720" s="129"/>
    </row>
    <row r="721" spans="2:15" ht="12.75" customHeight="1">
      <c r="B721" s="112">
        <f t="shared" si="24"/>
        <v>0</v>
      </c>
      <c r="C721" s="37"/>
      <c r="D721" s="67"/>
      <c r="E721" s="47"/>
      <c r="F721" s="41"/>
      <c r="G721" s="41"/>
      <c r="H721" s="48"/>
      <c r="I721" s="41"/>
      <c r="J721" s="41"/>
      <c r="K721" s="48"/>
      <c r="L721" s="41"/>
      <c r="M721" s="61"/>
      <c r="N721" s="41"/>
      <c r="O721" s="129"/>
    </row>
    <row r="722" spans="2:15" ht="12.75" customHeight="1">
      <c r="B722" s="112">
        <f t="shared" ref="B722:B785" si="25">$C$2</f>
        <v>0</v>
      </c>
      <c r="C722" s="37"/>
      <c r="D722" s="67"/>
      <c r="E722" s="47"/>
      <c r="F722" s="41"/>
      <c r="G722" s="41"/>
      <c r="H722" s="48"/>
      <c r="I722" s="41"/>
      <c r="J722" s="41"/>
      <c r="K722" s="48"/>
      <c r="L722" s="41"/>
      <c r="M722" s="61"/>
      <c r="N722" s="41"/>
      <c r="O722" s="129"/>
    </row>
    <row r="723" spans="2:15" ht="12.75" customHeight="1">
      <c r="B723" s="112">
        <f t="shared" si="25"/>
        <v>0</v>
      </c>
      <c r="C723" s="37"/>
      <c r="D723" s="67"/>
      <c r="E723" s="47"/>
      <c r="F723" s="41"/>
      <c r="G723" s="41"/>
      <c r="H723" s="48"/>
      <c r="I723" s="41"/>
      <c r="J723" s="41"/>
      <c r="K723" s="48"/>
      <c r="L723" s="41"/>
      <c r="M723" s="61"/>
      <c r="N723" s="41"/>
      <c r="O723" s="129"/>
    </row>
    <row r="724" spans="2:15" ht="12.75" customHeight="1">
      <c r="B724" s="112">
        <f t="shared" si="25"/>
        <v>0</v>
      </c>
      <c r="C724" s="37"/>
      <c r="D724" s="67"/>
      <c r="E724" s="47"/>
      <c r="F724" s="41"/>
      <c r="G724" s="41"/>
      <c r="H724" s="48"/>
      <c r="I724" s="41"/>
      <c r="J724" s="41"/>
      <c r="K724" s="48"/>
      <c r="L724" s="41"/>
      <c r="M724" s="61"/>
      <c r="N724" s="41"/>
      <c r="O724" s="129"/>
    </row>
    <row r="725" spans="2:15" ht="12.75" customHeight="1">
      <c r="B725" s="112">
        <f t="shared" si="25"/>
        <v>0</v>
      </c>
      <c r="C725" s="37"/>
      <c r="D725" s="67"/>
      <c r="E725" s="47"/>
      <c r="F725" s="41"/>
      <c r="G725" s="41"/>
      <c r="H725" s="48"/>
      <c r="I725" s="41"/>
      <c r="J725" s="41"/>
      <c r="K725" s="48"/>
      <c r="L725" s="41"/>
      <c r="M725" s="61"/>
      <c r="N725" s="41"/>
      <c r="O725" s="129"/>
    </row>
    <row r="726" spans="2:15" ht="12.75" customHeight="1">
      <c r="B726" s="112">
        <f t="shared" si="25"/>
        <v>0</v>
      </c>
      <c r="C726" s="37"/>
      <c r="D726" s="67"/>
      <c r="E726" s="47"/>
      <c r="F726" s="41"/>
      <c r="G726" s="41"/>
      <c r="H726" s="48"/>
      <c r="I726" s="41"/>
      <c r="J726" s="41"/>
      <c r="K726" s="48"/>
      <c r="L726" s="41"/>
      <c r="M726" s="61"/>
      <c r="N726" s="41"/>
      <c r="O726" s="129"/>
    </row>
    <row r="727" spans="2:15" ht="12.75" customHeight="1">
      <c r="B727" s="112">
        <f t="shared" si="25"/>
        <v>0</v>
      </c>
      <c r="C727" s="37"/>
      <c r="D727" s="67"/>
      <c r="E727" s="47"/>
      <c r="F727" s="41"/>
      <c r="G727" s="41"/>
      <c r="H727" s="48"/>
      <c r="I727" s="41"/>
      <c r="J727" s="41"/>
      <c r="K727" s="48"/>
      <c r="L727" s="41"/>
      <c r="M727" s="61"/>
      <c r="N727" s="41"/>
      <c r="O727" s="129"/>
    </row>
    <row r="728" spans="2:15" ht="12.75" customHeight="1">
      <c r="B728" s="112">
        <f t="shared" si="25"/>
        <v>0</v>
      </c>
      <c r="C728" s="37"/>
      <c r="D728" s="67"/>
      <c r="E728" s="47"/>
      <c r="F728" s="41"/>
      <c r="G728" s="41"/>
      <c r="H728" s="48"/>
      <c r="I728" s="41"/>
      <c r="J728" s="41"/>
      <c r="K728" s="48"/>
      <c r="L728" s="41"/>
      <c r="M728" s="61"/>
      <c r="N728" s="41"/>
      <c r="O728" s="129"/>
    </row>
    <row r="729" spans="2:15" ht="12.75" customHeight="1">
      <c r="B729" s="112">
        <f t="shared" si="25"/>
        <v>0</v>
      </c>
      <c r="C729" s="37"/>
      <c r="D729" s="67"/>
      <c r="E729" s="47"/>
      <c r="F729" s="41"/>
      <c r="G729" s="41"/>
      <c r="H729" s="48"/>
      <c r="I729" s="41"/>
      <c r="J729" s="41"/>
      <c r="K729" s="48"/>
      <c r="L729" s="41"/>
      <c r="M729" s="61"/>
      <c r="N729" s="41"/>
      <c r="O729" s="129"/>
    </row>
    <row r="730" spans="2:15" ht="12.75" customHeight="1">
      <c r="B730" s="112">
        <f t="shared" si="25"/>
        <v>0</v>
      </c>
      <c r="C730" s="37"/>
      <c r="D730" s="67"/>
      <c r="E730" s="47"/>
      <c r="F730" s="41"/>
      <c r="G730" s="41"/>
      <c r="H730" s="48"/>
      <c r="I730" s="41"/>
      <c r="J730" s="41"/>
      <c r="K730" s="48"/>
      <c r="L730" s="41"/>
      <c r="M730" s="61"/>
      <c r="N730" s="41"/>
      <c r="O730" s="129"/>
    </row>
    <row r="731" spans="2:15" ht="12.75" customHeight="1">
      <c r="B731" s="112">
        <f t="shared" si="25"/>
        <v>0</v>
      </c>
      <c r="C731" s="37"/>
      <c r="D731" s="67"/>
      <c r="E731" s="47"/>
      <c r="F731" s="41"/>
      <c r="G731" s="41"/>
      <c r="H731" s="48"/>
      <c r="I731" s="41"/>
      <c r="J731" s="41"/>
      <c r="K731" s="48"/>
      <c r="L731" s="41"/>
      <c r="M731" s="61"/>
      <c r="N731" s="41"/>
      <c r="O731" s="129"/>
    </row>
    <row r="732" spans="2:15" ht="12.75" customHeight="1">
      <c r="B732" s="112">
        <f t="shared" si="25"/>
        <v>0</v>
      </c>
      <c r="C732" s="37"/>
      <c r="D732" s="67"/>
      <c r="E732" s="47"/>
      <c r="F732" s="41"/>
      <c r="G732" s="41"/>
      <c r="H732" s="48"/>
      <c r="I732" s="41"/>
      <c r="J732" s="41"/>
      <c r="K732" s="48"/>
      <c r="L732" s="41"/>
      <c r="M732" s="61"/>
      <c r="N732" s="41"/>
      <c r="O732" s="129"/>
    </row>
    <row r="733" spans="2:15" ht="12.75" customHeight="1">
      <c r="B733" s="112">
        <f t="shared" si="25"/>
        <v>0</v>
      </c>
      <c r="C733" s="37"/>
      <c r="D733" s="67"/>
      <c r="E733" s="47"/>
      <c r="F733" s="41"/>
      <c r="G733" s="41"/>
      <c r="H733" s="48"/>
      <c r="I733" s="41"/>
      <c r="J733" s="41"/>
      <c r="K733" s="48"/>
      <c r="L733" s="41"/>
      <c r="M733" s="61"/>
      <c r="N733" s="41"/>
      <c r="O733" s="129"/>
    </row>
    <row r="734" spans="2:15" ht="12.75" customHeight="1">
      <c r="B734" s="112">
        <f t="shared" si="25"/>
        <v>0</v>
      </c>
      <c r="C734" s="37"/>
      <c r="D734" s="67"/>
      <c r="E734" s="47"/>
      <c r="F734" s="41"/>
      <c r="G734" s="41"/>
      <c r="H734" s="48"/>
      <c r="I734" s="41"/>
      <c r="J734" s="41"/>
      <c r="K734" s="48"/>
      <c r="L734" s="41"/>
      <c r="M734" s="61"/>
      <c r="N734" s="41"/>
      <c r="O734" s="129"/>
    </row>
    <row r="735" spans="2:15" ht="12.75" customHeight="1">
      <c r="B735" s="112">
        <f t="shared" si="25"/>
        <v>0</v>
      </c>
      <c r="C735" s="37"/>
      <c r="D735" s="67"/>
      <c r="E735" s="47"/>
      <c r="F735" s="41"/>
      <c r="G735" s="41"/>
      <c r="H735" s="48"/>
      <c r="I735" s="41"/>
      <c r="J735" s="41"/>
      <c r="K735" s="48"/>
      <c r="L735" s="41"/>
      <c r="M735" s="61"/>
      <c r="N735" s="41"/>
      <c r="O735" s="129"/>
    </row>
    <row r="736" spans="2:15" ht="12.75" customHeight="1">
      <c r="B736" s="112">
        <f t="shared" si="25"/>
        <v>0</v>
      </c>
      <c r="C736" s="37"/>
      <c r="D736" s="67"/>
      <c r="E736" s="47"/>
      <c r="F736" s="41"/>
      <c r="G736" s="41"/>
      <c r="H736" s="48"/>
      <c r="I736" s="41"/>
      <c r="J736" s="41"/>
      <c r="K736" s="48"/>
      <c r="L736" s="41"/>
      <c r="M736" s="61"/>
      <c r="N736" s="41"/>
      <c r="O736" s="129"/>
    </row>
    <row r="737" spans="2:15" ht="12.75" customHeight="1">
      <c r="B737" s="112">
        <f t="shared" si="25"/>
        <v>0</v>
      </c>
      <c r="C737" s="37"/>
      <c r="D737" s="67"/>
      <c r="E737" s="47"/>
      <c r="F737" s="41"/>
      <c r="G737" s="41"/>
      <c r="H737" s="48"/>
      <c r="I737" s="41"/>
      <c r="J737" s="41"/>
      <c r="K737" s="48"/>
      <c r="L737" s="41"/>
      <c r="M737" s="61"/>
      <c r="N737" s="41"/>
      <c r="O737" s="129"/>
    </row>
    <row r="738" spans="2:15" ht="12.75" customHeight="1">
      <c r="B738" s="112">
        <f t="shared" si="25"/>
        <v>0</v>
      </c>
      <c r="C738" s="37"/>
      <c r="D738" s="67"/>
      <c r="E738" s="47"/>
      <c r="F738" s="41"/>
      <c r="G738" s="41"/>
      <c r="H738" s="48"/>
      <c r="I738" s="41"/>
      <c r="J738" s="41"/>
      <c r="K738" s="48"/>
      <c r="L738" s="41"/>
      <c r="M738" s="61"/>
      <c r="N738" s="41"/>
      <c r="O738" s="129"/>
    </row>
    <row r="739" spans="2:15" ht="12.75" customHeight="1">
      <c r="B739" s="112">
        <f t="shared" si="25"/>
        <v>0</v>
      </c>
      <c r="C739" s="37"/>
      <c r="D739" s="67"/>
      <c r="E739" s="47"/>
      <c r="F739" s="41"/>
      <c r="G739" s="41"/>
      <c r="H739" s="48"/>
      <c r="I739" s="41"/>
      <c r="J739" s="41"/>
      <c r="K739" s="48"/>
      <c r="L739" s="41"/>
      <c r="M739" s="61"/>
      <c r="N739" s="41"/>
      <c r="O739" s="129"/>
    </row>
    <row r="740" spans="2:15" ht="12.75" customHeight="1">
      <c r="B740" s="112">
        <f t="shared" si="25"/>
        <v>0</v>
      </c>
      <c r="C740" s="37"/>
      <c r="D740" s="67"/>
      <c r="E740" s="47"/>
      <c r="F740" s="41"/>
      <c r="G740" s="41"/>
      <c r="H740" s="48"/>
      <c r="I740" s="41"/>
      <c r="J740" s="41"/>
      <c r="K740" s="48"/>
      <c r="L740" s="41"/>
      <c r="M740" s="61"/>
      <c r="N740" s="41"/>
      <c r="O740" s="129"/>
    </row>
    <row r="741" spans="2:15" ht="12.75" customHeight="1">
      <c r="B741" s="112">
        <f t="shared" si="25"/>
        <v>0</v>
      </c>
      <c r="C741" s="37"/>
      <c r="D741" s="67"/>
      <c r="E741" s="47"/>
      <c r="F741" s="41"/>
      <c r="G741" s="41"/>
      <c r="H741" s="48"/>
      <c r="I741" s="41"/>
      <c r="J741" s="41"/>
      <c r="K741" s="48"/>
      <c r="L741" s="41"/>
      <c r="M741" s="61"/>
      <c r="N741" s="41"/>
      <c r="O741" s="129"/>
    </row>
    <row r="742" spans="2:15" ht="12.75" customHeight="1">
      <c r="B742" s="112">
        <f t="shared" si="25"/>
        <v>0</v>
      </c>
      <c r="C742" s="37"/>
      <c r="D742" s="67"/>
      <c r="E742" s="47"/>
      <c r="F742" s="41"/>
      <c r="G742" s="41"/>
      <c r="H742" s="48"/>
      <c r="I742" s="41"/>
      <c r="J742" s="41"/>
      <c r="K742" s="48"/>
      <c r="L742" s="41"/>
      <c r="M742" s="61"/>
      <c r="N742" s="41"/>
      <c r="O742" s="129"/>
    </row>
    <row r="743" spans="2:15" ht="12.75" customHeight="1">
      <c r="B743" s="112">
        <f t="shared" si="25"/>
        <v>0</v>
      </c>
      <c r="C743" s="37"/>
      <c r="D743" s="67"/>
      <c r="E743" s="47"/>
      <c r="F743" s="41"/>
      <c r="G743" s="41"/>
      <c r="H743" s="48"/>
      <c r="I743" s="41"/>
      <c r="J743" s="41"/>
      <c r="K743" s="48"/>
      <c r="L743" s="41"/>
      <c r="M743" s="61"/>
      <c r="N743" s="41"/>
      <c r="O743" s="129"/>
    </row>
    <row r="744" spans="2:15" ht="12.75" customHeight="1">
      <c r="B744" s="112">
        <f t="shared" si="25"/>
        <v>0</v>
      </c>
      <c r="C744" s="37"/>
      <c r="D744" s="67"/>
      <c r="E744" s="47"/>
      <c r="F744" s="41"/>
      <c r="G744" s="41"/>
      <c r="H744" s="48"/>
      <c r="I744" s="41"/>
      <c r="J744" s="41"/>
      <c r="K744" s="48"/>
      <c r="L744" s="41"/>
      <c r="M744" s="61"/>
      <c r="N744" s="41"/>
      <c r="O744" s="129"/>
    </row>
    <row r="745" spans="2:15" ht="12.75" customHeight="1">
      <c r="B745" s="112">
        <f t="shared" si="25"/>
        <v>0</v>
      </c>
      <c r="C745" s="37"/>
      <c r="D745" s="67"/>
      <c r="E745" s="47"/>
      <c r="F745" s="41"/>
      <c r="G745" s="41"/>
      <c r="H745" s="48"/>
      <c r="I745" s="41"/>
      <c r="J745" s="41"/>
      <c r="K745" s="48"/>
      <c r="L745" s="41"/>
      <c r="M745" s="61"/>
      <c r="N745" s="41"/>
      <c r="O745" s="129"/>
    </row>
    <row r="746" spans="2:15" ht="12.75" customHeight="1">
      <c r="B746" s="112">
        <f t="shared" si="25"/>
        <v>0</v>
      </c>
      <c r="C746" s="37"/>
      <c r="D746" s="67"/>
      <c r="E746" s="47"/>
      <c r="F746" s="41"/>
      <c r="G746" s="41"/>
      <c r="H746" s="48"/>
      <c r="I746" s="41"/>
      <c r="J746" s="41"/>
      <c r="K746" s="48"/>
      <c r="L746" s="41"/>
      <c r="M746" s="61"/>
      <c r="N746" s="41"/>
      <c r="O746" s="129"/>
    </row>
    <row r="747" spans="2:15" ht="12.75" customHeight="1">
      <c r="B747" s="112">
        <f t="shared" si="25"/>
        <v>0</v>
      </c>
      <c r="C747" s="37"/>
      <c r="D747" s="67"/>
      <c r="E747" s="47"/>
      <c r="F747" s="41"/>
      <c r="G747" s="41"/>
      <c r="H747" s="48"/>
      <c r="I747" s="41"/>
      <c r="J747" s="41"/>
      <c r="K747" s="48"/>
      <c r="L747" s="41"/>
      <c r="M747" s="61"/>
      <c r="N747" s="41"/>
      <c r="O747" s="129"/>
    </row>
    <row r="748" spans="2:15" ht="12.75" customHeight="1">
      <c r="B748" s="112">
        <f t="shared" si="25"/>
        <v>0</v>
      </c>
      <c r="C748" s="37"/>
      <c r="D748" s="67"/>
      <c r="E748" s="47"/>
      <c r="F748" s="41"/>
      <c r="G748" s="41"/>
      <c r="H748" s="48"/>
      <c r="I748" s="41"/>
      <c r="J748" s="41"/>
      <c r="K748" s="48"/>
      <c r="L748" s="41"/>
      <c r="M748" s="61"/>
      <c r="N748" s="41"/>
      <c r="O748" s="129"/>
    </row>
    <row r="749" spans="2:15" ht="12.75" customHeight="1">
      <c r="B749" s="112">
        <f t="shared" si="25"/>
        <v>0</v>
      </c>
      <c r="C749" s="37"/>
      <c r="D749" s="67"/>
      <c r="E749" s="47"/>
      <c r="F749" s="41"/>
      <c r="G749" s="41"/>
      <c r="H749" s="48"/>
      <c r="I749" s="41"/>
      <c r="J749" s="41"/>
      <c r="K749" s="48"/>
      <c r="L749" s="41"/>
      <c r="M749" s="61"/>
      <c r="N749" s="41"/>
      <c r="O749" s="129"/>
    </row>
    <row r="750" spans="2:15" ht="12.75" customHeight="1">
      <c r="B750" s="112">
        <f t="shared" si="25"/>
        <v>0</v>
      </c>
      <c r="C750" s="37"/>
      <c r="D750" s="67"/>
      <c r="E750" s="47"/>
      <c r="F750" s="41"/>
      <c r="G750" s="41"/>
      <c r="H750" s="48"/>
      <c r="I750" s="41"/>
      <c r="J750" s="41"/>
      <c r="K750" s="48"/>
      <c r="L750" s="41"/>
      <c r="M750" s="61"/>
      <c r="N750" s="41"/>
      <c r="O750" s="129"/>
    </row>
    <row r="751" spans="2:15" ht="12.75" customHeight="1">
      <c r="B751" s="112">
        <f t="shared" si="25"/>
        <v>0</v>
      </c>
      <c r="C751" s="37"/>
      <c r="D751" s="67"/>
      <c r="E751" s="47"/>
      <c r="F751" s="41"/>
      <c r="G751" s="41"/>
      <c r="H751" s="48"/>
      <c r="I751" s="41"/>
      <c r="J751" s="41"/>
      <c r="K751" s="48"/>
      <c r="L751" s="41"/>
      <c r="M751" s="61"/>
      <c r="N751" s="41"/>
      <c r="O751" s="129"/>
    </row>
    <row r="752" spans="2:15" ht="12.75" customHeight="1">
      <c r="B752" s="112">
        <f t="shared" si="25"/>
        <v>0</v>
      </c>
      <c r="C752" s="37"/>
      <c r="D752" s="67"/>
      <c r="E752" s="47"/>
      <c r="F752" s="41"/>
      <c r="G752" s="41"/>
      <c r="H752" s="48"/>
      <c r="I752" s="41"/>
      <c r="J752" s="41"/>
      <c r="K752" s="48"/>
      <c r="L752" s="41"/>
      <c r="M752" s="61"/>
      <c r="N752" s="41"/>
      <c r="O752" s="129"/>
    </row>
    <row r="753" spans="2:15" ht="12.75" customHeight="1">
      <c r="B753" s="112">
        <f t="shared" si="25"/>
        <v>0</v>
      </c>
      <c r="C753" s="37"/>
      <c r="D753" s="67"/>
      <c r="E753" s="47"/>
      <c r="F753" s="41"/>
      <c r="G753" s="41"/>
      <c r="H753" s="48"/>
      <c r="I753" s="41"/>
      <c r="J753" s="41"/>
      <c r="K753" s="48"/>
      <c r="L753" s="41"/>
      <c r="M753" s="61"/>
      <c r="N753" s="41"/>
      <c r="O753" s="129"/>
    </row>
    <row r="754" spans="2:15" ht="12.75" customHeight="1">
      <c r="B754" s="112">
        <f t="shared" si="25"/>
        <v>0</v>
      </c>
      <c r="C754" s="37"/>
      <c r="D754" s="67"/>
      <c r="E754" s="47"/>
      <c r="F754" s="41"/>
      <c r="G754" s="41"/>
      <c r="H754" s="48"/>
      <c r="I754" s="41"/>
      <c r="J754" s="41"/>
      <c r="K754" s="48"/>
      <c r="L754" s="41"/>
      <c r="M754" s="61"/>
      <c r="N754" s="41"/>
      <c r="O754" s="129"/>
    </row>
    <row r="755" spans="2:15" ht="12.75" customHeight="1">
      <c r="B755" s="112">
        <f t="shared" si="25"/>
        <v>0</v>
      </c>
      <c r="C755" s="37"/>
      <c r="D755" s="67"/>
      <c r="E755" s="47"/>
      <c r="F755" s="41"/>
      <c r="G755" s="41"/>
      <c r="H755" s="48"/>
      <c r="I755" s="41"/>
      <c r="J755" s="41"/>
      <c r="K755" s="48"/>
      <c r="L755" s="41"/>
      <c r="M755" s="61"/>
      <c r="N755" s="41"/>
      <c r="O755" s="129"/>
    </row>
    <row r="756" spans="2:15" ht="12.75" customHeight="1">
      <c r="B756" s="112">
        <f t="shared" si="25"/>
        <v>0</v>
      </c>
      <c r="C756" s="37"/>
      <c r="D756" s="67"/>
      <c r="E756" s="47"/>
      <c r="F756" s="41"/>
      <c r="G756" s="41"/>
      <c r="H756" s="48"/>
      <c r="I756" s="41"/>
      <c r="J756" s="41"/>
      <c r="K756" s="48"/>
      <c r="L756" s="41"/>
      <c r="M756" s="61"/>
      <c r="N756" s="41"/>
      <c r="O756" s="129"/>
    </row>
    <row r="757" spans="2:15" ht="12.75" customHeight="1">
      <c r="B757" s="112">
        <f t="shared" si="25"/>
        <v>0</v>
      </c>
      <c r="C757" s="37"/>
      <c r="D757" s="67"/>
      <c r="E757" s="47"/>
      <c r="F757" s="41"/>
      <c r="G757" s="41"/>
      <c r="H757" s="48"/>
      <c r="I757" s="41"/>
      <c r="J757" s="41"/>
      <c r="K757" s="48"/>
      <c r="L757" s="41"/>
      <c r="M757" s="61"/>
      <c r="N757" s="41"/>
      <c r="O757" s="129"/>
    </row>
    <row r="758" spans="2:15" ht="12.75" customHeight="1">
      <c r="B758" s="112">
        <f t="shared" si="25"/>
        <v>0</v>
      </c>
      <c r="C758" s="37"/>
      <c r="D758" s="67"/>
      <c r="E758" s="47"/>
      <c r="F758" s="41"/>
      <c r="G758" s="41"/>
      <c r="H758" s="48"/>
      <c r="I758" s="41"/>
      <c r="J758" s="41"/>
      <c r="K758" s="48"/>
      <c r="L758" s="41"/>
      <c r="M758" s="61"/>
      <c r="N758" s="41"/>
      <c r="O758" s="129"/>
    </row>
    <row r="759" spans="2:15" ht="12.75" customHeight="1">
      <c r="B759" s="112">
        <f t="shared" si="25"/>
        <v>0</v>
      </c>
      <c r="C759" s="37"/>
      <c r="D759" s="67"/>
      <c r="E759" s="47"/>
      <c r="F759" s="41"/>
      <c r="G759" s="41"/>
      <c r="H759" s="48"/>
      <c r="I759" s="41"/>
      <c r="J759" s="41"/>
      <c r="K759" s="48"/>
      <c r="L759" s="41"/>
      <c r="M759" s="61"/>
      <c r="N759" s="41"/>
      <c r="O759" s="129"/>
    </row>
    <row r="760" spans="2:15" ht="12.75" customHeight="1">
      <c r="B760" s="112">
        <f t="shared" si="25"/>
        <v>0</v>
      </c>
      <c r="C760" s="37"/>
      <c r="D760" s="67"/>
      <c r="E760" s="47"/>
      <c r="F760" s="41"/>
      <c r="G760" s="41"/>
      <c r="H760" s="48"/>
      <c r="I760" s="41"/>
      <c r="J760" s="41"/>
      <c r="K760" s="48"/>
      <c r="L760" s="41"/>
      <c r="M760" s="61"/>
      <c r="N760" s="41"/>
      <c r="O760" s="129"/>
    </row>
    <row r="761" spans="2:15" ht="12.75" customHeight="1">
      <c r="B761" s="112">
        <f t="shared" si="25"/>
        <v>0</v>
      </c>
      <c r="C761" s="37"/>
      <c r="D761" s="67"/>
      <c r="E761" s="47"/>
      <c r="F761" s="41"/>
      <c r="G761" s="41"/>
      <c r="H761" s="48"/>
      <c r="I761" s="41"/>
      <c r="J761" s="41"/>
      <c r="K761" s="48"/>
      <c r="L761" s="41"/>
      <c r="M761" s="61"/>
      <c r="N761" s="41"/>
      <c r="O761" s="129"/>
    </row>
    <row r="762" spans="2:15" ht="12.75" customHeight="1">
      <c r="B762" s="112">
        <f t="shared" si="25"/>
        <v>0</v>
      </c>
      <c r="C762" s="37"/>
      <c r="D762" s="67"/>
      <c r="E762" s="47"/>
      <c r="F762" s="41"/>
      <c r="G762" s="41"/>
      <c r="H762" s="48"/>
      <c r="I762" s="41"/>
      <c r="J762" s="41"/>
      <c r="K762" s="48"/>
      <c r="L762" s="41"/>
      <c r="M762" s="61"/>
      <c r="N762" s="41"/>
      <c r="O762" s="129"/>
    </row>
    <row r="763" spans="2:15" ht="12.75" customHeight="1">
      <c r="B763" s="112">
        <f t="shared" si="25"/>
        <v>0</v>
      </c>
      <c r="C763" s="37"/>
      <c r="D763" s="67"/>
      <c r="E763" s="47"/>
      <c r="F763" s="41"/>
      <c r="G763" s="41"/>
      <c r="H763" s="48"/>
      <c r="I763" s="41"/>
      <c r="J763" s="41"/>
      <c r="K763" s="48"/>
      <c r="L763" s="41"/>
      <c r="M763" s="61"/>
      <c r="N763" s="41"/>
      <c r="O763" s="129"/>
    </row>
    <row r="764" spans="2:15" ht="12.75" customHeight="1">
      <c r="B764" s="112">
        <f t="shared" si="25"/>
        <v>0</v>
      </c>
      <c r="C764" s="37"/>
      <c r="D764" s="67"/>
      <c r="E764" s="47"/>
      <c r="F764" s="41"/>
      <c r="G764" s="41"/>
      <c r="H764" s="48"/>
      <c r="I764" s="41"/>
      <c r="J764" s="41"/>
      <c r="K764" s="48"/>
      <c r="L764" s="41"/>
      <c r="M764" s="61"/>
      <c r="N764" s="41"/>
      <c r="O764" s="129"/>
    </row>
    <row r="765" spans="2:15" ht="12.75" customHeight="1">
      <c r="B765" s="112">
        <f t="shared" si="25"/>
        <v>0</v>
      </c>
      <c r="C765" s="37"/>
      <c r="D765" s="67"/>
      <c r="E765" s="47"/>
      <c r="F765" s="41"/>
      <c r="G765" s="41"/>
      <c r="H765" s="48"/>
      <c r="I765" s="41"/>
      <c r="J765" s="41"/>
      <c r="K765" s="48"/>
      <c r="L765" s="41"/>
      <c r="M765" s="61"/>
      <c r="N765" s="41"/>
      <c r="O765" s="129"/>
    </row>
    <row r="766" spans="2:15" ht="12.75" customHeight="1">
      <c r="B766" s="112">
        <f t="shared" si="25"/>
        <v>0</v>
      </c>
      <c r="C766" s="37"/>
      <c r="D766" s="67"/>
      <c r="E766" s="47"/>
      <c r="F766" s="41"/>
      <c r="G766" s="41"/>
      <c r="H766" s="48"/>
      <c r="I766" s="41"/>
      <c r="J766" s="41"/>
      <c r="K766" s="48"/>
      <c r="L766" s="41"/>
      <c r="M766" s="61"/>
      <c r="N766" s="41"/>
      <c r="O766" s="129"/>
    </row>
    <row r="767" spans="2:15" ht="12.75" customHeight="1">
      <c r="B767" s="112">
        <f t="shared" si="25"/>
        <v>0</v>
      </c>
      <c r="C767" s="37"/>
      <c r="D767" s="67"/>
      <c r="E767" s="47"/>
      <c r="F767" s="41"/>
      <c r="G767" s="41"/>
      <c r="H767" s="48"/>
      <c r="I767" s="41"/>
      <c r="J767" s="41"/>
      <c r="K767" s="48"/>
      <c r="L767" s="41"/>
      <c r="M767" s="61"/>
      <c r="N767" s="41"/>
      <c r="O767" s="129"/>
    </row>
    <row r="768" spans="2:15" ht="12.75" customHeight="1">
      <c r="B768" s="112">
        <f t="shared" si="25"/>
        <v>0</v>
      </c>
      <c r="C768" s="37"/>
      <c r="D768" s="67"/>
      <c r="E768" s="47"/>
      <c r="F768" s="41"/>
      <c r="G768" s="41"/>
      <c r="H768" s="48"/>
      <c r="I768" s="41"/>
      <c r="J768" s="41"/>
      <c r="K768" s="48"/>
      <c r="L768" s="41"/>
      <c r="M768" s="61"/>
      <c r="N768" s="41"/>
      <c r="O768" s="129"/>
    </row>
    <row r="769" spans="2:15" ht="12.75" customHeight="1">
      <c r="B769" s="112">
        <f t="shared" si="25"/>
        <v>0</v>
      </c>
      <c r="C769" s="37"/>
      <c r="D769" s="67"/>
      <c r="E769" s="47"/>
      <c r="F769" s="41"/>
      <c r="G769" s="41"/>
      <c r="H769" s="48"/>
      <c r="I769" s="41"/>
      <c r="J769" s="41"/>
      <c r="K769" s="48"/>
      <c r="L769" s="41"/>
      <c r="M769" s="61"/>
      <c r="N769" s="41"/>
      <c r="O769" s="129"/>
    </row>
    <row r="770" spans="2:15" ht="12.75" customHeight="1">
      <c r="B770" s="112">
        <f t="shared" si="25"/>
        <v>0</v>
      </c>
      <c r="C770" s="37"/>
      <c r="D770" s="67"/>
      <c r="E770" s="47"/>
      <c r="F770" s="41"/>
      <c r="G770" s="41"/>
      <c r="H770" s="48"/>
      <c r="I770" s="41"/>
      <c r="J770" s="41"/>
      <c r="K770" s="48"/>
      <c r="L770" s="41"/>
      <c r="M770" s="61"/>
      <c r="N770" s="41"/>
      <c r="O770" s="129"/>
    </row>
    <row r="771" spans="2:15" ht="12.75" customHeight="1">
      <c r="B771" s="112">
        <f t="shared" si="25"/>
        <v>0</v>
      </c>
      <c r="C771" s="37"/>
      <c r="D771" s="67"/>
      <c r="E771" s="47"/>
      <c r="F771" s="41"/>
      <c r="G771" s="41"/>
      <c r="H771" s="48"/>
      <c r="I771" s="41"/>
      <c r="J771" s="41"/>
      <c r="K771" s="48"/>
      <c r="L771" s="41"/>
      <c r="M771" s="61"/>
      <c r="N771" s="41"/>
      <c r="O771" s="129"/>
    </row>
    <row r="772" spans="2:15" ht="12.75" customHeight="1">
      <c r="B772" s="112">
        <f t="shared" si="25"/>
        <v>0</v>
      </c>
      <c r="C772" s="37"/>
      <c r="D772" s="67"/>
      <c r="E772" s="47"/>
      <c r="F772" s="41"/>
      <c r="G772" s="41"/>
      <c r="H772" s="48"/>
      <c r="I772" s="41"/>
      <c r="J772" s="41"/>
      <c r="K772" s="48"/>
      <c r="L772" s="41"/>
      <c r="M772" s="61"/>
      <c r="N772" s="41"/>
      <c r="O772" s="129"/>
    </row>
    <row r="773" spans="2:15" ht="12.75" customHeight="1">
      <c r="B773" s="112">
        <f t="shared" si="25"/>
        <v>0</v>
      </c>
      <c r="C773" s="37"/>
      <c r="D773" s="67"/>
      <c r="E773" s="47"/>
      <c r="F773" s="41"/>
      <c r="G773" s="41"/>
      <c r="H773" s="48"/>
      <c r="I773" s="41"/>
      <c r="J773" s="41"/>
      <c r="K773" s="48"/>
      <c r="L773" s="41"/>
      <c r="M773" s="61"/>
      <c r="N773" s="41"/>
      <c r="O773" s="129"/>
    </row>
    <row r="774" spans="2:15" ht="12.75" customHeight="1">
      <c r="B774" s="112">
        <f t="shared" si="25"/>
        <v>0</v>
      </c>
      <c r="C774" s="37"/>
      <c r="D774" s="67"/>
      <c r="E774" s="47"/>
      <c r="F774" s="41"/>
      <c r="G774" s="41"/>
      <c r="H774" s="48"/>
      <c r="I774" s="41"/>
      <c r="J774" s="41"/>
      <c r="K774" s="48"/>
      <c r="L774" s="41"/>
      <c r="M774" s="61"/>
      <c r="N774" s="41"/>
      <c r="O774" s="129"/>
    </row>
    <row r="775" spans="2:15" ht="12.75" customHeight="1">
      <c r="B775" s="112">
        <f t="shared" si="25"/>
        <v>0</v>
      </c>
      <c r="C775" s="37"/>
      <c r="D775" s="67"/>
      <c r="E775" s="47"/>
      <c r="F775" s="41"/>
      <c r="G775" s="41"/>
      <c r="H775" s="48"/>
      <c r="I775" s="41"/>
      <c r="J775" s="41"/>
      <c r="K775" s="48"/>
      <c r="L775" s="41"/>
      <c r="M775" s="61"/>
      <c r="N775" s="41"/>
      <c r="O775" s="129"/>
    </row>
    <row r="776" spans="2:15" ht="12.75" customHeight="1">
      <c r="B776" s="112">
        <f t="shared" si="25"/>
        <v>0</v>
      </c>
      <c r="C776" s="37"/>
      <c r="D776" s="67"/>
      <c r="E776" s="47"/>
      <c r="F776" s="41"/>
      <c r="G776" s="41"/>
      <c r="H776" s="48"/>
      <c r="I776" s="41"/>
      <c r="J776" s="41"/>
      <c r="K776" s="48"/>
      <c r="L776" s="41"/>
      <c r="M776" s="61"/>
      <c r="N776" s="41"/>
      <c r="O776" s="129"/>
    </row>
    <row r="777" spans="2:15" ht="12.75" customHeight="1">
      <c r="B777" s="112">
        <f t="shared" si="25"/>
        <v>0</v>
      </c>
      <c r="C777" s="37"/>
      <c r="D777" s="67"/>
      <c r="E777" s="47"/>
      <c r="F777" s="41"/>
      <c r="G777" s="41"/>
      <c r="H777" s="48"/>
      <c r="I777" s="41"/>
      <c r="J777" s="41"/>
      <c r="K777" s="48"/>
      <c r="L777" s="41"/>
      <c r="M777" s="61"/>
      <c r="N777" s="41"/>
      <c r="O777" s="129"/>
    </row>
    <row r="778" spans="2:15" ht="12.75" customHeight="1">
      <c r="B778" s="112">
        <f t="shared" si="25"/>
        <v>0</v>
      </c>
      <c r="C778" s="37"/>
      <c r="D778" s="67"/>
      <c r="E778" s="47"/>
      <c r="F778" s="41"/>
      <c r="G778" s="41"/>
      <c r="H778" s="48"/>
      <c r="I778" s="41"/>
      <c r="J778" s="41"/>
      <c r="K778" s="48"/>
      <c r="L778" s="41"/>
      <c r="M778" s="61"/>
      <c r="N778" s="41"/>
      <c r="O778" s="129"/>
    </row>
    <row r="779" spans="2:15" ht="12.75" customHeight="1">
      <c r="B779" s="112">
        <f t="shared" si="25"/>
        <v>0</v>
      </c>
      <c r="C779" s="37"/>
      <c r="D779" s="67"/>
      <c r="E779" s="47"/>
      <c r="F779" s="41"/>
      <c r="G779" s="41"/>
      <c r="H779" s="48"/>
      <c r="I779" s="41"/>
      <c r="J779" s="41"/>
      <c r="K779" s="48"/>
      <c r="L779" s="41"/>
      <c r="M779" s="61"/>
      <c r="N779" s="41"/>
      <c r="O779" s="129"/>
    </row>
    <row r="780" spans="2:15" ht="12.75" customHeight="1">
      <c r="B780" s="112">
        <f t="shared" si="25"/>
        <v>0</v>
      </c>
      <c r="C780" s="37"/>
      <c r="D780" s="67"/>
      <c r="E780" s="47"/>
      <c r="F780" s="41"/>
      <c r="G780" s="41"/>
      <c r="H780" s="48"/>
      <c r="I780" s="41"/>
      <c r="J780" s="41"/>
      <c r="K780" s="48"/>
      <c r="L780" s="41"/>
      <c r="M780" s="61"/>
      <c r="N780" s="41"/>
      <c r="O780" s="129"/>
    </row>
    <row r="781" spans="2:15" ht="12.75" customHeight="1">
      <c r="B781" s="112">
        <f t="shared" si="25"/>
        <v>0</v>
      </c>
      <c r="C781" s="37"/>
      <c r="D781" s="67"/>
      <c r="E781" s="47"/>
      <c r="F781" s="41"/>
      <c r="G781" s="41"/>
      <c r="H781" s="48"/>
      <c r="I781" s="41"/>
      <c r="J781" s="41"/>
      <c r="K781" s="48"/>
      <c r="L781" s="41"/>
      <c r="M781" s="61"/>
      <c r="N781" s="41"/>
      <c r="O781" s="129"/>
    </row>
    <row r="782" spans="2:15" ht="12.75" customHeight="1">
      <c r="B782" s="112">
        <f t="shared" si="25"/>
        <v>0</v>
      </c>
      <c r="C782" s="37"/>
      <c r="D782" s="67"/>
      <c r="E782" s="47"/>
      <c r="F782" s="41"/>
      <c r="G782" s="41"/>
      <c r="H782" s="48"/>
      <c r="I782" s="41"/>
      <c r="J782" s="41"/>
      <c r="K782" s="48"/>
      <c r="L782" s="41"/>
      <c r="M782" s="61"/>
      <c r="N782" s="41"/>
      <c r="O782" s="129"/>
    </row>
    <row r="783" spans="2:15" ht="12.75" customHeight="1">
      <c r="B783" s="112">
        <f t="shared" si="25"/>
        <v>0</v>
      </c>
      <c r="C783" s="37"/>
      <c r="D783" s="67"/>
      <c r="E783" s="47"/>
      <c r="F783" s="41"/>
      <c r="G783" s="41"/>
      <c r="H783" s="48"/>
      <c r="I783" s="41"/>
      <c r="J783" s="41"/>
      <c r="K783" s="48"/>
      <c r="L783" s="41"/>
      <c r="M783" s="61"/>
      <c r="N783" s="41"/>
      <c r="O783" s="129"/>
    </row>
    <row r="784" spans="2:15" ht="12.75" customHeight="1">
      <c r="B784" s="112">
        <f t="shared" si="25"/>
        <v>0</v>
      </c>
      <c r="C784" s="37"/>
      <c r="D784" s="67"/>
      <c r="E784" s="47"/>
      <c r="F784" s="41"/>
      <c r="G784" s="41"/>
      <c r="H784" s="48"/>
      <c r="I784" s="41"/>
      <c r="J784" s="41"/>
      <c r="K784" s="48"/>
      <c r="L784" s="41"/>
      <c r="M784" s="61"/>
      <c r="N784" s="41"/>
      <c r="O784" s="129"/>
    </row>
    <row r="785" spans="2:15" ht="12.75" customHeight="1">
      <c r="B785" s="112">
        <f t="shared" si="25"/>
        <v>0</v>
      </c>
      <c r="C785" s="37"/>
      <c r="D785" s="67"/>
      <c r="E785" s="47"/>
      <c r="F785" s="41"/>
      <c r="G785" s="41"/>
      <c r="H785" s="48"/>
      <c r="I785" s="41"/>
      <c r="J785" s="41"/>
      <c r="K785" s="48"/>
      <c r="L785" s="41"/>
      <c r="M785" s="61"/>
      <c r="N785" s="41"/>
      <c r="O785" s="129"/>
    </row>
    <row r="786" spans="2:15" ht="12.75" customHeight="1">
      <c r="B786" s="112">
        <f t="shared" ref="B786:B849" si="26">$C$2</f>
        <v>0</v>
      </c>
      <c r="C786" s="37"/>
      <c r="D786" s="67"/>
      <c r="E786" s="47"/>
      <c r="F786" s="41"/>
      <c r="G786" s="41"/>
      <c r="H786" s="48"/>
      <c r="I786" s="41"/>
      <c r="J786" s="41"/>
      <c r="K786" s="48"/>
      <c r="L786" s="41"/>
      <c r="M786" s="61"/>
      <c r="N786" s="41"/>
      <c r="O786" s="129"/>
    </row>
    <row r="787" spans="2:15" ht="12.75" customHeight="1">
      <c r="B787" s="112">
        <f t="shared" si="26"/>
        <v>0</v>
      </c>
      <c r="C787" s="37"/>
      <c r="D787" s="67"/>
      <c r="E787" s="47"/>
      <c r="F787" s="41"/>
      <c r="G787" s="41"/>
      <c r="H787" s="48"/>
      <c r="I787" s="41"/>
      <c r="J787" s="41"/>
      <c r="K787" s="48"/>
      <c r="L787" s="41"/>
      <c r="M787" s="61"/>
      <c r="N787" s="41"/>
      <c r="O787" s="129"/>
    </row>
    <row r="788" spans="2:15" ht="12.75" customHeight="1">
      <c r="B788" s="112">
        <f t="shared" si="26"/>
        <v>0</v>
      </c>
      <c r="C788" s="37"/>
      <c r="D788" s="67"/>
      <c r="E788" s="47"/>
      <c r="F788" s="41"/>
      <c r="G788" s="41"/>
      <c r="H788" s="48"/>
      <c r="I788" s="41"/>
      <c r="J788" s="41"/>
      <c r="K788" s="48"/>
      <c r="L788" s="41"/>
      <c r="M788" s="61"/>
      <c r="N788" s="41"/>
      <c r="O788" s="129"/>
    </row>
    <row r="789" spans="2:15" ht="12.75" customHeight="1">
      <c r="B789" s="112">
        <f t="shared" si="26"/>
        <v>0</v>
      </c>
      <c r="C789" s="37"/>
      <c r="D789" s="67"/>
      <c r="E789" s="47"/>
      <c r="F789" s="41"/>
      <c r="G789" s="41"/>
      <c r="H789" s="48"/>
      <c r="I789" s="41"/>
      <c r="J789" s="41"/>
      <c r="K789" s="48"/>
      <c r="L789" s="41"/>
      <c r="M789" s="61"/>
      <c r="N789" s="41"/>
      <c r="O789" s="129"/>
    </row>
    <row r="790" spans="2:15" ht="12.75" customHeight="1">
      <c r="B790" s="112">
        <f t="shared" si="26"/>
        <v>0</v>
      </c>
      <c r="C790" s="37"/>
      <c r="D790" s="67"/>
      <c r="E790" s="47"/>
      <c r="F790" s="41"/>
      <c r="G790" s="41"/>
      <c r="H790" s="48"/>
      <c r="I790" s="41"/>
      <c r="J790" s="41"/>
      <c r="K790" s="48"/>
      <c r="L790" s="41"/>
      <c r="M790" s="61"/>
      <c r="N790" s="41"/>
      <c r="O790" s="129"/>
    </row>
    <row r="791" spans="2:15" ht="12.75" customHeight="1">
      <c r="B791" s="112">
        <f t="shared" si="26"/>
        <v>0</v>
      </c>
      <c r="C791" s="37"/>
      <c r="D791" s="67"/>
      <c r="E791" s="47"/>
      <c r="F791" s="41"/>
      <c r="G791" s="41"/>
      <c r="H791" s="48"/>
      <c r="I791" s="41"/>
      <c r="J791" s="41"/>
      <c r="K791" s="48"/>
      <c r="L791" s="41"/>
      <c r="M791" s="61"/>
      <c r="N791" s="41"/>
      <c r="O791" s="129"/>
    </row>
    <row r="792" spans="2:15" ht="12.75" customHeight="1">
      <c r="B792" s="112">
        <f t="shared" si="26"/>
        <v>0</v>
      </c>
      <c r="C792" s="37"/>
      <c r="D792" s="67"/>
      <c r="E792" s="47"/>
      <c r="F792" s="41"/>
      <c r="G792" s="41"/>
      <c r="H792" s="48"/>
      <c r="I792" s="41"/>
      <c r="J792" s="41"/>
      <c r="K792" s="48"/>
      <c r="L792" s="41"/>
      <c r="M792" s="61"/>
      <c r="N792" s="41"/>
      <c r="O792" s="129"/>
    </row>
    <row r="793" spans="2:15" ht="12.75" customHeight="1">
      <c r="B793" s="112">
        <f t="shared" si="26"/>
        <v>0</v>
      </c>
      <c r="C793" s="37"/>
      <c r="D793" s="67"/>
      <c r="E793" s="47"/>
      <c r="F793" s="41"/>
      <c r="G793" s="41"/>
      <c r="H793" s="48"/>
      <c r="I793" s="41"/>
      <c r="J793" s="41"/>
      <c r="K793" s="48"/>
      <c r="L793" s="41"/>
      <c r="M793" s="61"/>
      <c r="N793" s="41"/>
      <c r="O793" s="129"/>
    </row>
    <row r="794" spans="2:15" ht="12.75" customHeight="1">
      <c r="B794" s="112">
        <f t="shared" si="26"/>
        <v>0</v>
      </c>
      <c r="C794" s="37"/>
      <c r="D794" s="67"/>
      <c r="E794" s="47"/>
      <c r="F794" s="41"/>
      <c r="G794" s="41"/>
      <c r="H794" s="48"/>
      <c r="I794" s="41"/>
      <c r="J794" s="41"/>
      <c r="K794" s="48"/>
      <c r="L794" s="41"/>
      <c r="M794" s="61"/>
      <c r="N794" s="41"/>
      <c r="O794" s="129"/>
    </row>
    <row r="795" spans="2:15" ht="12.75" customHeight="1">
      <c r="B795" s="112">
        <f t="shared" si="26"/>
        <v>0</v>
      </c>
      <c r="C795" s="37"/>
      <c r="D795" s="67"/>
      <c r="E795" s="47"/>
      <c r="F795" s="41"/>
      <c r="G795" s="41"/>
      <c r="H795" s="48"/>
      <c r="I795" s="41"/>
      <c r="J795" s="41"/>
      <c r="K795" s="48"/>
      <c r="L795" s="41"/>
      <c r="M795" s="61"/>
      <c r="N795" s="41"/>
      <c r="O795" s="129"/>
    </row>
    <row r="796" spans="2:15" ht="12.75" customHeight="1">
      <c r="B796" s="112">
        <f t="shared" si="26"/>
        <v>0</v>
      </c>
      <c r="C796" s="37"/>
      <c r="D796" s="67"/>
      <c r="E796" s="47"/>
      <c r="F796" s="41"/>
      <c r="G796" s="41"/>
      <c r="H796" s="48"/>
      <c r="I796" s="41"/>
      <c r="J796" s="41"/>
      <c r="K796" s="48"/>
      <c r="L796" s="41"/>
      <c r="M796" s="61"/>
      <c r="N796" s="41"/>
      <c r="O796" s="129"/>
    </row>
    <row r="797" spans="2:15" ht="12.75" customHeight="1">
      <c r="B797" s="112">
        <f t="shared" si="26"/>
        <v>0</v>
      </c>
      <c r="C797" s="37"/>
      <c r="D797" s="67"/>
      <c r="E797" s="47"/>
      <c r="F797" s="41"/>
      <c r="G797" s="41"/>
      <c r="H797" s="48"/>
      <c r="I797" s="41"/>
      <c r="J797" s="41"/>
      <c r="K797" s="48"/>
      <c r="L797" s="41"/>
      <c r="M797" s="61"/>
      <c r="N797" s="41"/>
      <c r="O797" s="129"/>
    </row>
    <row r="798" spans="2:15" ht="12.75" customHeight="1">
      <c r="B798" s="112">
        <f t="shared" si="26"/>
        <v>0</v>
      </c>
      <c r="C798" s="37"/>
      <c r="D798" s="67"/>
      <c r="E798" s="47"/>
      <c r="F798" s="41"/>
      <c r="G798" s="41"/>
      <c r="H798" s="48"/>
      <c r="I798" s="41"/>
      <c r="J798" s="41"/>
      <c r="K798" s="48"/>
      <c r="L798" s="41"/>
      <c r="M798" s="61"/>
      <c r="N798" s="41"/>
      <c r="O798" s="129"/>
    </row>
    <row r="799" spans="2:15" ht="12.75" customHeight="1">
      <c r="B799" s="112">
        <f t="shared" si="26"/>
        <v>0</v>
      </c>
      <c r="C799" s="37"/>
      <c r="D799" s="67"/>
      <c r="E799" s="47"/>
      <c r="F799" s="41"/>
      <c r="G799" s="41"/>
      <c r="H799" s="48"/>
      <c r="I799" s="41"/>
      <c r="J799" s="41"/>
      <c r="K799" s="48"/>
      <c r="L799" s="41"/>
      <c r="M799" s="61"/>
      <c r="N799" s="41"/>
      <c r="O799" s="129"/>
    </row>
    <row r="800" spans="2:15" ht="12.75" customHeight="1">
      <c r="B800" s="112">
        <f t="shared" si="26"/>
        <v>0</v>
      </c>
      <c r="C800" s="37"/>
      <c r="D800" s="67"/>
      <c r="E800" s="47"/>
      <c r="F800" s="41"/>
      <c r="G800" s="41"/>
      <c r="H800" s="48"/>
      <c r="I800" s="41"/>
      <c r="J800" s="41"/>
      <c r="K800" s="48"/>
      <c r="L800" s="41"/>
      <c r="M800" s="61"/>
      <c r="N800" s="41"/>
      <c r="O800" s="129"/>
    </row>
    <row r="801" spans="2:15" ht="12.75" customHeight="1">
      <c r="B801" s="112">
        <f t="shared" si="26"/>
        <v>0</v>
      </c>
      <c r="C801" s="37"/>
      <c r="D801" s="67"/>
      <c r="E801" s="47"/>
      <c r="F801" s="41"/>
      <c r="G801" s="41"/>
      <c r="H801" s="48"/>
      <c r="I801" s="41"/>
      <c r="J801" s="41"/>
      <c r="K801" s="48"/>
      <c r="L801" s="41"/>
      <c r="M801" s="61"/>
      <c r="N801" s="41"/>
      <c r="O801" s="129"/>
    </row>
    <row r="802" spans="2:15" ht="12.75" customHeight="1">
      <c r="B802" s="112">
        <f t="shared" si="26"/>
        <v>0</v>
      </c>
      <c r="C802" s="37"/>
      <c r="D802" s="67"/>
      <c r="E802" s="47"/>
      <c r="F802" s="41"/>
      <c r="G802" s="41"/>
      <c r="H802" s="48"/>
      <c r="I802" s="41"/>
      <c r="J802" s="41"/>
      <c r="K802" s="48"/>
      <c r="L802" s="41"/>
      <c r="M802" s="61"/>
      <c r="N802" s="41"/>
      <c r="O802" s="129"/>
    </row>
    <row r="803" spans="2:15" ht="12.75" customHeight="1">
      <c r="B803" s="112">
        <f t="shared" si="26"/>
        <v>0</v>
      </c>
      <c r="C803" s="37"/>
      <c r="D803" s="67"/>
      <c r="E803" s="47"/>
      <c r="F803" s="41"/>
      <c r="G803" s="41"/>
      <c r="H803" s="48"/>
      <c r="I803" s="41"/>
      <c r="J803" s="41"/>
      <c r="K803" s="48"/>
      <c r="L803" s="41"/>
      <c r="M803" s="61"/>
      <c r="N803" s="41"/>
      <c r="O803" s="129"/>
    </row>
    <row r="804" spans="2:15" ht="12.75" customHeight="1">
      <c r="B804" s="112">
        <f t="shared" si="26"/>
        <v>0</v>
      </c>
      <c r="C804" s="37"/>
      <c r="D804" s="67"/>
      <c r="E804" s="47"/>
      <c r="F804" s="41"/>
      <c r="G804" s="41"/>
      <c r="H804" s="48"/>
      <c r="I804" s="41"/>
      <c r="J804" s="41"/>
      <c r="K804" s="48"/>
      <c r="L804" s="41"/>
      <c r="M804" s="61"/>
      <c r="N804" s="41"/>
      <c r="O804" s="129"/>
    </row>
    <row r="805" spans="2:15" ht="12.75" customHeight="1">
      <c r="B805" s="112">
        <f t="shared" si="26"/>
        <v>0</v>
      </c>
      <c r="C805" s="37"/>
      <c r="D805" s="67"/>
      <c r="E805" s="47"/>
      <c r="F805" s="41"/>
      <c r="G805" s="41"/>
      <c r="H805" s="48"/>
      <c r="I805" s="41"/>
      <c r="J805" s="41"/>
      <c r="K805" s="48"/>
      <c r="L805" s="41"/>
      <c r="M805" s="61"/>
      <c r="N805" s="41"/>
      <c r="O805" s="129"/>
    </row>
    <row r="806" spans="2:15" ht="12.75" customHeight="1">
      <c r="B806" s="112">
        <f t="shared" si="26"/>
        <v>0</v>
      </c>
      <c r="C806" s="37"/>
      <c r="D806" s="67"/>
      <c r="E806" s="47"/>
      <c r="F806" s="41"/>
      <c r="G806" s="41"/>
      <c r="H806" s="48"/>
      <c r="I806" s="41"/>
      <c r="J806" s="41"/>
      <c r="K806" s="48"/>
      <c r="L806" s="41"/>
      <c r="M806" s="61"/>
      <c r="N806" s="41"/>
      <c r="O806" s="129"/>
    </row>
    <row r="807" spans="2:15" ht="12.75" customHeight="1">
      <c r="B807" s="112">
        <f t="shared" si="26"/>
        <v>0</v>
      </c>
      <c r="C807" s="37"/>
      <c r="D807" s="67"/>
      <c r="E807" s="47"/>
      <c r="F807" s="41"/>
      <c r="G807" s="41"/>
      <c r="H807" s="48"/>
      <c r="I807" s="41"/>
      <c r="J807" s="41"/>
      <c r="K807" s="48"/>
      <c r="L807" s="41"/>
      <c r="M807" s="61"/>
      <c r="N807" s="41"/>
      <c r="O807" s="129"/>
    </row>
    <row r="808" spans="2:15" ht="12.75" customHeight="1">
      <c r="B808" s="112">
        <f t="shared" si="26"/>
        <v>0</v>
      </c>
      <c r="C808" s="37"/>
      <c r="D808" s="67"/>
      <c r="E808" s="47"/>
      <c r="F808" s="41"/>
      <c r="G808" s="41"/>
      <c r="H808" s="48"/>
      <c r="I808" s="41"/>
      <c r="J808" s="41"/>
      <c r="K808" s="48"/>
      <c r="L808" s="41"/>
      <c r="M808" s="61"/>
      <c r="N808" s="41"/>
      <c r="O808" s="129"/>
    </row>
    <row r="809" spans="2:15" ht="12.75" customHeight="1">
      <c r="B809" s="112">
        <f t="shared" si="26"/>
        <v>0</v>
      </c>
      <c r="C809" s="37"/>
      <c r="D809" s="67"/>
      <c r="E809" s="47"/>
      <c r="F809" s="41"/>
      <c r="G809" s="41"/>
      <c r="H809" s="48"/>
      <c r="I809" s="41"/>
      <c r="J809" s="41"/>
      <c r="K809" s="48"/>
      <c r="L809" s="41"/>
      <c r="M809" s="61"/>
      <c r="N809" s="41"/>
      <c r="O809" s="129"/>
    </row>
    <row r="810" spans="2:15" ht="12.75" customHeight="1">
      <c r="B810" s="112">
        <f t="shared" si="26"/>
        <v>0</v>
      </c>
      <c r="C810" s="37"/>
      <c r="D810" s="67"/>
      <c r="E810" s="47"/>
      <c r="F810" s="41"/>
      <c r="G810" s="41"/>
      <c r="H810" s="48"/>
      <c r="I810" s="41"/>
      <c r="J810" s="41"/>
      <c r="K810" s="48"/>
      <c r="L810" s="41"/>
      <c r="M810" s="61"/>
      <c r="N810" s="41"/>
      <c r="O810" s="129"/>
    </row>
    <row r="811" spans="2:15" ht="12.75" customHeight="1">
      <c r="B811" s="112">
        <f t="shared" si="26"/>
        <v>0</v>
      </c>
      <c r="C811" s="37"/>
      <c r="D811" s="67"/>
      <c r="E811" s="47"/>
      <c r="F811" s="41"/>
      <c r="G811" s="41"/>
      <c r="H811" s="48"/>
      <c r="I811" s="41"/>
      <c r="J811" s="41"/>
      <c r="K811" s="48"/>
      <c r="L811" s="41"/>
      <c r="M811" s="61"/>
      <c r="N811" s="41"/>
      <c r="O811" s="129"/>
    </row>
    <row r="812" spans="2:15" ht="12.75" customHeight="1">
      <c r="B812" s="112">
        <f t="shared" si="26"/>
        <v>0</v>
      </c>
      <c r="C812" s="37"/>
      <c r="D812" s="67"/>
      <c r="E812" s="47"/>
      <c r="F812" s="41"/>
      <c r="G812" s="41"/>
      <c r="H812" s="48"/>
      <c r="I812" s="41"/>
      <c r="J812" s="41"/>
      <c r="K812" s="48"/>
      <c r="L812" s="41"/>
      <c r="M812" s="61"/>
      <c r="N812" s="41"/>
      <c r="O812" s="129"/>
    </row>
    <row r="813" spans="2:15" ht="12.75" customHeight="1">
      <c r="B813" s="112">
        <f t="shared" si="26"/>
        <v>0</v>
      </c>
      <c r="C813" s="37"/>
      <c r="D813" s="67"/>
      <c r="E813" s="47"/>
      <c r="F813" s="41"/>
      <c r="G813" s="41"/>
      <c r="H813" s="48"/>
      <c r="I813" s="41"/>
      <c r="J813" s="41"/>
      <c r="K813" s="48"/>
      <c r="L813" s="41"/>
      <c r="M813" s="61"/>
      <c r="N813" s="41"/>
      <c r="O813" s="129"/>
    </row>
    <row r="814" spans="2:15" ht="12.75" customHeight="1">
      <c r="B814" s="112">
        <f t="shared" si="26"/>
        <v>0</v>
      </c>
      <c r="C814" s="37"/>
      <c r="D814" s="67"/>
      <c r="E814" s="47"/>
      <c r="F814" s="41"/>
      <c r="G814" s="41"/>
      <c r="H814" s="48"/>
      <c r="I814" s="41"/>
      <c r="J814" s="41"/>
      <c r="K814" s="48"/>
      <c r="L814" s="41"/>
      <c r="M814" s="61"/>
      <c r="N814" s="41"/>
      <c r="O814" s="129"/>
    </row>
    <row r="815" spans="2:15" ht="12.75" customHeight="1">
      <c r="B815" s="112">
        <f t="shared" si="26"/>
        <v>0</v>
      </c>
      <c r="C815" s="37"/>
      <c r="D815" s="67"/>
      <c r="E815" s="47"/>
      <c r="F815" s="41"/>
      <c r="G815" s="41"/>
      <c r="H815" s="48"/>
      <c r="I815" s="41"/>
      <c r="J815" s="41"/>
      <c r="K815" s="48"/>
      <c r="L815" s="41"/>
      <c r="M815" s="61"/>
      <c r="N815" s="41"/>
      <c r="O815" s="129"/>
    </row>
    <row r="816" spans="2:15" ht="12.75" customHeight="1">
      <c r="B816" s="112">
        <f t="shared" si="26"/>
        <v>0</v>
      </c>
      <c r="C816" s="37"/>
      <c r="D816" s="67"/>
      <c r="E816" s="47"/>
      <c r="F816" s="41"/>
      <c r="G816" s="41"/>
      <c r="H816" s="48"/>
      <c r="I816" s="41"/>
      <c r="J816" s="41"/>
      <c r="K816" s="48"/>
      <c r="L816" s="41"/>
      <c r="M816" s="61"/>
      <c r="N816" s="41"/>
      <c r="O816" s="129"/>
    </row>
    <row r="817" spans="2:15" ht="12.75" customHeight="1">
      <c r="B817" s="112">
        <f t="shared" si="26"/>
        <v>0</v>
      </c>
      <c r="C817" s="37"/>
      <c r="D817" s="67"/>
      <c r="E817" s="47"/>
      <c r="F817" s="41"/>
      <c r="G817" s="41"/>
      <c r="H817" s="48"/>
      <c r="I817" s="41"/>
      <c r="J817" s="41"/>
      <c r="K817" s="48"/>
      <c r="L817" s="41"/>
      <c r="M817" s="61"/>
      <c r="N817" s="41"/>
      <c r="O817" s="129"/>
    </row>
    <row r="818" spans="2:15" ht="12.75" customHeight="1">
      <c r="B818" s="112">
        <f t="shared" si="26"/>
        <v>0</v>
      </c>
      <c r="C818" s="37"/>
      <c r="D818" s="67"/>
      <c r="E818" s="47"/>
      <c r="F818" s="41"/>
      <c r="G818" s="41"/>
      <c r="H818" s="48"/>
      <c r="I818" s="41"/>
      <c r="J818" s="41"/>
      <c r="K818" s="48"/>
      <c r="L818" s="41"/>
      <c r="M818" s="61"/>
      <c r="N818" s="41"/>
      <c r="O818" s="129"/>
    </row>
    <row r="819" spans="2:15" ht="12.75" customHeight="1">
      <c r="B819" s="112">
        <f t="shared" si="26"/>
        <v>0</v>
      </c>
      <c r="C819" s="37"/>
      <c r="D819" s="67"/>
      <c r="E819" s="47"/>
      <c r="F819" s="41"/>
      <c r="G819" s="41"/>
      <c r="H819" s="48"/>
      <c r="I819" s="41"/>
      <c r="J819" s="41"/>
      <c r="K819" s="48"/>
      <c r="L819" s="41"/>
      <c r="M819" s="61"/>
      <c r="N819" s="41"/>
      <c r="O819" s="129"/>
    </row>
    <row r="820" spans="2:15" ht="12.75" customHeight="1">
      <c r="B820" s="112">
        <f t="shared" si="26"/>
        <v>0</v>
      </c>
      <c r="C820" s="37"/>
      <c r="D820" s="67"/>
      <c r="E820" s="47"/>
      <c r="F820" s="41"/>
      <c r="G820" s="41"/>
      <c r="H820" s="48"/>
      <c r="I820" s="41"/>
      <c r="J820" s="41"/>
      <c r="K820" s="48"/>
      <c r="L820" s="41"/>
      <c r="M820" s="61"/>
      <c r="N820" s="41"/>
      <c r="O820" s="129"/>
    </row>
    <row r="821" spans="2:15" ht="12.75" customHeight="1">
      <c r="B821" s="112">
        <f t="shared" si="26"/>
        <v>0</v>
      </c>
      <c r="C821" s="37"/>
      <c r="D821" s="67"/>
      <c r="E821" s="47"/>
      <c r="F821" s="41"/>
      <c r="G821" s="41"/>
      <c r="H821" s="48"/>
      <c r="I821" s="41"/>
      <c r="J821" s="41"/>
      <c r="K821" s="48"/>
      <c r="L821" s="41"/>
      <c r="M821" s="61"/>
      <c r="N821" s="41"/>
      <c r="O821" s="129"/>
    </row>
    <row r="822" spans="2:15" ht="12.75" customHeight="1">
      <c r="B822" s="112">
        <f t="shared" si="26"/>
        <v>0</v>
      </c>
      <c r="C822" s="37"/>
      <c r="D822" s="67"/>
      <c r="E822" s="47"/>
      <c r="F822" s="41"/>
      <c r="G822" s="41"/>
      <c r="H822" s="48"/>
      <c r="I822" s="41"/>
      <c r="J822" s="41"/>
      <c r="K822" s="48"/>
      <c r="L822" s="41"/>
      <c r="M822" s="61"/>
      <c r="N822" s="41"/>
      <c r="O822" s="129"/>
    </row>
    <row r="823" spans="2:15" ht="12.75" customHeight="1">
      <c r="B823" s="112">
        <f t="shared" si="26"/>
        <v>0</v>
      </c>
      <c r="C823" s="37"/>
      <c r="D823" s="67"/>
      <c r="E823" s="47"/>
      <c r="F823" s="41"/>
      <c r="G823" s="41"/>
      <c r="H823" s="48"/>
      <c r="I823" s="41"/>
      <c r="J823" s="41"/>
      <c r="K823" s="48"/>
      <c r="L823" s="41"/>
      <c r="M823" s="61"/>
      <c r="N823" s="41"/>
      <c r="O823" s="129"/>
    </row>
    <row r="824" spans="2:15" ht="12.75" customHeight="1">
      <c r="B824" s="112">
        <f t="shared" si="26"/>
        <v>0</v>
      </c>
      <c r="C824" s="37"/>
      <c r="D824" s="67"/>
      <c r="E824" s="47"/>
      <c r="F824" s="41"/>
      <c r="G824" s="41"/>
      <c r="H824" s="48"/>
      <c r="I824" s="41"/>
      <c r="J824" s="41"/>
      <c r="K824" s="48"/>
      <c r="L824" s="41"/>
      <c r="M824" s="61"/>
      <c r="N824" s="41"/>
      <c r="O824" s="129"/>
    </row>
    <row r="825" spans="2:15" ht="12.75" customHeight="1">
      <c r="B825" s="112">
        <f t="shared" si="26"/>
        <v>0</v>
      </c>
      <c r="C825" s="37"/>
      <c r="D825" s="67"/>
      <c r="E825" s="47"/>
      <c r="F825" s="41"/>
      <c r="G825" s="41"/>
      <c r="H825" s="48"/>
      <c r="I825" s="41"/>
      <c r="J825" s="41"/>
      <c r="K825" s="48"/>
      <c r="L825" s="41"/>
      <c r="M825" s="61"/>
      <c r="N825" s="41"/>
      <c r="O825" s="129"/>
    </row>
    <row r="826" spans="2:15" ht="12.75" customHeight="1">
      <c r="B826" s="112">
        <f t="shared" si="26"/>
        <v>0</v>
      </c>
      <c r="C826" s="37"/>
      <c r="D826" s="67"/>
      <c r="E826" s="47"/>
      <c r="F826" s="41"/>
      <c r="G826" s="41"/>
      <c r="H826" s="48"/>
      <c r="I826" s="41"/>
      <c r="J826" s="41"/>
      <c r="K826" s="48"/>
      <c r="L826" s="41"/>
      <c r="M826" s="61"/>
      <c r="N826" s="41"/>
      <c r="O826" s="129"/>
    </row>
    <row r="827" spans="2:15" ht="12.75" customHeight="1">
      <c r="B827" s="112">
        <f t="shared" si="26"/>
        <v>0</v>
      </c>
      <c r="C827" s="37"/>
      <c r="D827" s="67"/>
      <c r="E827" s="47"/>
      <c r="F827" s="41"/>
      <c r="G827" s="41"/>
      <c r="H827" s="48"/>
      <c r="I827" s="41"/>
      <c r="J827" s="41"/>
      <c r="K827" s="48"/>
      <c r="L827" s="41"/>
      <c r="M827" s="61"/>
      <c r="N827" s="41"/>
      <c r="O827" s="129"/>
    </row>
    <row r="828" spans="2:15" ht="12.75" customHeight="1">
      <c r="B828" s="112">
        <f t="shared" si="26"/>
        <v>0</v>
      </c>
      <c r="C828" s="37"/>
      <c r="D828" s="67"/>
      <c r="E828" s="47"/>
      <c r="F828" s="41"/>
      <c r="G828" s="41"/>
      <c r="H828" s="48"/>
      <c r="I828" s="41"/>
      <c r="J828" s="41"/>
      <c r="K828" s="48"/>
      <c r="L828" s="41"/>
      <c r="M828" s="61"/>
      <c r="N828" s="41"/>
      <c r="O828" s="129"/>
    </row>
    <row r="829" spans="2:15" ht="12.75" customHeight="1">
      <c r="B829" s="112">
        <f t="shared" si="26"/>
        <v>0</v>
      </c>
      <c r="C829" s="37"/>
      <c r="D829" s="67"/>
      <c r="E829" s="47"/>
      <c r="F829" s="41"/>
      <c r="G829" s="41"/>
      <c r="H829" s="48"/>
      <c r="I829" s="41"/>
      <c r="J829" s="41"/>
      <c r="K829" s="48"/>
      <c r="L829" s="41"/>
      <c r="M829" s="61"/>
      <c r="N829" s="41"/>
      <c r="O829" s="129"/>
    </row>
    <row r="830" spans="2:15" ht="12.75" customHeight="1">
      <c r="B830" s="112">
        <f t="shared" si="26"/>
        <v>0</v>
      </c>
      <c r="C830" s="37"/>
      <c r="D830" s="67"/>
      <c r="E830" s="47"/>
      <c r="F830" s="41"/>
      <c r="G830" s="41"/>
      <c r="H830" s="48"/>
      <c r="I830" s="41"/>
      <c r="J830" s="41"/>
      <c r="K830" s="48"/>
      <c r="L830" s="41"/>
      <c r="M830" s="61"/>
      <c r="N830" s="41"/>
      <c r="O830" s="129"/>
    </row>
    <row r="831" spans="2:15" ht="12.75" customHeight="1">
      <c r="B831" s="112">
        <f t="shared" si="26"/>
        <v>0</v>
      </c>
      <c r="C831" s="37"/>
      <c r="D831" s="67"/>
      <c r="E831" s="47"/>
      <c r="F831" s="41"/>
      <c r="G831" s="41"/>
      <c r="H831" s="48"/>
      <c r="I831" s="41"/>
      <c r="J831" s="41"/>
      <c r="K831" s="48"/>
      <c r="L831" s="41"/>
      <c r="M831" s="61"/>
      <c r="N831" s="41"/>
      <c r="O831" s="129"/>
    </row>
    <row r="832" spans="2:15" ht="12.75" customHeight="1">
      <c r="B832" s="112">
        <f t="shared" si="26"/>
        <v>0</v>
      </c>
      <c r="C832" s="37"/>
      <c r="D832" s="67"/>
      <c r="E832" s="47"/>
      <c r="F832" s="41"/>
      <c r="G832" s="41"/>
      <c r="H832" s="48"/>
      <c r="I832" s="41"/>
      <c r="J832" s="41"/>
      <c r="K832" s="48"/>
      <c r="L832" s="41"/>
      <c r="M832" s="61"/>
      <c r="N832" s="41"/>
      <c r="O832" s="129"/>
    </row>
    <row r="833" spans="2:15" ht="12.75" customHeight="1">
      <c r="B833" s="112">
        <f t="shared" si="26"/>
        <v>0</v>
      </c>
      <c r="C833" s="37"/>
      <c r="D833" s="67"/>
      <c r="E833" s="47"/>
      <c r="F833" s="41"/>
      <c r="G833" s="41"/>
      <c r="H833" s="48"/>
      <c r="I833" s="41"/>
      <c r="J833" s="41"/>
      <c r="K833" s="48"/>
      <c r="L833" s="41"/>
      <c r="M833" s="61"/>
      <c r="N833" s="41"/>
      <c r="O833" s="129"/>
    </row>
    <row r="834" spans="2:15" ht="12.75" customHeight="1">
      <c r="B834" s="112">
        <f t="shared" si="26"/>
        <v>0</v>
      </c>
      <c r="C834" s="37"/>
      <c r="D834" s="67"/>
      <c r="E834" s="47"/>
      <c r="F834" s="41"/>
      <c r="G834" s="41"/>
      <c r="H834" s="48"/>
      <c r="I834" s="41"/>
      <c r="J834" s="41"/>
      <c r="K834" s="48"/>
      <c r="L834" s="41"/>
      <c r="M834" s="61"/>
      <c r="N834" s="41"/>
      <c r="O834" s="129"/>
    </row>
    <row r="835" spans="2:15" ht="12.75" customHeight="1">
      <c r="B835" s="112">
        <f t="shared" si="26"/>
        <v>0</v>
      </c>
      <c r="C835" s="37"/>
      <c r="D835" s="67"/>
      <c r="E835" s="47"/>
      <c r="F835" s="41"/>
      <c r="G835" s="41"/>
      <c r="H835" s="48"/>
      <c r="I835" s="41"/>
      <c r="J835" s="41"/>
      <c r="K835" s="48"/>
      <c r="L835" s="41"/>
      <c r="M835" s="61"/>
      <c r="N835" s="41"/>
      <c r="O835" s="129"/>
    </row>
    <row r="836" spans="2:15" ht="12.75" customHeight="1">
      <c r="B836" s="112">
        <f t="shared" si="26"/>
        <v>0</v>
      </c>
      <c r="C836" s="37"/>
      <c r="D836" s="67"/>
      <c r="E836" s="47"/>
      <c r="F836" s="41"/>
      <c r="G836" s="41"/>
      <c r="H836" s="48"/>
      <c r="I836" s="41"/>
      <c r="J836" s="41"/>
      <c r="K836" s="48"/>
      <c r="L836" s="41"/>
      <c r="M836" s="61"/>
      <c r="N836" s="41"/>
      <c r="O836" s="129"/>
    </row>
    <row r="837" spans="2:15" ht="12.75" customHeight="1">
      <c r="B837" s="112">
        <f t="shared" si="26"/>
        <v>0</v>
      </c>
      <c r="C837" s="37"/>
      <c r="D837" s="67"/>
      <c r="E837" s="47"/>
      <c r="F837" s="41"/>
      <c r="G837" s="41"/>
      <c r="H837" s="48"/>
      <c r="I837" s="41"/>
      <c r="J837" s="41"/>
      <c r="K837" s="48"/>
      <c r="L837" s="41"/>
      <c r="M837" s="61"/>
      <c r="N837" s="41"/>
      <c r="O837" s="129"/>
    </row>
    <row r="838" spans="2:15" ht="12.75" customHeight="1">
      <c r="B838" s="112">
        <f t="shared" si="26"/>
        <v>0</v>
      </c>
      <c r="C838" s="37"/>
      <c r="D838" s="67"/>
      <c r="E838" s="47"/>
      <c r="F838" s="41"/>
      <c r="G838" s="41"/>
      <c r="H838" s="48"/>
      <c r="I838" s="41"/>
      <c r="J838" s="41"/>
      <c r="K838" s="48"/>
      <c r="L838" s="41"/>
      <c r="M838" s="61"/>
      <c r="N838" s="41"/>
      <c r="O838" s="129"/>
    </row>
    <row r="839" spans="2:15" ht="12.75" customHeight="1">
      <c r="B839" s="112">
        <f t="shared" si="26"/>
        <v>0</v>
      </c>
      <c r="C839" s="37"/>
      <c r="D839" s="67"/>
      <c r="E839" s="47"/>
      <c r="F839" s="41"/>
      <c r="G839" s="41"/>
      <c r="H839" s="48"/>
      <c r="I839" s="41"/>
      <c r="J839" s="41"/>
      <c r="K839" s="48"/>
      <c r="L839" s="41"/>
      <c r="M839" s="61"/>
      <c r="N839" s="41"/>
      <c r="O839" s="129"/>
    </row>
    <row r="840" spans="2:15" ht="12.75" customHeight="1">
      <c r="B840" s="112">
        <f t="shared" si="26"/>
        <v>0</v>
      </c>
      <c r="C840" s="37"/>
      <c r="D840" s="67"/>
      <c r="E840" s="47"/>
      <c r="F840" s="41"/>
      <c r="G840" s="41"/>
      <c r="H840" s="48"/>
      <c r="I840" s="41"/>
      <c r="J840" s="41"/>
      <c r="K840" s="48"/>
      <c r="L840" s="41"/>
      <c r="M840" s="61"/>
      <c r="N840" s="41"/>
      <c r="O840" s="129"/>
    </row>
    <row r="841" spans="2:15" ht="12.75" customHeight="1">
      <c r="B841" s="112">
        <f t="shared" si="26"/>
        <v>0</v>
      </c>
      <c r="C841" s="37"/>
      <c r="D841" s="67"/>
      <c r="E841" s="47"/>
      <c r="F841" s="41"/>
      <c r="G841" s="41"/>
      <c r="H841" s="48"/>
      <c r="I841" s="41"/>
      <c r="J841" s="41"/>
      <c r="K841" s="48"/>
      <c r="L841" s="41"/>
      <c r="M841" s="61"/>
      <c r="N841" s="41"/>
      <c r="O841" s="129"/>
    </row>
    <row r="842" spans="2:15" ht="12.75" customHeight="1">
      <c r="B842" s="112">
        <f t="shared" si="26"/>
        <v>0</v>
      </c>
      <c r="C842" s="37"/>
      <c r="D842" s="67"/>
      <c r="E842" s="47"/>
      <c r="F842" s="41"/>
      <c r="G842" s="41"/>
      <c r="H842" s="48"/>
      <c r="I842" s="41"/>
      <c r="J842" s="41"/>
      <c r="K842" s="48"/>
      <c r="L842" s="41"/>
      <c r="M842" s="61"/>
      <c r="N842" s="41"/>
      <c r="O842" s="129"/>
    </row>
    <row r="843" spans="2:15" ht="12.75" customHeight="1">
      <c r="B843" s="112">
        <f t="shared" si="26"/>
        <v>0</v>
      </c>
      <c r="C843" s="37"/>
      <c r="D843" s="67"/>
      <c r="E843" s="47"/>
      <c r="F843" s="41"/>
      <c r="G843" s="41"/>
      <c r="H843" s="48"/>
      <c r="I843" s="41"/>
      <c r="J843" s="41"/>
      <c r="K843" s="48"/>
      <c r="L843" s="41"/>
      <c r="M843" s="61"/>
      <c r="N843" s="41"/>
      <c r="O843" s="129"/>
    </row>
    <row r="844" spans="2:15" ht="12.75" customHeight="1">
      <c r="B844" s="112">
        <f t="shared" si="26"/>
        <v>0</v>
      </c>
      <c r="C844" s="37"/>
      <c r="D844" s="67"/>
      <c r="E844" s="47"/>
      <c r="F844" s="41"/>
      <c r="G844" s="41"/>
      <c r="H844" s="48"/>
      <c r="I844" s="41"/>
      <c r="J844" s="41"/>
      <c r="K844" s="48"/>
      <c r="L844" s="41"/>
      <c r="M844" s="61"/>
      <c r="N844" s="41"/>
      <c r="O844" s="129"/>
    </row>
    <row r="845" spans="2:15" ht="12.75" customHeight="1">
      <c r="B845" s="112">
        <f t="shared" si="26"/>
        <v>0</v>
      </c>
      <c r="C845" s="37"/>
      <c r="D845" s="67"/>
      <c r="E845" s="47"/>
      <c r="F845" s="41"/>
      <c r="G845" s="41"/>
      <c r="H845" s="48"/>
      <c r="I845" s="41"/>
      <c r="J845" s="41"/>
      <c r="K845" s="48"/>
      <c r="L845" s="41"/>
      <c r="M845" s="61"/>
      <c r="N845" s="41"/>
      <c r="O845" s="129"/>
    </row>
    <row r="846" spans="2:15" ht="12.75" customHeight="1">
      <c r="B846" s="112">
        <f t="shared" si="26"/>
        <v>0</v>
      </c>
      <c r="C846" s="37"/>
      <c r="D846" s="67"/>
      <c r="E846" s="47"/>
      <c r="F846" s="41"/>
      <c r="G846" s="41"/>
      <c r="H846" s="48"/>
      <c r="I846" s="41"/>
      <c r="J846" s="41"/>
      <c r="K846" s="48"/>
      <c r="L846" s="41"/>
      <c r="M846" s="61"/>
      <c r="N846" s="41"/>
      <c r="O846" s="129"/>
    </row>
    <row r="847" spans="2:15" ht="12.75" customHeight="1">
      <c r="B847" s="112">
        <f t="shared" si="26"/>
        <v>0</v>
      </c>
      <c r="C847" s="37"/>
      <c r="D847" s="67"/>
      <c r="E847" s="47"/>
      <c r="F847" s="41"/>
      <c r="G847" s="41"/>
      <c r="H847" s="48"/>
      <c r="I847" s="41"/>
      <c r="J847" s="41"/>
      <c r="K847" s="48"/>
      <c r="L847" s="41"/>
      <c r="M847" s="61"/>
      <c r="N847" s="41"/>
      <c r="O847" s="129"/>
    </row>
    <row r="848" spans="2:15" ht="12.75" customHeight="1">
      <c r="B848" s="112">
        <f t="shared" si="26"/>
        <v>0</v>
      </c>
      <c r="C848" s="37"/>
      <c r="D848" s="67"/>
      <c r="E848" s="47"/>
      <c r="F848" s="41"/>
      <c r="G848" s="41"/>
      <c r="H848" s="48"/>
      <c r="I848" s="41"/>
      <c r="J848" s="41"/>
      <c r="K848" s="48"/>
      <c r="L848" s="41"/>
      <c r="M848" s="61"/>
      <c r="N848" s="41"/>
      <c r="O848" s="129"/>
    </row>
    <row r="849" spans="2:15" ht="12.75" customHeight="1">
      <c r="B849" s="112">
        <f t="shared" si="26"/>
        <v>0</v>
      </c>
      <c r="C849" s="37"/>
      <c r="D849" s="67"/>
      <c r="E849" s="47"/>
      <c r="F849" s="41"/>
      <c r="G849" s="41"/>
      <c r="H849" s="48"/>
      <c r="I849" s="41"/>
      <c r="J849" s="41"/>
      <c r="K849" s="48"/>
      <c r="L849" s="41"/>
      <c r="M849" s="61"/>
      <c r="N849" s="41"/>
      <c r="O849" s="129"/>
    </row>
    <row r="850" spans="2:15" ht="12.75" customHeight="1">
      <c r="B850" s="112">
        <f t="shared" ref="B850:B913" si="27">$C$2</f>
        <v>0</v>
      </c>
      <c r="C850" s="37"/>
      <c r="D850" s="67"/>
      <c r="E850" s="47"/>
      <c r="F850" s="41"/>
      <c r="G850" s="41"/>
      <c r="H850" s="48"/>
      <c r="I850" s="41"/>
      <c r="J850" s="41"/>
      <c r="K850" s="48"/>
      <c r="L850" s="41"/>
      <c r="M850" s="61"/>
      <c r="N850" s="41"/>
      <c r="O850" s="129"/>
    </row>
    <row r="851" spans="2:15" ht="12.75" customHeight="1">
      <c r="B851" s="112">
        <f t="shared" si="27"/>
        <v>0</v>
      </c>
      <c r="C851" s="37"/>
      <c r="D851" s="67"/>
      <c r="E851" s="47"/>
      <c r="F851" s="41"/>
      <c r="G851" s="41"/>
      <c r="H851" s="48"/>
      <c r="I851" s="41"/>
      <c r="J851" s="41"/>
      <c r="K851" s="48"/>
      <c r="L851" s="41"/>
      <c r="M851" s="61"/>
      <c r="N851" s="41"/>
      <c r="O851" s="129"/>
    </row>
    <row r="852" spans="2:15" ht="12.75" customHeight="1">
      <c r="B852" s="112">
        <f t="shared" si="27"/>
        <v>0</v>
      </c>
      <c r="C852" s="37"/>
      <c r="D852" s="67"/>
      <c r="E852" s="47"/>
      <c r="F852" s="41"/>
      <c r="G852" s="41"/>
      <c r="H852" s="48"/>
      <c r="I852" s="41"/>
      <c r="J852" s="41"/>
      <c r="K852" s="48"/>
      <c r="L852" s="41"/>
      <c r="M852" s="61"/>
      <c r="N852" s="41"/>
      <c r="O852" s="129"/>
    </row>
    <row r="853" spans="2:15" ht="12.75" customHeight="1">
      <c r="B853" s="112">
        <f t="shared" si="27"/>
        <v>0</v>
      </c>
      <c r="C853" s="37"/>
      <c r="D853" s="67"/>
      <c r="E853" s="47"/>
      <c r="F853" s="41"/>
      <c r="G853" s="41"/>
      <c r="H853" s="48"/>
      <c r="I853" s="41"/>
      <c r="J853" s="41"/>
      <c r="K853" s="48"/>
      <c r="L853" s="41"/>
      <c r="M853" s="61"/>
      <c r="N853" s="41"/>
      <c r="O853" s="129"/>
    </row>
    <row r="854" spans="2:15" ht="12.75" customHeight="1">
      <c r="B854" s="112">
        <f t="shared" si="27"/>
        <v>0</v>
      </c>
      <c r="C854" s="37"/>
      <c r="D854" s="67"/>
      <c r="E854" s="47"/>
      <c r="F854" s="41"/>
      <c r="G854" s="41"/>
      <c r="H854" s="48"/>
      <c r="I854" s="41"/>
      <c r="J854" s="41"/>
      <c r="K854" s="48"/>
      <c r="L854" s="41"/>
      <c r="M854" s="61"/>
      <c r="N854" s="41"/>
      <c r="O854" s="129"/>
    </row>
    <row r="855" spans="2:15" ht="12.75" customHeight="1">
      <c r="B855" s="112">
        <f t="shared" si="27"/>
        <v>0</v>
      </c>
      <c r="C855" s="37"/>
      <c r="D855" s="67"/>
      <c r="E855" s="47"/>
      <c r="F855" s="41"/>
      <c r="G855" s="41"/>
      <c r="H855" s="48"/>
      <c r="I855" s="41"/>
      <c r="J855" s="41"/>
      <c r="K855" s="48"/>
      <c r="L855" s="41"/>
      <c r="M855" s="61"/>
      <c r="N855" s="41"/>
      <c r="O855" s="129"/>
    </row>
    <row r="856" spans="2:15" ht="12.75" customHeight="1">
      <c r="B856" s="112">
        <f t="shared" si="27"/>
        <v>0</v>
      </c>
      <c r="C856" s="37"/>
      <c r="D856" s="67"/>
      <c r="E856" s="47"/>
      <c r="F856" s="41"/>
      <c r="G856" s="41"/>
      <c r="H856" s="48"/>
      <c r="I856" s="41"/>
      <c r="J856" s="41"/>
      <c r="K856" s="48"/>
      <c r="L856" s="41"/>
      <c r="M856" s="61"/>
      <c r="N856" s="41"/>
      <c r="O856" s="129"/>
    </row>
    <row r="857" spans="2:15" ht="12.75" customHeight="1">
      <c r="B857" s="112">
        <f t="shared" si="27"/>
        <v>0</v>
      </c>
      <c r="C857" s="37"/>
      <c r="D857" s="67"/>
      <c r="E857" s="47"/>
      <c r="F857" s="41"/>
      <c r="G857" s="41"/>
      <c r="H857" s="48"/>
      <c r="I857" s="41"/>
      <c r="J857" s="41"/>
      <c r="K857" s="48"/>
      <c r="L857" s="41"/>
      <c r="M857" s="61"/>
      <c r="N857" s="41"/>
      <c r="O857" s="129"/>
    </row>
    <row r="858" spans="2:15" ht="12.75" customHeight="1">
      <c r="B858" s="112">
        <f t="shared" si="27"/>
        <v>0</v>
      </c>
      <c r="C858" s="37"/>
      <c r="D858" s="67"/>
      <c r="E858" s="47"/>
      <c r="F858" s="41"/>
      <c r="G858" s="41"/>
      <c r="H858" s="48"/>
      <c r="I858" s="41"/>
      <c r="J858" s="41"/>
      <c r="K858" s="48"/>
      <c r="L858" s="41"/>
      <c r="M858" s="61"/>
      <c r="N858" s="41"/>
      <c r="O858" s="129"/>
    </row>
    <row r="859" spans="2:15" ht="12.75" customHeight="1">
      <c r="B859" s="112">
        <f t="shared" si="27"/>
        <v>0</v>
      </c>
      <c r="C859" s="37"/>
      <c r="D859" s="67"/>
      <c r="E859" s="47"/>
      <c r="F859" s="41"/>
      <c r="G859" s="41"/>
      <c r="H859" s="48"/>
      <c r="I859" s="41"/>
      <c r="J859" s="41"/>
      <c r="K859" s="48"/>
      <c r="L859" s="41"/>
      <c r="M859" s="61"/>
      <c r="N859" s="41"/>
      <c r="O859" s="129"/>
    </row>
    <row r="860" spans="2:15" ht="12.75" customHeight="1">
      <c r="B860" s="112">
        <f t="shared" si="27"/>
        <v>0</v>
      </c>
      <c r="C860" s="37"/>
      <c r="D860" s="67"/>
      <c r="E860" s="47"/>
      <c r="F860" s="41"/>
      <c r="G860" s="41"/>
      <c r="H860" s="48"/>
      <c r="I860" s="41"/>
      <c r="J860" s="41"/>
      <c r="K860" s="48"/>
      <c r="L860" s="41"/>
      <c r="M860" s="61"/>
      <c r="N860" s="41"/>
      <c r="O860" s="129"/>
    </row>
    <row r="861" spans="2:15" ht="12.75" customHeight="1">
      <c r="B861" s="112">
        <f t="shared" si="27"/>
        <v>0</v>
      </c>
      <c r="C861" s="37"/>
      <c r="D861" s="67"/>
      <c r="E861" s="47"/>
      <c r="F861" s="41"/>
      <c r="G861" s="41"/>
      <c r="H861" s="48"/>
      <c r="I861" s="41"/>
      <c r="J861" s="41"/>
      <c r="K861" s="48"/>
      <c r="L861" s="41"/>
      <c r="M861" s="61"/>
      <c r="N861" s="41"/>
      <c r="O861" s="129"/>
    </row>
    <row r="862" spans="2:15" ht="12.75" customHeight="1">
      <c r="B862" s="112">
        <f t="shared" si="27"/>
        <v>0</v>
      </c>
      <c r="C862" s="37"/>
      <c r="D862" s="67"/>
      <c r="E862" s="47"/>
      <c r="F862" s="41"/>
      <c r="G862" s="41"/>
      <c r="H862" s="48"/>
      <c r="I862" s="41"/>
      <c r="J862" s="41"/>
      <c r="K862" s="48"/>
      <c r="L862" s="41"/>
      <c r="M862" s="61"/>
      <c r="N862" s="41"/>
      <c r="O862" s="129"/>
    </row>
    <row r="863" spans="2:15" ht="12.75" customHeight="1">
      <c r="B863" s="112">
        <f t="shared" si="27"/>
        <v>0</v>
      </c>
      <c r="C863" s="37"/>
      <c r="D863" s="67"/>
      <c r="E863" s="47"/>
      <c r="F863" s="41"/>
      <c r="G863" s="41"/>
      <c r="H863" s="48"/>
      <c r="I863" s="41"/>
      <c r="J863" s="41"/>
      <c r="K863" s="48"/>
      <c r="L863" s="41"/>
      <c r="M863" s="61"/>
      <c r="N863" s="41"/>
      <c r="O863" s="129"/>
    </row>
    <row r="864" spans="2:15" ht="12.75" customHeight="1">
      <c r="B864" s="112">
        <f t="shared" si="27"/>
        <v>0</v>
      </c>
      <c r="C864" s="37"/>
      <c r="D864" s="67"/>
      <c r="E864" s="47"/>
      <c r="F864" s="41"/>
      <c r="G864" s="41"/>
      <c r="H864" s="48"/>
      <c r="I864" s="41"/>
      <c r="J864" s="41"/>
      <c r="K864" s="48"/>
      <c r="L864" s="41"/>
      <c r="M864" s="61"/>
      <c r="N864" s="41"/>
      <c r="O864" s="129"/>
    </row>
    <row r="865" spans="2:15" ht="12.75" customHeight="1">
      <c r="B865" s="112">
        <f t="shared" si="27"/>
        <v>0</v>
      </c>
      <c r="C865" s="37"/>
      <c r="D865" s="67"/>
      <c r="E865" s="47"/>
      <c r="F865" s="41"/>
      <c r="G865" s="41"/>
      <c r="H865" s="48"/>
      <c r="I865" s="41"/>
      <c r="J865" s="41"/>
      <c r="K865" s="48"/>
      <c r="L865" s="41"/>
      <c r="M865" s="61"/>
      <c r="N865" s="41"/>
      <c r="O865" s="129"/>
    </row>
    <row r="866" spans="2:15" ht="12.75" customHeight="1">
      <c r="B866" s="112">
        <f t="shared" si="27"/>
        <v>0</v>
      </c>
      <c r="C866" s="37"/>
      <c r="D866" s="67"/>
      <c r="E866" s="47"/>
      <c r="F866" s="41"/>
      <c r="G866" s="41"/>
      <c r="H866" s="48"/>
      <c r="I866" s="41"/>
      <c r="J866" s="41"/>
      <c r="K866" s="48"/>
      <c r="L866" s="41"/>
      <c r="M866" s="61"/>
      <c r="N866" s="41"/>
      <c r="O866" s="129"/>
    </row>
    <row r="867" spans="2:15" ht="12.75" customHeight="1">
      <c r="B867" s="112">
        <f t="shared" si="27"/>
        <v>0</v>
      </c>
      <c r="C867" s="37"/>
      <c r="D867" s="67"/>
      <c r="E867" s="47"/>
      <c r="F867" s="41"/>
      <c r="G867" s="41"/>
      <c r="H867" s="48"/>
      <c r="I867" s="41"/>
      <c r="J867" s="41"/>
      <c r="K867" s="48"/>
      <c r="L867" s="41"/>
      <c r="M867" s="61"/>
      <c r="N867" s="41"/>
      <c r="O867" s="129"/>
    </row>
    <row r="868" spans="2:15" ht="12.75" customHeight="1">
      <c r="B868" s="112">
        <f t="shared" si="27"/>
        <v>0</v>
      </c>
      <c r="C868" s="37"/>
      <c r="D868" s="67"/>
      <c r="E868" s="47"/>
      <c r="F868" s="41"/>
      <c r="G868" s="41"/>
      <c r="H868" s="48"/>
      <c r="I868" s="41"/>
      <c r="J868" s="41"/>
      <c r="K868" s="48"/>
      <c r="L868" s="41"/>
      <c r="M868" s="61"/>
      <c r="N868" s="41"/>
      <c r="O868" s="129"/>
    </row>
    <row r="869" spans="2:15" ht="12.75" customHeight="1">
      <c r="B869" s="112">
        <f t="shared" si="27"/>
        <v>0</v>
      </c>
      <c r="C869" s="37"/>
      <c r="D869" s="67"/>
      <c r="E869" s="47"/>
      <c r="F869" s="41"/>
      <c r="G869" s="41"/>
      <c r="H869" s="48"/>
      <c r="I869" s="41"/>
      <c r="J869" s="41"/>
      <c r="K869" s="48"/>
      <c r="L869" s="41"/>
      <c r="M869" s="61"/>
      <c r="N869" s="41"/>
      <c r="O869" s="129"/>
    </row>
    <row r="870" spans="2:15" ht="12.75" customHeight="1">
      <c r="B870" s="112">
        <f t="shared" si="27"/>
        <v>0</v>
      </c>
      <c r="C870" s="37"/>
      <c r="D870" s="67"/>
      <c r="E870" s="47"/>
      <c r="F870" s="41"/>
      <c r="G870" s="41"/>
      <c r="H870" s="48"/>
      <c r="I870" s="41"/>
      <c r="J870" s="41"/>
      <c r="K870" s="48"/>
      <c r="L870" s="41"/>
      <c r="M870" s="61"/>
      <c r="N870" s="41"/>
      <c r="O870" s="129"/>
    </row>
    <row r="871" spans="2:15" ht="12.75" customHeight="1">
      <c r="B871" s="112">
        <f t="shared" si="27"/>
        <v>0</v>
      </c>
      <c r="C871" s="37"/>
      <c r="D871" s="67"/>
      <c r="E871" s="47"/>
      <c r="F871" s="41"/>
      <c r="G871" s="41"/>
      <c r="H871" s="48"/>
      <c r="I871" s="41"/>
      <c r="J871" s="41"/>
      <c r="K871" s="48"/>
      <c r="L871" s="41"/>
      <c r="M871" s="61"/>
      <c r="N871" s="41"/>
      <c r="O871" s="129"/>
    </row>
    <row r="872" spans="2:15" ht="12.75" customHeight="1">
      <c r="B872" s="112">
        <f t="shared" si="27"/>
        <v>0</v>
      </c>
      <c r="C872" s="37"/>
      <c r="D872" s="67"/>
      <c r="E872" s="47"/>
      <c r="F872" s="41"/>
      <c r="G872" s="41"/>
      <c r="H872" s="48"/>
      <c r="I872" s="41"/>
      <c r="J872" s="41"/>
      <c r="K872" s="48"/>
      <c r="L872" s="41"/>
      <c r="M872" s="61"/>
      <c r="N872" s="41"/>
      <c r="O872" s="129"/>
    </row>
    <row r="873" spans="2:15" ht="12.75" customHeight="1">
      <c r="B873" s="112">
        <f t="shared" si="27"/>
        <v>0</v>
      </c>
      <c r="C873" s="37"/>
      <c r="D873" s="67"/>
      <c r="E873" s="47"/>
      <c r="F873" s="41"/>
      <c r="G873" s="41"/>
      <c r="H873" s="48"/>
      <c r="I873" s="41"/>
      <c r="J873" s="41"/>
      <c r="K873" s="48"/>
      <c r="L873" s="41"/>
      <c r="M873" s="61"/>
      <c r="N873" s="41"/>
      <c r="O873" s="129"/>
    </row>
    <row r="874" spans="2:15" ht="12.75" customHeight="1">
      <c r="B874" s="112">
        <f t="shared" si="27"/>
        <v>0</v>
      </c>
      <c r="C874" s="37"/>
      <c r="D874" s="67"/>
      <c r="E874" s="47"/>
      <c r="F874" s="41"/>
      <c r="G874" s="41"/>
      <c r="H874" s="48"/>
      <c r="I874" s="41"/>
      <c r="J874" s="41"/>
      <c r="K874" s="48"/>
      <c r="L874" s="41"/>
      <c r="M874" s="61"/>
      <c r="N874" s="41"/>
      <c r="O874" s="129"/>
    </row>
    <row r="875" spans="2:15" ht="12.75" customHeight="1">
      <c r="B875" s="112">
        <f t="shared" si="27"/>
        <v>0</v>
      </c>
      <c r="C875" s="37"/>
      <c r="D875" s="67"/>
      <c r="E875" s="47"/>
      <c r="F875" s="41"/>
      <c r="G875" s="41"/>
      <c r="H875" s="48"/>
      <c r="I875" s="41"/>
      <c r="J875" s="41"/>
      <c r="K875" s="48"/>
      <c r="L875" s="41"/>
      <c r="M875" s="61"/>
      <c r="N875" s="41"/>
      <c r="O875" s="129"/>
    </row>
    <row r="876" spans="2:15" ht="12.75" customHeight="1">
      <c r="B876" s="112">
        <f t="shared" si="27"/>
        <v>0</v>
      </c>
      <c r="C876" s="37"/>
      <c r="D876" s="67"/>
      <c r="E876" s="47"/>
      <c r="F876" s="41"/>
      <c r="G876" s="41"/>
      <c r="H876" s="48"/>
      <c r="I876" s="41"/>
      <c r="J876" s="41"/>
      <c r="K876" s="48"/>
      <c r="L876" s="41"/>
      <c r="M876" s="61"/>
      <c r="N876" s="41"/>
      <c r="O876" s="129"/>
    </row>
    <row r="877" spans="2:15" ht="12.75" customHeight="1">
      <c r="B877" s="112">
        <f t="shared" si="27"/>
        <v>0</v>
      </c>
      <c r="C877" s="37"/>
      <c r="D877" s="67"/>
      <c r="E877" s="47"/>
      <c r="F877" s="41"/>
      <c r="G877" s="41"/>
      <c r="H877" s="48"/>
      <c r="I877" s="41"/>
      <c r="J877" s="41"/>
      <c r="K877" s="48"/>
      <c r="L877" s="41"/>
      <c r="M877" s="61"/>
      <c r="N877" s="41"/>
      <c r="O877" s="129"/>
    </row>
    <row r="878" spans="2:15" ht="12.75" customHeight="1">
      <c r="B878" s="112">
        <f t="shared" si="27"/>
        <v>0</v>
      </c>
      <c r="C878" s="37"/>
      <c r="D878" s="67"/>
      <c r="E878" s="47"/>
      <c r="F878" s="41"/>
      <c r="G878" s="41"/>
      <c r="H878" s="48"/>
      <c r="I878" s="41"/>
      <c r="J878" s="41"/>
      <c r="K878" s="48"/>
      <c r="L878" s="41"/>
      <c r="M878" s="61"/>
      <c r="N878" s="41"/>
      <c r="O878" s="129"/>
    </row>
    <row r="879" spans="2:15" ht="12.75" customHeight="1">
      <c r="B879" s="112">
        <f t="shared" si="27"/>
        <v>0</v>
      </c>
      <c r="C879" s="37"/>
      <c r="D879" s="67"/>
      <c r="E879" s="47"/>
      <c r="F879" s="41"/>
      <c r="G879" s="41"/>
      <c r="H879" s="48"/>
      <c r="I879" s="41"/>
      <c r="J879" s="41"/>
      <c r="K879" s="48"/>
      <c r="L879" s="41"/>
      <c r="M879" s="61"/>
      <c r="N879" s="41"/>
      <c r="O879" s="129"/>
    </row>
    <row r="880" spans="2:15" ht="12.75" customHeight="1">
      <c r="B880" s="112">
        <f t="shared" si="27"/>
        <v>0</v>
      </c>
      <c r="C880" s="37"/>
      <c r="D880" s="67"/>
      <c r="E880" s="47"/>
      <c r="F880" s="41"/>
      <c r="G880" s="41"/>
      <c r="H880" s="48"/>
      <c r="I880" s="41"/>
      <c r="J880" s="41"/>
      <c r="K880" s="48"/>
      <c r="L880" s="41"/>
      <c r="M880" s="61"/>
      <c r="N880" s="41"/>
      <c r="O880" s="129"/>
    </row>
    <row r="881" spans="2:15" ht="12.75" customHeight="1">
      <c r="B881" s="112">
        <f t="shared" si="27"/>
        <v>0</v>
      </c>
      <c r="C881" s="37"/>
      <c r="D881" s="67"/>
      <c r="E881" s="47"/>
      <c r="F881" s="41"/>
      <c r="G881" s="41"/>
      <c r="H881" s="48"/>
      <c r="I881" s="41"/>
      <c r="J881" s="41"/>
      <c r="K881" s="48"/>
      <c r="L881" s="41"/>
      <c r="M881" s="61"/>
      <c r="N881" s="41"/>
      <c r="O881" s="129"/>
    </row>
    <row r="882" spans="2:15" ht="12.75" customHeight="1">
      <c r="B882" s="112">
        <f t="shared" si="27"/>
        <v>0</v>
      </c>
      <c r="C882" s="37"/>
      <c r="D882" s="67"/>
      <c r="E882" s="47"/>
      <c r="F882" s="41"/>
      <c r="G882" s="41"/>
      <c r="H882" s="48"/>
      <c r="I882" s="41"/>
      <c r="J882" s="41"/>
      <c r="K882" s="48"/>
      <c r="L882" s="41"/>
      <c r="M882" s="61"/>
      <c r="N882" s="41"/>
      <c r="O882" s="129"/>
    </row>
    <row r="883" spans="2:15" ht="12.75" customHeight="1">
      <c r="B883" s="112">
        <f t="shared" si="27"/>
        <v>0</v>
      </c>
      <c r="C883" s="37"/>
      <c r="D883" s="67"/>
      <c r="E883" s="47"/>
      <c r="F883" s="41"/>
      <c r="G883" s="41"/>
      <c r="H883" s="48"/>
      <c r="I883" s="41"/>
      <c r="J883" s="41"/>
      <c r="K883" s="48"/>
      <c r="L883" s="41"/>
      <c r="M883" s="61"/>
      <c r="N883" s="41"/>
      <c r="O883" s="129"/>
    </row>
    <row r="884" spans="2:15" ht="12.75" customHeight="1">
      <c r="B884" s="112">
        <f t="shared" si="27"/>
        <v>0</v>
      </c>
      <c r="C884" s="37"/>
      <c r="D884" s="67"/>
      <c r="E884" s="47"/>
      <c r="F884" s="41"/>
      <c r="G884" s="41"/>
      <c r="H884" s="48"/>
      <c r="I884" s="41"/>
      <c r="J884" s="41"/>
      <c r="K884" s="48"/>
      <c r="L884" s="41"/>
      <c r="M884" s="61"/>
      <c r="N884" s="41"/>
      <c r="O884" s="129"/>
    </row>
    <row r="885" spans="2:15" ht="12.75" customHeight="1">
      <c r="B885" s="112">
        <f t="shared" si="27"/>
        <v>0</v>
      </c>
      <c r="C885" s="37"/>
      <c r="D885" s="67"/>
      <c r="E885" s="47"/>
      <c r="F885" s="41"/>
      <c r="G885" s="41"/>
      <c r="H885" s="48"/>
      <c r="I885" s="41"/>
      <c r="J885" s="41"/>
      <c r="K885" s="48"/>
      <c r="L885" s="41"/>
      <c r="M885" s="61"/>
      <c r="N885" s="41"/>
      <c r="O885" s="129"/>
    </row>
    <row r="886" spans="2:15" ht="12.75" customHeight="1">
      <c r="B886" s="112">
        <f t="shared" si="27"/>
        <v>0</v>
      </c>
      <c r="C886" s="37"/>
      <c r="D886" s="67"/>
      <c r="E886" s="47"/>
      <c r="F886" s="41"/>
      <c r="G886" s="41"/>
      <c r="H886" s="48"/>
      <c r="I886" s="41"/>
      <c r="J886" s="41"/>
      <c r="K886" s="48"/>
      <c r="L886" s="41"/>
      <c r="M886" s="61"/>
      <c r="N886" s="41"/>
      <c r="O886" s="129"/>
    </row>
    <row r="887" spans="2:15" ht="12.75" customHeight="1">
      <c r="B887" s="112">
        <f t="shared" si="27"/>
        <v>0</v>
      </c>
      <c r="C887" s="37"/>
      <c r="D887" s="67"/>
      <c r="E887" s="47"/>
      <c r="F887" s="41"/>
      <c r="G887" s="41"/>
      <c r="H887" s="48"/>
      <c r="I887" s="41"/>
      <c r="J887" s="41"/>
      <c r="K887" s="48"/>
      <c r="L887" s="41"/>
      <c r="M887" s="61"/>
      <c r="N887" s="41"/>
      <c r="O887" s="129"/>
    </row>
    <row r="888" spans="2:15" ht="12.75" customHeight="1">
      <c r="B888" s="112">
        <f t="shared" si="27"/>
        <v>0</v>
      </c>
      <c r="C888" s="37"/>
      <c r="D888" s="67"/>
      <c r="E888" s="47"/>
      <c r="F888" s="41"/>
      <c r="G888" s="41"/>
      <c r="H888" s="48"/>
      <c r="I888" s="41"/>
      <c r="J888" s="41"/>
      <c r="K888" s="48"/>
      <c r="L888" s="41"/>
      <c r="M888" s="61"/>
      <c r="N888" s="41"/>
      <c r="O888" s="129"/>
    </row>
    <row r="889" spans="2:15" ht="12.75" customHeight="1">
      <c r="B889" s="112">
        <f t="shared" si="27"/>
        <v>0</v>
      </c>
      <c r="C889" s="37"/>
      <c r="D889" s="67"/>
      <c r="E889" s="47"/>
      <c r="F889" s="41"/>
      <c r="G889" s="41"/>
      <c r="H889" s="48"/>
      <c r="I889" s="41"/>
      <c r="J889" s="41"/>
      <c r="K889" s="48"/>
      <c r="L889" s="41"/>
      <c r="M889" s="61"/>
      <c r="N889" s="41"/>
      <c r="O889" s="129"/>
    </row>
    <row r="890" spans="2:15" ht="12.75" customHeight="1">
      <c r="B890" s="112">
        <f t="shared" si="27"/>
        <v>0</v>
      </c>
      <c r="C890" s="37"/>
      <c r="D890" s="67"/>
      <c r="E890" s="47"/>
      <c r="F890" s="41"/>
      <c r="G890" s="41"/>
      <c r="H890" s="48"/>
      <c r="I890" s="41"/>
      <c r="J890" s="41"/>
      <c r="K890" s="48"/>
      <c r="L890" s="41"/>
      <c r="M890" s="61"/>
      <c r="N890" s="41"/>
      <c r="O890" s="129"/>
    </row>
    <row r="891" spans="2:15" ht="12.75" customHeight="1">
      <c r="B891" s="112">
        <f t="shared" si="27"/>
        <v>0</v>
      </c>
      <c r="C891" s="37"/>
      <c r="D891" s="67"/>
      <c r="E891" s="47"/>
      <c r="F891" s="41"/>
      <c r="G891" s="41"/>
      <c r="H891" s="48"/>
      <c r="I891" s="41"/>
      <c r="J891" s="41"/>
      <c r="K891" s="48"/>
      <c r="L891" s="41"/>
      <c r="M891" s="61"/>
      <c r="N891" s="41"/>
      <c r="O891" s="129"/>
    </row>
    <row r="892" spans="2:15" ht="12.75" customHeight="1">
      <c r="B892" s="112">
        <f t="shared" si="27"/>
        <v>0</v>
      </c>
      <c r="C892" s="37"/>
      <c r="D892" s="67"/>
      <c r="E892" s="47"/>
      <c r="F892" s="41"/>
      <c r="G892" s="41"/>
      <c r="H892" s="48"/>
      <c r="I892" s="41"/>
      <c r="J892" s="41"/>
      <c r="K892" s="48"/>
      <c r="L892" s="41"/>
      <c r="M892" s="61"/>
      <c r="N892" s="41"/>
      <c r="O892" s="129"/>
    </row>
    <row r="893" spans="2:15" ht="12.75" customHeight="1">
      <c r="B893" s="112">
        <f t="shared" si="27"/>
        <v>0</v>
      </c>
      <c r="C893" s="37"/>
      <c r="D893" s="67"/>
      <c r="E893" s="47"/>
      <c r="F893" s="41"/>
      <c r="G893" s="41"/>
      <c r="H893" s="48"/>
      <c r="I893" s="41"/>
      <c r="J893" s="41"/>
      <c r="K893" s="48"/>
      <c r="L893" s="41"/>
      <c r="M893" s="61"/>
      <c r="N893" s="41"/>
      <c r="O893" s="129"/>
    </row>
    <row r="894" spans="2:15" ht="12.75" customHeight="1">
      <c r="B894" s="112">
        <f t="shared" si="27"/>
        <v>0</v>
      </c>
      <c r="C894" s="37"/>
      <c r="D894" s="67"/>
      <c r="E894" s="47"/>
      <c r="F894" s="41"/>
      <c r="G894" s="41"/>
      <c r="H894" s="48"/>
      <c r="I894" s="41"/>
      <c r="J894" s="41"/>
      <c r="K894" s="48"/>
      <c r="L894" s="41"/>
      <c r="M894" s="61"/>
      <c r="N894" s="41"/>
      <c r="O894" s="129"/>
    </row>
    <row r="895" spans="2:15" ht="12.75" customHeight="1">
      <c r="B895" s="112">
        <f t="shared" si="27"/>
        <v>0</v>
      </c>
      <c r="C895" s="37"/>
      <c r="D895" s="67"/>
      <c r="E895" s="47"/>
      <c r="F895" s="41"/>
      <c r="G895" s="41"/>
      <c r="H895" s="48"/>
      <c r="I895" s="41"/>
      <c r="J895" s="41"/>
      <c r="K895" s="48"/>
      <c r="L895" s="41"/>
      <c r="M895" s="61"/>
      <c r="N895" s="41"/>
      <c r="O895" s="129"/>
    </row>
    <row r="896" spans="2:15" ht="12.75" customHeight="1">
      <c r="B896" s="112">
        <f t="shared" si="27"/>
        <v>0</v>
      </c>
      <c r="C896" s="37"/>
      <c r="D896" s="67"/>
      <c r="E896" s="47"/>
      <c r="F896" s="41"/>
      <c r="G896" s="41"/>
      <c r="H896" s="48"/>
      <c r="I896" s="41"/>
      <c r="J896" s="41"/>
      <c r="K896" s="48"/>
      <c r="L896" s="41"/>
      <c r="M896" s="61"/>
      <c r="N896" s="41"/>
      <c r="O896" s="129"/>
    </row>
    <row r="897" spans="2:15" ht="12.75" customHeight="1">
      <c r="B897" s="112">
        <f t="shared" si="27"/>
        <v>0</v>
      </c>
      <c r="C897" s="37"/>
      <c r="D897" s="67"/>
      <c r="E897" s="47"/>
      <c r="F897" s="41"/>
      <c r="G897" s="41"/>
      <c r="H897" s="48"/>
      <c r="I897" s="41"/>
      <c r="J897" s="41"/>
      <c r="K897" s="48"/>
      <c r="L897" s="41"/>
      <c r="M897" s="61"/>
      <c r="N897" s="41"/>
      <c r="O897" s="129"/>
    </row>
    <row r="898" spans="2:15" ht="12.75" customHeight="1">
      <c r="B898" s="112">
        <f t="shared" si="27"/>
        <v>0</v>
      </c>
      <c r="C898" s="37"/>
      <c r="D898" s="67"/>
      <c r="E898" s="47"/>
      <c r="F898" s="41"/>
      <c r="G898" s="41"/>
      <c r="H898" s="48"/>
      <c r="I898" s="41"/>
      <c r="J898" s="41"/>
      <c r="K898" s="48"/>
      <c r="L898" s="41"/>
      <c r="M898" s="61"/>
      <c r="N898" s="41"/>
      <c r="O898" s="129"/>
    </row>
    <row r="899" spans="2:15" ht="12.75" customHeight="1">
      <c r="B899" s="112">
        <f t="shared" si="27"/>
        <v>0</v>
      </c>
      <c r="C899" s="37"/>
      <c r="D899" s="67"/>
      <c r="E899" s="47"/>
      <c r="F899" s="41"/>
      <c r="G899" s="41"/>
      <c r="H899" s="48"/>
      <c r="I899" s="41"/>
      <c r="J899" s="41"/>
      <c r="K899" s="48"/>
      <c r="L899" s="41"/>
      <c r="M899" s="61"/>
      <c r="N899" s="41"/>
      <c r="O899" s="129"/>
    </row>
    <row r="900" spans="2:15" ht="12.75" customHeight="1">
      <c r="B900" s="112">
        <f t="shared" si="27"/>
        <v>0</v>
      </c>
      <c r="C900" s="37"/>
      <c r="D900" s="67"/>
      <c r="E900" s="47"/>
      <c r="F900" s="41"/>
      <c r="G900" s="41"/>
      <c r="H900" s="48"/>
      <c r="I900" s="41"/>
      <c r="J900" s="41"/>
      <c r="K900" s="48"/>
      <c r="L900" s="41"/>
      <c r="M900" s="61"/>
      <c r="N900" s="41"/>
      <c r="O900" s="129"/>
    </row>
    <row r="901" spans="2:15" ht="12.75" customHeight="1">
      <c r="B901" s="112">
        <f t="shared" si="27"/>
        <v>0</v>
      </c>
      <c r="C901" s="37"/>
      <c r="D901" s="67"/>
      <c r="E901" s="47"/>
      <c r="F901" s="41"/>
      <c r="G901" s="41"/>
      <c r="H901" s="48"/>
      <c r="I901" s="41"/>
      <c r="J901" s="41"/>
      <c r="K901" s="48"/>
      <c r="L901" s="41"/>
      <c r="M901" s="61"/>
      <c r="N901" s="41"/>
      <c r="O901" s="129"/>
    </row>
    <row r="902" spans="2:15" ht="12.75" customHeight="1">
      <c r="B902" s="112">
        <f t="shared" si="27"/>
        <v>0</v>
      </c>
      <c r="C902" s="37"/>
      <c r="D902" s="67"/>
      <c r="E902" s="47"/>
      <c r="F902" s="41"/>
      <c r="G902" s="41"/>
      <c r="H902" s="48"/>
      <c r="I902" s="41"/>
      <c r="J902" s="41"/>
      <c r="K902" s="48"/>
      <c r="L902" s="41"/>
      <c r="M902" s="61"/>
      <c r="N902" s="41"/>
      <c r="O902" s="129"/>
    </row>
    <row r="903" spans="2:15" ht="12.75" customHeight="1">
      <c r="B903" s="112">
        <f t="shared" si="27"/>
        <v>0</v>
      </c>
      <c r="C903" s="37"/>
      <c r="D903" s="67"/>
      <c r="E903" s="47"/>
      <c r="F903" s="41"/>
      <c r="G903" s="41"/>
      <c r="H903" s="48"/>
      <c r="I903" s="41"/>
      <c r="J903" s="41"/>
      <c r="K903" s="48"/>
      <c r="L903" s="41"/>
      <c r="M903" s="61"/>
      <c r="N903" s="41"/>
      <c r="O903" s="129"/>
    </row>
    <row r="904" spans="2:15" ht="12.75" customHeight="1">
      <c r="B904" s="112">
        <f t="shared" si="27"/>
        <v>0</v>
      </c>
      <c r="C904" s="37"/>
      <c r="D904" s="67"/>
      <c r="E904" s="47"/>
      <c r="F904" s="41"/>
      <c r="G904" s="41"/>
      <c r="H904" s="48"/>
      <c r="I904" s="41"/>
      <c r="J904" s="41"/>
      <c r="K904" s="48"/>
      <c r="L904" s="41"/>
      <c r="M904" s="61"/>
      <c r="N904" s="41"/>
      <c r="O904" s="129"/>
    </row>
    <row r="905" spans="2:15" ht="12.75" customHeight="1">
      <c r="B905" s="112">
        <f t="shared" si="27"/>
        <v>0</v>
      </c>
      <c r="C905" s="37"/>
      <c r="D905" s="67"/>
      <c r="E905" s="47"/>
      <c r="F905" s="41"/>
      <c r="G905" s="41"/>
      <c r="H905" s="48"/>
      <c r="I905" s="41"/>
      <c r="J905" s="41"/>
      <c r="K905" s="48"/>
      <c r="L905" s="41"/>
      <c r="M905" s="61"/>
      <c r="N905" s="41"/>
      <c r="O905" s="129"/>
    </row>
    <row r="906" spans="2:15" ht="12.75" customHeight="1">
      <c r="B906" s="112">
        <f t="shared" si="27"/>
        <v>0</v>
      </c>
      <c r="C906" s="37"/>
      <c r="D906" s="67"/>
      <c r="E906" s="47"/>
      <c r="F906" s="41"/>
      <c r="G906" s="41"/>
      <c r="H906" s="48"/>
      <c r="I906" s="41"/>
      <c r="J906" s="41"/>
      <c r="K906" s="48"/>
      <c r="L906" s="41"/>
      <c r="M906" s="61"/>
      <c r="N906" s="41"/>
      <c r="O906" s="129"/>
    </row>
    <row r="907" spans="2:15" ht="12.75" customHeight="1">
      <c r="B907" s="112">
        <f t="shared" si="27"/>
        <v>0</v>
      </c>
      <c r="C907" s="37"/>
      <c r="D907" s="67"/>
      <c r="E907" s="47"/>
      <c r="F907" s="41"/>
      <c r="G907" s="41"/>
      <c r="H907" s="48"/>
      <c r="I907" s="41"/>
      <c r="J907" s="41"/>
      <c r="K907" s="48"/>
      <c r="L907" s="41"/>
      <c r="M907" s="61"/>
      <c r="N907" s="41"/>
      <c r="O907" s="129"/>
    </row>
    <row r="908" spans="2:15" ht="12.75" customHeight="1">
      <c r="B908" s="112">
        <f t="shared" si="27"/>
        <v>0</v>
      </c>
      <c r="C908" s="37"/>
      <c r="D908" s="67"/>
      <c r="E908" s="47"/>
      <c r="F908" s="41"/>
      <c r="G908" s="41"/>
      <c r="H908" s="48"/>
      <c r="I908" s="41"/>
      <c r="J908" s="41"/>
      <c r="K908" s="48"/>
      <c r="L908" s="41"/>
      <c r="M908" s="61"/>
      <c r="N908" s="41"/>
      <c r="O908" s="129"/>
    </row>
    <row r="909" spans="2:15" ht="12.75" customHeight="1">
      <c r="B909" s="112">
        <f t="shared" si="27"/>
        <v>0</v>
      </c>
      <c r="C909" s="37"/>
      <c r="D909" s="67"/>
      <c r="E909" s="47"/>
      <c r="F909" s="41"/>
      <c r="G909" s="41"/>
      <c r="H909" s="48"/>
      <c r="I909" s="41"/>
      <c r="J909" s="41"/>
      <c r="K909" s="48"/>
      <c r="L909" s="41"/>
      <c r="M909" s="61"/>
      <c r="N909" s="41"/>
      <c r="O909" s="129"/>
    </row>
    <row r="910" spans="2:15" ht="12.75" customHeight="1">
      <c r="B910" s="112">
        <f t="shared" si="27"/>
        <v>0</v>
      </c>
      <c r="C910" s="37"/>
      <c r="D910" s="67"/>
      <c r="E910" s="47"/>
      <c r="F910" s="41"/>
      <c r="G910" s="41"/>
      <c r="H910" s="48"/>
      <c r="I910" s="41"/>
      <c r="J910" s="41"/>
      <c r="K910" s="48"/>
      <c r="L910" s="41"/>
      <c r="M910" s="61"/>
      <c r="N910" s="41"/>
      <c r="O910" s="129"/>
    </row>
    <row r="911" spans="2:15" ht="12.75" customHeight="1">
      <c r="B911" s="112">
        <f t="shared" si="27"/>
        <v>0</v>
      </c>
      <c r="C911" s="37"/>
      <c r="D911" s="67"/>
      <c r="E911" s="47"/>
      <c r="F911" s="41"/>
      <c r="G911" s="41"/>
      <c r="H911" s="48"/>
      <c r="I911" s="41"/>
      <c r="J911" s="41"/>
      <c r="K911" s="48"/>
      <c r="L911" s="41"/>
      <c r="M911" s="61"/>
      <c r="N911" s="41"/>
      <c r="O911" s="129"/>
    </row>
    <row r="912" spans="2:15" ht="12.75" customHeight="1">
      <c r="B912" s="112">
        <f t="shared" si="27"/>
        <v>0</v>
      </c>
      <c r="C912" s="37"/>
      <c r="D912" s="67"/>
      <c r="E912" s="47"/>
      <c r="F912" s="41"/>
      <c r="G912" s="41"/>
      <c r="H912" s="48"/>
      <c r="I912" s="41"/>
      <c r="J912" s="41"/>
      <c r="K912" s="48"/>
      <c r="L912" s="41"/>
      <c r="M912" s="61"/>
      <c r="N912" s="41"/>
      <c r="O912" s="129"/>
    </row>
    <row r="913" spans="2:15" ht="12.75" customHeight="1">
      <c r="B913" s="112">
        <f t="shared" si="27"/>
        <v>0</v>
      </c>
      <c r="C913" s="37"/>
      <c r="D913" s="67"/>
      <c r="E913" s="47"/>
      <c r="F913" s="41"/>
      <c r="G913" s="41"/>
      <c r="H913" s="48"/>
      <c r="I913" s="41"/>
      <c r="J913" s="41"/>
      <c r="K913" s="48"/>
      <c r="L913" s="41"/>
      <c r="M913" s="61"/>
      <c r="N913" s="41"/>
      <c r="O913" s="129"/>
    </row>
    <row r="914" spans="2:15" ht="12.75" customHeight="1">
      <c r="B914" s="112">
        <f t="shared" ref="B914:B977" si="28">$C$2</f>
        <v>0</v>
      </c>
      <c r="C914" s="37"/>
      <c r="D914" s="67"/>
      <c r="E914" s="47"/>
      <c r="F914" s="41"/>
      <c r="G914" s="41"/>
      <c r="H914" s="48"/>
      <c r="I914" s="41"/>
      <c r="J914" s="41"/>
      <c r="K914" s="48"/>
      <c r="L914" s="41"/>
      <c r="M914" s="61"/>
      <c r="N914" s="41"/>
      <c r="O914" s="129"/>
    </row>
    <row r="915" spans="2:15" ht="12.75" customHeight="1">
      <c r="B915" s="112">
        <f t="shared" si="28"/>
        <v>0</v>
      </c>
      <c r="C915" s="37"/>
      <c r="D915" s="67"/>
      <c r="E915" s="47"/>
      <c r="F915" s="41"/>
      <c r="G915" s="41"/>
      <c r="H915" s="48"/>
      <c r="I915" s="41"/>
      <c r="J915" s="41"/>
      <c r="K915" s="48"/>
      <c r="L915" s="41"/>
      <c r="M915" s="61"/>
      <c r="N915" s="41"/>
      <c r="O915" s="129"/>
    </row>
    <row r="916" spans="2:15" ht="12.75" customHeight="1">
      <c r="B916" s="112">
        <f t="shared" si="28"/>
        <v>0</v>
      </c>
      <c r="C916" s="37"/>
      <c r="D916" s="67"/>
      <c r="E916" s="47"/>
      <c r="F916" s="41"/>
      <c r="G916" s="41"/>
      <c r="H916" s="48"/>
      <c r="I916" s="41"/>
      <c r="J916" s="41"/>
      <c r="K916" s="48"/>
      <c r="L916" s="41"/>
      <c r="M916" s="61"/>
      <c r="N916" s="41"/>
      <c r="O916" s="129"/>
    </row>
    <row r="917" spans="2:15" ht="12.75" customHeight="1">
      <c r="B917" s="112">
        <f t="shared" si="28"/>
        <v>0</v>
      </c>
      <c r="C917" s="37"/>
      <c r="D917" s="67"/>
      <c r="E917" s="47"/>
      <c r="F917" s="41"/>
      <c r="G917" s="41"/>
      <c r="H917" s="48"/>
      <c r="I917" s="41"/>
      <c r="J917" s="41"/>
      <c r="K917" s="48"/>
      <c r="L917" s="41"/>
      <c r="M917" s="61"/>
      <c r="N917" s="41"/>
      <c r="O917" s="129"/>
    </row>
    <row r="918" spans="2:15" ht="12.75" customHeight="1">
      <c r="B918" s="112">
        <f t="shared" si="28"/>
        <v>0</v>
      </c>
      <c r="C918" s="37"/>
      <c r="D918" s="67"/>
      <c r="E918" s="47"/>
      <c r="F918" s="41"/>
      <c r="G918" s="41"/>
      <c r="H918" s="48"/>
      <c r="I918" s="41"/>
      <c r="J918" s="41"/>
      <c r="K918" s="48"/>
      <c r="L918" s="41"/>
      <c r="M918" s="61"/>
      <c r="N918" s="41"/>
      <c r="O918" s="129"/>
    </row>
    <row r="919" spans="2:15" ht="12.75" customHeight="1">
      <c r="B919" s="112">
        <f t="shared" si="28"/>
        <v>0</v>
      </c>
      <c r="C919" s="37"/>
      <c r="D919" s="67"/>
      <c r="E919" s="47"/>
      <c r="F919" s="41"/>
      <c r="G919" s="41"/>
      <c r="H919" s="48"/>
      <c r="I919" s="41"/>
      <c r="J919" s="41"/>
      <c r="K919" s="48"/>
      <c r="L919" s="41"/>
      <c r="M919" s="61"/>
      <c r="N919" s="41"/>
      <c r="O919" s="129"/>
    </row>
    <row r="920" spans="2:15" ht="12.75" customHeight="1">
      <c r="B920" s="112">
        <f t="shared" si="28"/>
        <v>0</v>
      </c>
      <c r="C920" s="37"/>
      <c r="D920" s="67"/>
      <c r="E920" s="47"/>
      <c r="F920" s="41"/>
      <c r="G920" s="41"/>
      <c r="H920" s="48"/>
      <c r="I920" s="41"/>
      <c r="J920" s="41"/>
      <c r="K920" s="48"/>
      <c r="L920" s="41"/>
      <c r="M920" s="61"/>
      <c r="N920" s="41"/>
      <c r="O920" s="129"/>
    </row>
    <row r="921" spans="2:15" ht="12.75" customHeight="1">
      <c r="B921" s="112">
        <f t="shared" si="28"/>
        <v>0</v>
      </c>
      <c r="C921" s="37"/>
      <c r="D921" s="67"/>
      <c r="E921" s="47"/>
      <c r="F921" s="41"/>
      <c r="G921" s="41"/>
      <c r="H921" s="48"/>
      <c r="I921" s="41"/>
      <c r="J921" s="41"/>
      <c r="K921" s="48"/>
      <c r="L921" s="41"/>
      <c r="M921" s="61"/>
      <c r="N921" s="41"/>
      <c r="O921" s="129"/>
    </row>
    <row r="922" spans="2:15" ht="12.75" customHeight="1">
      <c r="B922" s="112">
        <f t="shared" si="28"/>
        <v>0</v>
      </c>
      <c r="C922" s="37"/>
      <c r="D922" s="67"/>
      <c r="E922" s="47"/>
      <c r="F922" s="41"/>
      <c r="G922" s="41"/>
      <c r="H922" s="48"/>
      <c r="I922" s="41"/>
      <c r="J922" s="41"/>
      <c r="K922" s="48"/>
      <c r="L922" s="41"/>
      <c r="M922" s="61"/>
      <c r="N922" s="41"/>
      <c r="O922" s="129"/>
    </row>
    <row r="923" spans="2:15" ht="12.75" customHeight="1">
      <c r="B923" s="112">
        <f t="shared" si="28"/>
        <v>0</v>
      </c>
      <c r="C923" s="37"/>
      <c r="D923" s="67"/>
      <c r="E923" s="47"/>
      <c r="F923" s="41"/>
      <c r="G923" s="41"/>
      <c r="H923" s="48"/>
      <c r="I923" s="41"/>
      <c r="J923" s="41"/>
      <c r="K923" s="48"/>
      <c r="L923" s="41"/>
      <c r="M923" s="61"/>
      <c r="N923" s="41"/>
      <c r="O923" s="129"/>
    </row>
    <row r="924" spans="2:15" ht="12.75" customHeight="1">
      <c r="B924" s="112">
        <f t="shared" si="28"/>
        <v>0</v>
      </c>
      <c r="C924" s="37"/>
      <c r="D924" s="67"/>
      <c r="E924" s="47"/>
      <c r="F924" s="41"/>
      <c r="G924" s="41"/>
      <c r="H924" s="48"/>
      <c r="I924" s="41"/>
      <c r="J924" s="41"/>
      <c r="K924" s="48"/>
      <c r="L924" s="41"/>
      <c r="M924" s="61"/>
      <c r="N924" s="41"/>
      <c r="O924" s="129"/>
    </row>
    <row r="925" spans="2:15" ht="12.75" customHeight="1">
      <c r="B925" s="112">
        <f t="shared" si="28"/>
        <v>0</v>
      </c>
      <c r="C925" s="37"/>
      <c r="D925" s="67"/>
      <c r="E925" s="47"/>
      <c r="F925" s="41"/>
      <c r="G925" s="41"/>
      <c r="H925" s="48"/>
      <c r="I925" s="41"/>
      <c r="J925" s="41"/>
      <c r="K925" s="48"/>
      <c r="L925" s="41"/>
      <c r="M925" s="61"/>
      <c r="N925" s="41"/>
      <c r="O925" s="129"/>
    </row>
    <row r="926" spans="2:15" ht="12.75" customHeight="1">
      <c r="B926" s="112">
        <f t="shared" si="28"/>
        <v>0</v>
      </c>
      <c r="C926" s="37"/>
      <c r="D926" s="67"/>
      <c r="E926" s="47"/>
      <c r="F926" s="41"/>
      <c r="G926" s="41"/>
      <c r="H926" s="48"/>
      <c r="I926" s="41"/>
      <c r="J926" s="41"/>
      <c r="K926" s="48"/>
      <c r="L926" s="41"/>
      <c r="M926" s="61"/>
      <c r="N926" s="41"/>
      <c r="O926" s="129"/>
    </row>
    <row r="927" spans="2:15" ht="12.75" customHeight="1">
      <c r="B927" s="112">
        <f t="shared" si="28"/>
        <v>0</v>
      </c>
      <c r="C927" s="37"/>
      <c r="D927" s="67"/>
      <c r="E927" s="47"/>
      <c r="F927" s="41"/>
      <c r="G927" s="41"/>
      <c r="H927" s="48"/>
      <c r="I927" s="41"/>
      <c r="J927" s="41"/>
      <c r="K927" s="48"/>
      <c r="L927" s="41"/>
      <c r="M927" s="61"/>
      <c r="N927" s="41"/>
      <c r="O927" s="129"/>
    </row>
    <row r="928" spans="2:15" ht="12.75" customHeight="1">
      <c r="B928" s="112">
        <f t="shared" si="28"/>
        <v>0</v>
      </c>
      <c r="C928" s="37"/>
      <c r="D928" s="67"/>
      <c r="E928" s="47"/>
      <c r="F928" s="41"/>
      <c r="G928" s="41"/>
      <c r="H928" s="48"/>
      <c r="I928" s="41"/>
      <c r="J928" s="41"/>
      <c r="K928" s="48"/>
      <c r="L928" s="41"/>
      <c r="M928" s="61"/>
      <c r="N928" s="41"/>
      <c r="O928" s="129"/>
    </row>
    <row r="929" spans="2:15" ht="12.75" customHeight="1">
      <c r="B929" s="112">
        <f t="shared" si="28"/>
        <v>0</v>
      </c>
      <c r="C929" s="37"/>
      <c r="D929" s="67"/>
      <c r="E929" s="47"/>
      <c r="F929" s="41"/>
      <c r="G929" s="41"/>
      <c r="H929" s="48"/>
      <c r="I929" s="41"/>
      <c r="J929" s="41"/>
      <c r="K929" s="48"/>
      <c r="L929" s="41"/>
      <c r="M929" s="61"/>
      <c r="N929" s="41"/>
      <c r="O929" s="129"/>
    </row>
    <row r="930" spans="2:15" ht="12.75" customHeight="1">
      <c r="B930" s="112">
        <f t="shared" si="28"/>
        <v>0</v>
      </c>
      <c r="C930" s="37"/>
      <c r="D930" s="67"/>
      <c r="E930" s="47"/>
      <c r="F930" s="41"/>
      <c r="G930" s="41"/>
      <c r="H930" s="48"/>
      <c r="I930" s="41"/>
      <c r="J930" s="41"/>
      <c r="K930" s="48"/>
      <c r="L930" s="41"/>
      <c r="M930" s="61"/>
      <c r="N930" s="41"/>
      <c r="O930" s="129"/>
    </row>
    <row r="931" spans="2:15" ht="12.75" customHeight="1">
      <c r="B931" s="112">
        <f t="shared" si="28"/>
        <v>0</v>
      </c>
      <c r="C931" s="37"/>
      <c r="D931" s="67"/>
      <c r="E931" s="47"/>
      <c r="F931" s="41"/>
      <c r="G931" s="41"/>
      <c r="H931" s="48"/>
      <c r="I931" s="41"/>
      <c r="J931" s="41"/>
      <c r="K931" s="48"/>
      <c r="L931" s="41"/>
      <c r="M931" s="61"/>
      <c r="N931" s="41"/>
      <c r="O931" s="129"/>
    </row>
    <row r="932" spans="2:15" ht="12.75" customHeight="1">
      <c r="B932" s="112">
        <f t="shared" si="28"/>
        <v>0</v>
      </c>
      <c r="C932" s="37"/>
      <c r="D932" s="67"/>
      <c r="E932" s="47"/>
      <c r="F932" s="41"/>
      <c r="G932" s="41"/>
      <c r="H932" s="48"/>
      <c r="I932" s="41"/>
      <c r="J932" s="41"/>
      <c r="K932" s="48"/>
      <c r="L932" s="41"/>
      <c r="M932" s="61"/>
      <c r="N932" s="41"/>
      <c r="O932" s="129"/>
    </row>
    <row r="933" spans="2:15" ht="12.75" customHeight="1">
      <c r="B933" s="112">
        <f t="shared" si="28"/>
        <v>0</v>
      </c>
      <c r="C933" s="37"/>
      <c r="D933" s="67"/>
      <c r="E933" s="47"/>
      <c r="F933" s="41"/>
      <c r="G933" s="41"/>
      <c r="H933" s="48"/>
      <c r="I933" s="41"/>
      <c r="J933" s="41"/>
      <c r="K933" s="48"/>
      <c r="L933" s="41"/>
      <c r="M933" s="61"/>
      <c r="N933" s="41"/>
      <c r="O933" s="129"/>
    </row>
    <row r="934" spans="2:15" ht="12.75" customHeight="1">
      <c r="B934" s="112">
        <f t="shared" si="28"/>
        <v>0</v>
      </c>
      <c r="C934" s="37"/>
      <c r="D934" s="67"/>
      <c r="E934" s="47"/>
      <c r="F934" s="41"/>
      <c r="G934" s="41"/>
      <c r="H934" s="48"/>
      <c r="I934" s="41"/>
      <c r="J934" s="41"/>
      <c r="K934" s="48"/>
      <c r="L934" s="41"/>
      <c r="M934" s="61"/>
      <c r="N934" s="41"/>
      <c r="O934" s="129"/>
    </row>
    <row r="935" spans="2:15" ht="12.75" customHeight="1">
      <c r="B935" s="112">
        <f t="shared" si="28"/>
        <v>0</v>
      </c>
      <c r="C935" s="37"/>
      <c r="D935" s="67"/>
      <c r="E935" s="47"/>
      <c r="F935" s="41"/>
      <c r="G935" s="41"/>
      <c r="H935" s="48"/>
      <c r="I935" s="41"/>
      <c r="J935" s="41"/>
      <c r="K935" s="48"/>
      <c r="L935" s="41"/>
      <c r="M935" s="61"/>
      <c r="N935" s="41"/>
      <c r="O935" s="129"/>
    </row>
    <row r="936" spans="2:15" ht="12.75" customHeight="1">
      <c r="B936" s="112">
        <f t="shared" si="28"/>
        <v>0</v>
      </c>
      <c r="C936" s="37"/>
      <c r="D936" s="67"/>
      <c r="E936" s="47"/>
      <c r="F936" s="41"/>
      <c r="G936" s="41"/>
      <c r="H936" s="48"/>
      <c r="I936" s="41"/>
      <c r="J936" s="41"/>
      <c r="K936" s="48"/>
      <c r="L936" s="41"/>
      <c r="M936" s="61"/>
      <c r="N936" s="41"/>
      <c r="O936" s="129"/>
    </row>
    <row r="937" spans="2:15" ht="12.75" customHeight="1">
      <c r="B937" s="112">
        <f t="shared" si="28"/>
        <v>0</v>
      </c>
      <c r="C937" s="37"/>
      <c r="D937" s="67"/>
      <c r="E937" s="47"/>
      <c r="F937" s="41"/>
      <c r="G937" s="41"/>
      <c r="H937" s="48"/>
      <c r="I937" s="41"/>
      <c r="J937" s="41"/>
      <c r="K937" s="48"/>
      <c r="L937" s="41"/>
      <c r="M937" s="61"/>
      <c r="N937" s="41"/>
      <c r="O937" s="129"/>
    </row>
    <row r="938" spans="2:15" ht="12.75" customHeight="1">
      <c r="B938" s="112">
        <f t="shared" si="28"/>
        <v>0</v>
      </c>
      <c r="C938" s="37"/>
      <c r="D938" s="67"/>
      <c r="E938" s="47"/>
      <c r="F938" s="41"/>
      <c r="G938" s="41"/>
      <c r="H938" s="48"/>
      <c r="I938" s="41"/>
      <c r="J938" s="41"/>
      <c r="K938" s="48"/>
      <c r="L938" s="41"/>
      <c r="M938" s="61"/>
      <c r="N938" s="41"/>
      <c r="O938" s="129"/>
    </row>
    <row r="939" spans="2:15" ht="12.75" customHeight="1">
      <c r="B939" s="112">
        <f t="shared" si="28"/>
        <v>0</v>
      </c>
      <c r="C939" s="37"/>
      <c r="D939" s="67"/>
      <c r="E939" s="47"/>
      <c r="F939" s="41"/>
      <c r="G939" s="41"/>
      <c r="H939" s="48"/>
      <c r="I939" s="41"/>
      <c r="J939" s="41"/>
      <c r="K939" s="48"/>
      <c r="L939" s="41"/>
      <c r="M939" s="61"/>
      <c r="N939" s="41"/>
      <c r="O939" s="129"/>
    </row>
    <row r="940" spans="2:15" ht="12.75" customHeight="1">
      <c r="B940" s="112">
        <f t="shared" si="28"/>
        <v>0</v>
      </c>
      <c r="C940" s="37"/>
      <c r="D940" s="67"/>
      <c r="E940" s="47"/>
      <c r="F940" s="41"/>
      <c r="G940" s="41"/>
      <c r="H940" s="48"/>
      <c r="I940" s="41"/>
      <c r="J940" s="41"/>
      <c r="K940" s="48"/>
      <c r="L940" s="41"/>
      <c r="M940" s="61"/>
      <c r="N940" s="41"/>
      <c r="O940" s="129"/>
    </row>
    <row r="941" spans="2:15" ht="12.75" customHeight="1">
      <c r="B941" s="112">
        <f t="shared" si="28"/>
        <v>0</v>
      </c>
      <c r="C941" s="37"/>
      <c r="D941" s="67"/>
      <c r="E941" s="47"/>
      <c r="F941" s="41"/>
      <c r="G941" s="41"/>
      <c r="H941" s="48"/>
      <c r="I941" s="41"/>
      <c r="J941" s="41"/>
      <c r="K941" s="48"/>
      <c r="L941" s="41"/>
      <c r="M941" s="61"/>
      <c r="N941" s="41"/>
      <c r="O941" s="129"/>
    </row>
    <row r="942" spans="2:15" ht="12.75" customHeight="1">
      <c r="B942" s="112">
        <f t="shared" si="28"/>
        <v>0</v>
      </c>
      <c r="C942" s="37"/>
      <c r="D942" s="67"/>
      <c r="E942" s="47"/>
      <c r="F942" s="41"/>
      <c r="G942" s="41"/>
      <c r="H942" s="48"/>
      <c r="I942" s="41"/>
      <c r="J942" s="41"/>
      <c r="K942" s="48"/>
      <c r="L942" s="41"/>
      <c r="M942" s="61"/>
      <c r="N942" s="41"/>
      <c r="O942" s="129"/>
    </row>
    <row r="943" spans="2:15" ht="12.75" customHeight="1">
      <c r="B943" s="112">
        <f t="shared" si="28"/>
        <v>0</v>
      </c>
      <c r="C943" s="37"/>
      <c r="D943" s="67"/>
      <c r="E943" s="47"/>
      <c r="F943" s="41"/>
      <c r="G943" s="41"/>
      <c r="H943" s="48"/>
      <c r="I943" s="41"/>
      <c r="J943" s="41"/>
      <c r="K943" s="48"/>
      <c r="L943" s="41"/>
      <c r="M943" s="61"/>
      <c r="N943" s="41"/>
      <c r="O943" s="129"/>
    </row>
    <row r="944" spans="2:15" ht="12.75" customHeight="1">
      <c r="B944" s="112">
        <f t="shared" si="28"/>
        <v>0</v>
      </c>
      <c r="C944" s="37"/>
      <c r="D944" s="67"/>
      <c r="E944" s="47"/>
      <c r="F944" s="41"/>
      <c r="G944" s="41"/>
      <c r="H944" s="48"/>
      <c r="I944" s="41"/>
      <c r="J944" s="41"/>
      <c r="K944" s="48"/>
      <c r="L944" s="41"/>
      <c r="M944" s="61"/>
      <c r="N944" s="41"/>
      <c r="O944" s="129"/>
    </row>
    <row r="945" spans="2:15" ht="12.75" customHeight="1">
      <c r="B945" s="112">
        <f t="shared" si="28"/>
        <v>0</v>
      </c>
      <c r="C945" s="37"/>
      <c r="D945" s="67"/>
      <c r="E945" s="47"/>
      <c r="F945" s="41"/>
      <c r="G945" s="41"/>
      <c r="H945" s="48"/>
      <c r="I945" s="41"/>
      <c r="J945" s="41"/>
      <c r="K945" s="48"/>
      <c r="L945" s="41"/>
      <c r="M945" s="61"/>
      <c r="N945" s="41"/>
      <c r="O945" s="129"/>
    </row>
    <row r="946" spans="2:15" ht="12.75" customHeight="1">
      <c r="B946" s="112">
        <f t="shared" si="28"/>
        <v>0</v>
      </c>
      <c r="C946" s="37"/>
      <c r="D946" s="67"/>
      <c r="E946" s="47"/>
      <c r="F946" s="41"/>
      <c r="G946" s="41"/>
      <c r="H946" s="48"/>
      <c r="I946" s="41"/>
      <c r="J946" s="41"/>
      <c r="K946" s="48"/>
      <c r="L946" s="41"/>
      <c r="M946" s="61"/>
      <c r="N946" s="41"/>
      <c r="O946" s="129"/>
    </row>
    <row r="947" spans="2:15" ht="12.75" customHeight="1">
      <c r="B947" s="112">
        <f t="shared" si="28"/>
        <v>0</v>
      </c>
      <c r="C947" s="37"/>
      <c r="D947" s="67"/>
      <c r="E947" s="47"/>
      <c r="F947" s="41"/>
      <c r="G947" s="41"/>
      <c r="H947" s="48"/>
      <c r="I947" s="41"/>
      <c r="J947" s="41"/>
      <c r="K947" s="48"/>
      <c r="L947" s="41"/>
      <c r="M947" s="61"/>
      <c r="N947" s="41"/>
      <c r="O947" s="129"/>
    </row>
    <row r="948" spans="2:15" ht="12.75" customHeight="1">
      <c r="B948" s="112">
        <f t="shared" si="28"/>
        <v>0</v>
      </c>
      <c r="C948" s="37"/>
      <c r="D948" s="67"/>
      <c r="E948" s="47"/>
      <c r="F948" s="41"/>
      <c r="G948" s="41"/>
      <c r="H948" s="48"/>
      <c r="I948" s="41"/>
      <c r="J948" s="41"/>
      <c r="K948" s="48"/>
      <c r="L948" s="41"/>
      <c r="M948" s="61"/>
      <c r="N948" s="41"/>
      <c r="O948" s="129"/>
    </row>
    <row r="949" spans="2:15" ht="12.75" customHeight="1">
      <c r="B949" s="112">
        <f t="shared" si="28"/>
        <v>0</v>
      </c>
      <c r="C949" s="37"/>
      <c r="D949" s="67"/>
      <c r="E949" s="47"/>
      <c r="F949" s="41"/>
      <c r="G949" s="41"/>
      <c r="H949" s="48"/>
      <c r="I949" s="41"/>
      <c r="J949" s="41"/>
      <c r="K949" s="48"/>
      <c r="L949" s="41"/>
      <c r="M949" s="61"/>
      <c r="N949" s="41"/>
      <c r="O949" s="129"/>
    </row>
    <row r="950" spans="2:15" ht="12.75" customHeight="1">
      <c r="B950" s="112">
        <f t="shared" si="28"/>
        <v>0</v>
      </c>
      <c r="C950" s="37"/>
      <c r="D950" s="67"/>
      <c r="E950" s="47"/>
      <c r="F950" s="41"/>
      <c r="G950" s="41"/>
      <c r="H950" s="48"/>
      <c r="I950" s="41"/>
      <c r="J950" s="41"/>
      <c r="K950" s="48"/>
      <c r="L950" s="41"/>
      <c r="M950" s="61"/>
      <c r="N950" s="41"/>
      <c r="O950" s="129"/>
    </row>
    <row r="951" spans="2:15" ht="12.75" customHeight="1">
      <c r="B951" s="112">
        <f t="shared" si="28"/>
        <v>0</v>
      </c>
      <c r="C951" s="37"/>
      <c r="D951" s="67"/>
      <c r="E951" s="47"/>
      <c r="F951" s="41"/>
      <c r="G951" s="41"/>
      <c r="H951" s="48"/>
      <c r="I951" s="41"/>
      <c r="J951" s="41"/>
      <c r="K951" s="48"/>
      <c r="L951" s="41"/>
      <c r="M951" s="61"/>
      <c r="N951" s="41"/>
      <c r="O951" s="129"/>
    </row>
    <row r="952" spans="2:15" ht="12.75" customHeight="1">
      <c r="B952" s="112">
        <f t="shared" si="28"/>
        <v>0</v>
      </c>
      <c r="C952" s="37"/>
      <c r="D952" s="67"/>
      <c r="E952" s="47"/>
      <c r="F952" s="41"/>
      <c r="G952" s="41"/>
      <c r="H952" s="48"/>
      <c r="I952" s="41"/>
      <c r="J952" s="41"/>
      <c r="K952" s="48"/>
      <c r="L952" s="41"/>
      <c r="M952" s="61"/>
      <c r="N952" s="41"/>
      <c r="O952" s="129"/>
    </row>
    <row r="953" spans="2:15" ht="12.75" customHeight="1">
      <c r="B953" s="112">
        <f t="shared" si="28"/>
        <v>0</v>
      </c>
      <c r="C953" s="37"/>
      <c r="D953" s="67"/>
      <c r="E953" s="47"/>
      <c r="F953" s="41"/>
      <c r="G953" s="41"/>
      <c r="H953" s="48"/>
      <c r="I953" s="41"/>
      <c r="J953" s="41"/>
      <c r="K953" s="48"/>
      <c r="L953" s="41"/>
      <c r="M953" s="61"/>
      <c r="N953" s="41"/>
      <c r="O953" s="129"/>
    </row>
    <row r="954" spans="2:15" ht="12.75" customHeight="1">
      <c r="B954" s="112">
        <f t="shared" si="28"/>
        <v>0</v>
      </c>
      <c r="C954" s="37"/>
      <c r="D954" s="67"/>
      <c r="E954" s="47"/>
      <c r="F954" s="41"/>
      <c r="G954" s="41"/>
      <c r="H954" s="48"/>
      <c r="I954" s="41"/>
      <c r="J954" s="41"/>
      <c r="K954" s="48"/>
      <c r="L954" s="41"/>
      <c r="M954" s="61"/>
      <c r="N954" s="41"/>
      <c r="O954" s="129"/>
    </row>
    <row r="955" spans="2:15" ht="12.75" customHeight="1">
      <c r="B955" s="112">
        <f t="shared" si="28"/>
        <v>0</v>
      </c>
      <c r="C955" s="37"/>
      <c r="D955" s="67"/>
      <c r="E955" s="47"/>
      <c r="F955" s="41"/>
      <c r="G955" s="41"/>
      <c r="H955" s="48"/>
      <c r="I955" s="41"/>
      <c r="J955" s="41"/>
      <c r="K955" s="48"/>
      <c r="L955" s="41"/>
      <c r="M955" s="61"/>
      <c r="N955" s="41"/>
      <c r="O955" s="129"/>
    </row>
    <row r="956" spans="2:15" ht="12.75" customHeight="1">
      <c r="B956" s="112">
        <f t="shared" si="28"/>
        <v>0</v>
      </c>
      <c r="C956" s="37"/>
      <c r="D956" s="67"/>
      <c r="E956" s="47"/>
      <c r="F956" s="41"/>
      <c r="G956" s="41"/>
      <c r="H956" s="48"/>
      <c r="I956" s="41"/>
      <c r="J956" s="41"/>
      <c r="K956" s="48"/>
      <c r="L956" s="41"/>
      <c r="M956" s="61"/>
      <c r="N956" s="41"/>
      <c r="O956" s="129"/>
    </row>
    <row r="957" spans="2:15" ht="12.75" customHeight="1">
      <c r="B957" s="112">
        <f t="shared" si="28"/>
        <v>0</v>
      </c>
      <c r="C957" s="37"/>
      <c r="D957" s="67"/>
      <c r="E957" s="47"/>
      <c r="F957" s="41"/>
      <c r="G957" s="41"/>
      <c r="H957" s="48"/>
      <c r="I957" s="41"/>
      <c r="J957" s="41"/>
      <c r="K957" s="48"/>
      <c r="L957" s="41"/>
      <c r="M957" s="61"/>
      <c r="N957" s="41"/>
      <c r="O957" s="129"/>
    </row>
    <row r="958" spans="2:15" ht="12.75" customHeight="1">
      <c r="B958" s="112">
        <f t="shared" si="28"/>
        <v>0</v>
      </c>
      <c r="C958" s="37"/>
      <c r="D958" s="67"/>
      <c r="E958" s="47"/>
      <c r="F958" s="41"/>
      <c r="G958" s="41"/>
      <c r="H958" s="48"/>
      <c r="I958" s="41"/>
      <c r="J958" s="41"/>
      <c r="K958" s="48"/>
      <c r="L958" s="41"/>
      <c r="M958" s="61"/>
      <c r="N958" s="41"/>
      <c r="O958" s="129"/>
    </row>
    <row r="959" spans="2:15" ht="12.75" customHeight="1">
      <c r="B959" s="112">
        <f t="shared" si="28"/>
        <v>0</v>
      </c>
      <c r="C959" s="37"/>
      <c r="D959" s="67"/>
      <c r="E959" s="47"/>
      <c r="F959" s="41"/>
      <c r="G959" s="41"/>
      <c r="H959" s="48"/>
      <c r="I959" s="41"/>
      <c r="J959" s="41"/>
      <c r="K959" s="48"/>
      <c r="L959" s="41"/>
      <c r="M959" s="61"/>
      <c r="N959" s="41"/>
      <c r="O959" s="129"/>
    </row>
    <row r="960" spans="2:15" ht="12.75" customHeight="1">
      <c r="B960" s="112">
        <f t="shared" si="28"/>
        <v>0</v>
      </c>
      <c r="C960" s="37"/>
      <c r="D960" s="67"/>
      <c r="E960" s="47"/>
      <c r="F960" s="41"/>
      <c r="G960" s="41"/>
      <c r="H960" s="48"/>
      <c r="I960" s="41"/>
      <c r="J960" s="41"/>
      <c r="K960" s="48"/>
      <c r="L960" s="41"/>
      <c r="M960" s="61"/>
      <c r="N960" s="41"/>
      <c r="O960" s="129"/>
    </row>
    <row r="961" spans="2:15" ht="12.75" customHeight="1">
      <c r="B961" s="112">
        <f t="shared" si="28"/>
        <v>0</v>
      </c>
      <c r="C961" s="37"/>
      <c r="D961" s="67"/>
      <c r="E961" s="47"/>
      <c r="F961" s="41"/>
      <c r="G961" s="41"/>
      <c r="H961" s="48"/>
      <c r="I961" s="41"/>
      <c r="J961" s="41"/>
      <c r="K961" s="48"/>
      <c r="L961" s="41"/>
      <c r="M961" s="61"/>
      <c r="N961" s="41"/>
      <c r="O961" s="129"/>
    </row>
    <row r="962" spans="2:15" ht="12.75" customHeight="1">
      <c r="B962" s="112">
        <f t="shared" si="28"/>
        <v>0</v>
      </c>
      <c r="C962" s="37"/>
      <c r="D962" s="67"/>
      <c r="E962" s="47"/>
      <c r="F962" s="41"/>
      <c r="G962" s="41"/>
      <c r="H962" s="48"/>
      <c r="I962" s="41"/>
      <c r="J962" s="41"/>
      <c r="K962" s="48"/>
      <c r="L962" s="41"/>
      <c r="M962" s="61"/>
      <c r="N962" s="41"/>
      <c r="O962" s="129"/>
    </row>
    <row r="963" spans="2:15" ht="12.75" customHeight="1">
      <c r="B963" s="112">
        <f t="shared" si="28"/>
        <v>0</v>
      </c>
      <c r="C963" s="37"/>
      <c r="D963" s="67"/>
      <c r="E963" s="47"/>
      <c r="F963" s="41"/>
      <c r="G963" s="41"/>
      <c r="H963" s="48"/>
      <c r="I963" s="41"/>
      <c r="J963" s="41"/>
      <c r="K963" s="48"/>
      <c r="L963" s="41"/>
      <c r="M963" s="61"/>
      <c r="N963" s="41"/>
      <c r="O963" s="129"/>
    </row>
    <row r="964" spans="2:15" ht="12.75" customHeight="1">
      <c r="B964" s="112">
        <f t="shared" si="28"/>
        <v>0</v>
      </c>
      <c r="C964" s="37"/>
      <c r="D964" s="67"/>
      <c r="E964" s="47"/>
      <c r="F964" s="41"/>
      <c r="G964" s="41"/>
      <c r="H964" s="48"/>
      <c r="I964" s="41"/>
      <c r="J964" s="41"/>
      <c r="K964" s="48"/>
      <c r="L964" s="41"/>
      <c r="M964" s="61"/>
      <c r="N964" s="41"/>
      <c r="O964" s="129"/>
    </row>
    <row r="965" spans="2:15" ht="12.75" customHeight="1">
      <c r="B965" s="112">
        <f t="shared" si="28"/>
        <v>0</v>
      </c>
      <c r="C965" s="37"/>
      <c r="D965" s="67"/>
      <c r="E965" s="47"/>
      <c r="F965" s="41"/>
      <c r="G965" s="41"/>
      <c r="H965" s="48"/>
      <c r="I965" s="41"/>
      <c r="J965" s="41"/>
      <c r="K965" s="48"/>
      <c r="L965" s="41"/>
      <c r="M965" s="61"/>
      <c r="N965" s="41"/>
      <c r="O965" s="129"/>
    </row>
    <row r="966" spans="2:15" ht="12.75" customHeight="1">
      <c r="B966" s="112">
        <f t="shared" si="28"/>
        <v>0</v>
      </c>
      <c r="C966" s="37"/>
      <c r="D966" s="67"/>
      <c r="E966" s="47"/>
      <c r="F966" s="41"/>
      <c r="G966" s="41"/>
      <c r="H966" s="48"/>
      <c r="I966" s="41"/>
      <c r="J966" s="41"/>
      <c r="K966" s="48"/>
      <c r="L966" s="41"/>
      <c r="M966" s="61"/>
      <c r="N966" s="41"/>
      <c r="O966" s="129"/>
    </row>
    <row r="967" spans="2:15" ht="12.75" customHeight="1">
      <c r="B967" s="112">
        <f t="shared" si="28"/>
        <v>0</v>
      </c>
      <c r="C967" s="37"/>
      <c r="D967" s="67"/>
      <c r="E967" s="47"/>
      <c r="F967" s="41"/>
      <c r="G967" s="41"/>
      <c r="H967" s="48"/>
      <c r="I967" s="41"/>
      <c r="J967" s="41"/>
      <c r="K967" s="48"/>
      <c r="L967" s="41"/>
      <c r="M967" s="61"/>
      <c r="N967" s="41"/>
      <c r="O967" s="129"/>
    </row>
    <row r="968" spans="2:15" ht="12.75" customHeight="1">
      <c r="B968" s="112">
        <f t="shared" si="28"/>
        <v>0</v>
      </c>
      <c r="C968" s="37"/>
      <c r="D968" s="67"/>
      <c r="E968" s="47"/>
      <c r="F968" s="41"/>
      <c r="G968" s="41"/>
      <c r="H968" s="48"/>
      <c r="I968" s="41"/>
      <c r="J968" s="41"/>
      <c r="K968" s="48"/>
      <c r="L968" s="41"/>
      <c r="M968" s="61"/>
      <c r="N968" s="41"/>
      <c r="O968" s="129"/>
    </row>
    <row r="969" spans="2:15" ht="12.75" customHeight="1">
      <c r="B969" s="112">
        <f t="shared" si="28"/>
        <v>0</v>
      </c>
      <c r="C969" s="37"/>
      <c r="D969" s="67"/>
      <c r="E969" s="47"/>
      <c r="F969" s="41"/>
      <c r="G969" s="41"/>
      <c r="H969" s="48"/>
      <c r="I969" s="41"/>
      <c r="J969" s="41"/>
      <c r="K969" s="48"/>
      <c r="L969" s="41"/>
      <c r="M969" s="61"/>
      <c r="N969" s="41"/>
      <c r="O969" s="129"/>
    </row>
    <row r="970" spans="2:15" ht="12.75" customHeight="1">
      <c r="B970" s="112">
        <f t="shared" si="28"/>
        <v>0</v>
      </c>
      <c r="C970" s="37"/>
      <c r="D970" s="67"/>
      <c r="E970" s="47"/>
      <c r="F970" s="41"/>
      <c r="G970" s="41"/>
      <c r="H970" s="48"/>
      <c r="I970" s="41"/>
      <c r="J970" s="41"/>
      <c r="K970" s="48"/>
      <c r="L970" s="41"/>
      <c r="M970" s="61"/>
      <c r="N970" s="41"/>
      <c r="O970" s="129"/>
    </row>
    <row r="971" spans="2:15" ht="12.75" customHeight="1">
      <c r="B971" s="112">
        <f t="shared" si="28"/>
        <v>0</v>
      </c>
      <c r="C971" s="37"/>
      <c r="D971" s="67"/>
      <c r="E971" s="47"/>
      <c r="F971" s="41"/>
      <c r="G971" s="41"/>
      <c r="H971" s="48"/>
      <c r="I971" s="41"/>
      <c r="J971" s="41"/>
      <c r="K971" s="48"/>
      <c r="L971" s="41"/>
      <c r="M971" s="61"/>
      <c r="N971" s="41"/>
      <c r="O971" s="129"/>
    </row>
    <row r="972" spans="2:15" ht="12.75" customHeight="1">
      <c r="B972" s="112">
        <f t="shared" si="28"/>
        <v>0</v>
      </c>
      <c r="C972" s="37"/>
      <c r="D972" s="67"/>
      <c r="E972" s="47"/>
      <c r="F972" s="41"/>
      <c r="G972" s="41"/>
      <c r="H972" s="48"/>
      <c r="I972" s="41"/>
      <c r="J972" s="41"/>
      <c r="K972" s="48"/>
      <c r="L972" s="41"/>
      <c r="M972" s="61"/>
      <c r="N972" s="41"/>
      <c r="O972" s="129"/>
    </row>
    <row r="973" spans="2:15" ht="12.75" customHeight="1">
      <c r="B973" s="112">
        <f t="shared" si="28"/>
        <v>0</v>
      </c>
      <c r="C973" s="37"/>
      <c r="D973" s="67"/>
      <c r="E973" s="47"/>
      <c r="F973" s="41"/>
      <c r="G973" s="41"/>
      <c r="H973" s="48"/>
      <c r="I973" s="41"/>
      <c r="J973" s="41"/>
      <c r="K973" s="48"/>
      <c r="L973" s="41"/>
      <c r="M973" s="61"/>
      <c r="N973" s="41"/>
      <c r="O973" s="129"/>
    </row>
    <row r="974" spans="2:15" ht="12.75" customHeight="1">
      <c r="B974" s="112">
        <f t="shared" si="28"/>
        <v>0</v>
      </c>
      <c r="C974" s="37"/>
      <c r="D974" s="67"/>
      <c r="E974" s="47"/>
      <c r="F974" s="41"/>
      <c r="G974" s="41"/>
      <c r="H974" s="48"/>
      <c r="I974" s="41"/>
      <c r="J974" s="41"/>
      <c r="K974" s="48"/>
      <c r="L974" s="41"/>
      <c r="M974" s="61"/>
      <c r="N974" s="41"/>
      <c r="O974" s="129"/>
    </row>
    <row r="975" spans="2:15" ht="12.75" customHeight="1">
      <c r="B975" s="112">
        <f t="shared" si="28"/>
        <v>0</v>
      </c>
      <c r="C975" s="37"/>
      <c r="D975" s="67"/>
      <c r="E975" s="47"/>
      <c r="F975" s="41"/>
      <c r="G975" s="41"/>
      <c r="H975" s="48"/>
      <c r="I975" s="41"/>
      <c r="J975" s="41"/>
      <c r="K975" s="48"/>
      <c r="L975" s="41"/>
      <c r="M975" s="61"/>
      <c r="N975" s="41"/>
      <c r="O975" s="129"/>
    </row>
    <row r="976" spans="2:15" ht="12.75" customHeight="1">
      <c r="B976" s="112">
        <f t="shared" si="28"/>
        <v>0</v>
      </c>
      <c r="C976" s="37"/>
      <c r="D976" s="67"/>
      <c r="E976" s="47"/>
      <c r="F976" s="41"/>
      <c r="G976" s="41"/>
      <c r="H976" s="48"/>
      <c r="I976" s="41"/>
      <c r="J976" s="41"/>
      <c r="K976" s="48"/>
      <c r="L976" s="41"/>
      <c r="M976" s="61"/>
      <c r="N976" s="41"/>
      <c r="O976" s="129"/>
    </row>
    <row r="977" spans="2:15" ht="12.75" customHeight="1">
      <c r="B977" s="112">
        <f t="shared" si="28"/>
        <v>0</v>
      </c>
      <c r="C977" s="37"/>
      <c r="D977" s="67"/>
      <c r="E977" s="47"/>
      <c r="F977" s="41"/>
      <c r="G977" s="41"/>
      <c r="H977" s="48"/>
      <c r="I977" s="41"/>
      <c r="J977" s="41"/>
      <c r="K977" s="48"/>
      <c r="L977" s="41"/>
      <c r="M977" s="61"/>
      <c r="N977" s="41"/>
      <c r="O977" s="129"/>
    </row>
    <row r="978" spans="2:15" ht="12.75" customHeight="1">
      <c r="B978" s="112">
        <f t="shared" ref="B978:B1041" si="29">$C$2</f>
        <v>0</v>
      </c>
      <c r="C978" s="37"/>
      <c r="D978" s="67"/>
      <c r="E978" s="47"/>
      <c r="F978" s="41"/>
      <c r="G978" s="41"/>
      <c r="H978" s="48"/>
      <c r="I978" s="41"/>
      <c r="J978" s="41"/>
      <c r="K978" s="48"/>
      <c r="L978" s="41"/>
      <c r="M978" s="61"/>
      <c r="N978" s="41"/>
      <c r="O978" s="129"/>
    </row>
    <row r="979" spans="2:15" ht="12.75" customHeight="1">
      <c r="B979" s="112">
        <f t="shared" si="29"/>
        <v>0</v>
      </c>
      <c r="C979" s="37"/>
      <c r="D979" s="67"/>
      <c r="E979" s="47"/>
      <c r="F979" s="41"/>
      <c r="G979" s="41"/>
      <c r="H979" s="48"/>
      <c r="I979" s="41"/>
      <c r="J979" s="41"/>
      <c r="K979" s="48"/>
      <c r="L979" s="41"/>
      <c r="M979" s="61"/>
      <c r="N979" s="41"/>
      <c r="O979" s="129"/>
    </row>
    <row r="980" spans="2:15" ht="12.75" customHeight="1">
      <c r="B980" s="112">
        <f t="shared" si="29"/>
        <v>0</v>
      </c>
      <c r="C980" s="37"/>
      <c r="D980" s="67"/>
      <c r="E980" s="47"/>
      <c r="F980" s="41"/>
      <c r="G980" s="41"/>
      <c r="H980" s="48"/>
      <c r="I980" s="41"/>
      <c r="J980" s="41"/>
      <c r="K980" s="48"/>
      <c r="L980" s="41"/>
      <c r="M980" s="61"/>
      <c r="N980" s="41"/>
      <c r="O980" s="129"/>
    </row>
    <row r="981" spans="2:15" ht="12.75" customHeight="1">
      <c r="B981" s="112">
        <f t="shared" si="29"/>
        <v>0</v>
      </c>
      <c r="C981" s="37"/>
      <c r="D981" s="67"/>
      <c r="E981" s="47"/>
      <c r="F981" s="41"/>
      <c r="G981" s="41"/>
      <c r="H981" s="48"/>
      <c r="I981" s="41"/>
      <c r="J981" s="41"/>
      <c r="K981" s="48"/>
      <c r="L981" s="41"/>
      <c r="M981" s="61"/>
      <c r="N981" s="41"/>
      <c r="O981" s="129"/>
    </row>
    <row r="982" spans="2:15" ht="12.75" customHeight="1">
      <c r="B982" s="112">
        <f t="shared" si="29"/>
        <v>0</v>
      </c>
      <c r="C982" s="37"/>
      <c r="D982" s="67"/>
      <c r="E982" s="47"/>
      <c r="F982" s="41"/>
      <c r="G982" s="41"/>
      <c r="H982" s="48"/>
      <c r="I982" s="41"/>
      <c r="J982" s="41"/>
      <c r="K982" s="48"/>
      <c r="L982" s="41"/>
      <c r="M982" s="61"/>
      <c r="N982" s="41"/>
      <c r="O982" s="129"/>
    </row>
    <row r="983" spans="2:15" ht="12.75" customHeight="1">
      <c r="B983" s="112">
        <f t="shared" si="29"/>
        <v>0</v>
      </c>
      <c r="C983" s="37"/>
      <c r="D983" s="67"/>
      <c r="E983" s="47"/>
      <c r="F983" s="41"/>
      <c r="G983" s="41"/>
      <c r="H983" s="48"/>
      <c r="I983" s="41"/>
      <c r="J983" s="41"/>
      <c r="K983" s="48"/>
      <c r="L983" s="41"/>
      <c r="M983" s="61"/>
      <c r="N983" s="41"/>
      <c r="O983" s="129"/>
    </row>
    <row r="984" spans="2:15" ht="12.75" customHeight="1">
      <c r="B984" s="112">
        <f t="shared" si="29"/>
        <v>0</v>
      </c>
      <c r="C984" s="37"/>
      <c r="D984" s="67"/>
      <c r="E984" s="47"/>
      <c r="F984" s="41"/>
      <c r="G984" s="41"/>
      <c r="H984" s="48"/>
      <c r="I984" s="41"/>
      <c r="J984" s="41"/>
      <c r="K984" s="48"/>
      <c r="L984" s="41"/>
      <c r="M984" s="61"/>
      <c r="N984" s="41"/>
      <c r="O984" s="129"/>
    </row>
    <row r="985" spans="2:15" ht="12.75" customHeight="1">
      <c r="B985" s="112">
        <f t="shared" si="29"/>
        <v>0</v>
      </c>
      <c r="C985" s="37"/>
      <c r="D985" s="67"/>
      <c r="E985" s="47"/>
      <c r="F985" s="41"/>
      <c r="G985" s="41"/>
      <c r="H985" s="48"/>
      <c r="I985" s="41"/>
      <c r="J985" s="41"/>
      <c r="K985" s="48"/>
      <c r="L985" s="41"/>
      <c r="M985" s="61"/>
      <c r="N985" s="41"/>
      <c r="O985" s="129"/>
    </row>
    <row r="986" spans="2:15" ht="12.75" customHeight="1">
      <c r="B986" s="112">
        <f t="shared" si="29"/>
        <v>0</v>
      </c>
      <c r="C986" s="37"/>
      <c r="D986" s="67"/>
      <c r="E986" s="47"/>
      <c r="F986" s="41"/>
      <c r="G986" s="41"/>
      <c r="H986" s="48"/>
      <c r="I986" s="41"/>
      <c r="J986" s="41"/>
      <c r="K986" s="48"/>
      <c r="L986" s="41"/>
      <c r="M986" s="61"/>
      <c r="N986" s="41"/>
      <c r="O986" s="129"/>
    </row>
    <row r="987" spans="2:15" ht="12.75" customHeight="1">
      <c r="B987" s="112">
        <f t="shared" si="29"/>
        <v>0</v>
      </c>
      <c r="C987" s="37"/>
      <c r="D987" s="67"/>
      <c r="E987" s="47"/>
      <c r="F987" s="41"/>
      <c r="G987" s="41"/>
      <c r="H987" s="48"/>
      <c r="I987" s="41"/>
      <c r="J987" s="41"/>
      <c r="K987" s="48"/>
      <c r="L987" s="41"/>
      <c r="M987" s="61"/>
      <c r="N987" s="41"/>
      <c r="O987" s="129"/>
    </row>
    <row r="988" spans="2:15" ht="12.75" customHeight="1">
      <c r="B988" s="112">
        <f t="shared" si="29"/>
        <v>0</v>
      </c>
      <c r="C988" s="37"/>
      <c r="D988" s="67"/>
      <c r="E988" s="47"/>
      <c r="F988" s="41"/>
      <c r="G988" s="41"/>
      <c r="H988" s="48"/>
      <c r="I988" s="41"/>
      <c r="J988" s="41"/>
      <c r="K988" s="48"/>
      <c r="L988" s="41"/>
      <c r="M988" s="61"/>
      <c r="N988" s="41"/>
      <c r="O988" s="129"/>
    </row>
    <row r="989" spans="2:15" ht="12.75" customHeight="1">
      <c r="B989" s="112">
        <f t="shared" si="29"/>
        <v>0</v>
      </c>
      <c r="C989" s="37"/>
      <c r="D989" s="67"/>
      <c r="E989" s="47"/>
      <c r="F989" s="41"/>
      <c r="G989" s="41"/>
      <c r="H989" s="48"/>
      <c r="I989" s="41"/>
      <c r="J989" s="41"/>
      <c r="K989" s="48"/>
      <c r="L989" s="41"/>
      <c r="M989" s="61"/>
      <c r="N989" s="41"/>
      <c r="O989" s="129"/>
    </row>
    <row r="990" spans="2:15" ht="12.75" customHeight="1">
      <c r="B990" s="112">
        <f t="shared" si="29"/>
        <v>0</v>
      </c>
      <c r="C990" s="37"/>
      <c r="D990" s="67"/>
      <c r="E990" s="47"/>
      <c r="F990" s="41"/>
      <c r="G990" s="41"/>
      <c r="H990" s="48"/>
      <c r="I990" s="41"/>
      <c r="J990" s="41"/>
      <c r="K990" s="48"/>
      <c r="L990" s="41"/>
      <c r="M990" s="61"/>
      <c r="N990" s="41"/>
      <c r="O990" s="129"/>
    </row>
    <row r="991" spans="2:15" ht="12.75" customHeight="1">
      <c r="B991" s="112">
        <f t="shared" si="29"/>
        <v>0</v>
      </c>
      <c r="C991" s="37"/>
      <c r="D991" s="67"/>
      <c r="E991" s="47"/>
      <c r="F991" s="41"/>
      <c r="G991" s="41"/>
      <c r="H991" s="48"/>
      <c r="I991" s="41"/>
      <c r="J991" s="41"/>
      <c r="K991" s="48"/>
      <c r="L991" s="41"/>
      <c r="M991" s="61"/>
      <c r="N991" s="41"/>
      <c r="O991" s="129"/>
    </row>
    <row r="992" spans="2:15" ht="12.75" customHeight="1">
      <c r="B992" s="112">
        <f t="shared" si="29"/>
        <v>0</v>
      </c>
      <c r="C992" s="37"/>
      <c r="D992" s="67"/>
      <c r="E992" s="47"/>
      <c r="F992" s="41"/>
      <c r="G992" s="41"/>
      <c r="H992" s="48"/>
      <c r="I992" s="41"/>
      <c r="J992" s="41"/>
      <c r="K992" s="48"/>
      <c r="L992" s="41"/>
      <c r="M992" s="61"/>
      <c r="N992" s="41"/>
      <c r="O992" s="129"/>
    </row>
    <row r="993" spans="2:15" ht="12.75" customHeight="1">
      <c r="B993" s="112">
        <f t="shared" si="29"/>
        <v>0</v>
      </c>
      <c r="C993" s="37"/>
      <c r="D993" s="67"/>
      <c r="E993" s="47"/>
      <c r="F993" s="41"/>
      <c r="G993" s="41"/>
      <c r="H993" s="48"/>
      <c r="I993" s="41"/>
      <c r="J993" s="41"/>
      <c r="K993" s="48"/>
      <c r="L993" s="41"/>
      <c r="M993" s="61"/>
      <c r="N993" s="41"/>
      <c r="O993" s="129"/>
    </row>
    <row r="994" spans="2:15" ht="12.75" customHeight="1">
      <c r="B994" s="112">
        <f t="shared" si="29"/>
        <v>0</v>
      </c>
      <c r="C994" s="37"/>
      <c r="D994" s="67"/>
      <c r="E994" s="47"/>
      <c r="F994" s="41"/>
      <c r="G994" s="41"/>
      <c r="H994" s="48"/>
      <c r="I994" s="41"/>
      <c r="J994" s="41"/>
      <c r="K994" s="48"/>
      <c r="L994" s="41"/>
      <c r="M994" s="61"/>
      <c r="N994" s="41"/>
      <c r="O994" s="129"/>
    </row>
    <row r="995" spans="2:15" ht="12.75" customHeight="1">
      <c r="B995" s="112">
        <f t="shared" si="29"/>
        <v>0</v>
      </c>
      <c r="C995" s="37"/>
      <c r="D995" s="67"/>
      <c r="E995" s="47"/>
      <c r="F995" s="41"/>
      <c r="G995" s="41"/>
      <c r="H995" s="48"/>
      <c r="I995" s="41"/>
      <c r="J995" s="41"/>
      <c r="K995" s="48"/>
      <c r="L995" s="41"/>
      <c r="M995" s="61"/>
      <c r="N995" s="41"/>
      <c r="O995" s="129"/>
    </row>
    <row r="996" spans="2:15" ht="12.75" customHeight="1">
      <c r="B996" s="112">
        <f t="shared" si="29"/>
        <v>0</v>
      </c>
      <c r="C996" s="37"/>
      <c r="D996" s="67"/>
      <c r="E996" s="47"/>
      <c r="F996" s="41"/>
      <c r="G996" s="41"/>
      <c r="H996" s="48"/>
      <c r="I996" s="41"/>
      <c r="J996" s="41"/>
      <c r="K996" s="48"/>
      <c r="L996" s="41"/>
      <c r="M996" s="61"/>
      <c r="N996" s="41"/>
      <c r="O996" s="129"/>
    </row>
    <row r="997" spans="2:15" ht="12.75" customHeight="1">
      <c r="B997" s="112">
        <f t="shared" si="29"/>
        <v>0</v>
      </c>
      <c r="C997" s="37"/>
      <c r="D997" s="67"/>
      <c r="E997" s="47"/>
      <c r="F997" s="41"/>
      <c r="G997" s="41"/>
      <c r="H997" s="48"/>
      <c r="I997" s="41"/>
      <c r="J997" s="41"/>
      <c r="K997" s="48"/>
      <c r="L997" s="41"/>
      <c r="M997" s="61"/>
      <c r="N997" s="41"/>
      <c r="O997" s="129"/>
    </row>
    <row r="998" spans="2:15" ht="12.75" customHeight="1">
      <c r="B998" s="112">
        <f t="shared" si="29"/>
        <v>0</v>
      </c>
      <c r="C998" s="37"/>
      <c r="D998" s="67"/>
      <c r="E998" s="47"/>
      <c r="F998" s="41"/>
      <c r="G998" s="41"/>
      <c r="H998" s="48"/>
      <c r="I998" s="41"/>
      <c r="J998" s="41"/>
      <c r="K998" s="48"/>
      <c r="L998" s="41"/>
      <c r="M998" s="61"/>
      <c r="N998" s="41"/>
      <c r="O998" s="129"/>
    </row>
    <row r="999" spans="2:15" ht="12.75" customHeight="1">
      <c r="B999" s="112">
        <f t="shared" si="29"/>
        <v>0</v>
      </c>
      <c r="C999" s="37"/>
      <c r="D999" s="67"/>
      <c r="E999" s="47"/>
      <c r="F999" s="41"/>
      <c r="G999" s="41"/>
      <c r="H999" s="48"/>
      <c r="I999" s="41"/>
      <c r="J999" s="41"/>
      <c r="K999" s="48"/>
      <c r="L999" s="41"/>
      <c r="M999" s="61"/>
      <c r="N999" s="41"/>
      <c r="O999" s="129"/>
    </row>
    <row r="1000" spans="2:15" ht="12.75" customHeight="1">
      <c r="B1000" s="112">
        <f t="shared" si="29"/>
        <v>0</v>
      </c>
      <c r="C1000" s="37"/>
      <c r="D1000" s="67"/>
      <c r="E1000" s="47"/>
      <c r="F1000" s="41"/>
      <c r="G1000" s="41"/>
      <c r="H1000" s="48"/>
      <c r="I1000" s="41"/>
      <c r="J1000" s="41"/>
      <c r="K1000" s="48"/>
      <c r="L1000" s="41"/>
      <c r="M1000" s="61"/>
      <c r="N1000" s="41"/>
      <c r="O1000" s="129"/>
    </row>
    <row r="1001" spans="2:15" ht="12.75" customHeight="1">
      <c r="B1001" s="112">
        <f t="shared" si="29"/>
        <v>0</v>
      </c>
      <c r="C1001" s="37"/>
      <c r="D1001" s="67"/>
      <c r="E1001" s="47"/>
      <c r="F1001" s="41"/>
      <c r="G1001" s="41"/>
      <c r="H1001" s="48"/>
      <c r="I1001" s="41"/>
      <c r="J1001" s="41"/>
      <c r="K1001" s="48"/>
      <c r="L1001" s="41"/>
      <c r="M1001" s="61"/>
      <c r="N1001" s="41"/>
      <c r="O1001" s="129"/>
    </row>
    <row r="1002" spans="2:15" ht="12.75" customHeight="1">
      <c r="B1002" s="112">
        <f t="shared" si="29"/>
        <v>0</v>
      </c>
      <c r="C1002" s="37"/>
      <c r="D1002" s="67"/>
      <c r="E1002" s="47"/>
      <c r="F1002" s="41"/>
      <c r="G1002" s="41"/>
      <c r="H1002" s="48"/>
      <c r="I1002" s="41"/>
      <c r="J1002" s="41"/>
      <c r="K1002" s="48"/>
      <c r="L1002" s="41"/>
      <c r="M1002" s="61"/>
      <c r="N1002" s="41"/>
      <c r="O1002" s="129"/>
    </row>
    <row r="1003" spans="2:15" ht="12.75" customHeight="1">
      <c r="B1003" s="112">
        <f t="shared" si="29"/>
        <v>0</v>
      </c>
      <c r="C1003" s="37"/>
      <c r="D1003" s="67"/>
      <c r="E1003" s="47"/>
      <c r="F1003" s="41"/>
      <c r="G1003" s="41"/>
      <c r="H1003" s="48"/>
      <c r="I1003" s="41"/>
      <c r="J1003" s="41"/>
      <c r="K1003" s="48"/>
      <c r="L1003" s="41"/>
      <c r="M1003" s="61"/>
      <c r="N1003" s="41"/>
      <c r="O1003" s="129"/>
    </row>
    <row r="1004" spans="2:15" ht="12.75" customHeight="1">
      <c r="B1004" s="112">
        <f t="shared" si="29"/>
        <v>0</v>
      </c>
      <c r="C1004" s="37"/>
      <c r="D1004" s="67"/>
      <c r="E1004" s="47"/>
      <c r="F1004" s="41"/>
      <c r="G1004" s="41"/>
      <c r="H1004" s="48"/>
      <c r="I1004" s="41"/>
      <c r="J1004" s="41"/>
      <c r="K1004" s="48"/>
      <c r="L1004" s="41"/>
      <c r="M1004" s="61"/>
      <c r="N1004" s="41"/>
      <c r="O1004" s="129"/>
    </row>
    <row r="1005" spans="2:15" ht="12.75" customHeight="1">
      <c r="B1005" s="112">
        <f t="shared" si="29"/>
        <v>0</v>
      </c>
      <c r="C1005" s="37"/>
      <c r="D1005" s="67"/>
      <c r="E1005" s="47"/>
      <c r="F1005" s="41"/>
      <c r="G1005" s="41"/>
      <c r="H1005" s="48"/>
      <c r="I1005" s="41"/>
      <c r="J1005" s="41"/>
      <c r="K1005" s="48"/>
      <c r="L1005" s="41"/>
      <c r="M1005" s="61"/>
      <c r="N1005" s="41"/>
      <c r="O1005" s="129"/>
    </row>
    <row r="1006" spans="2:15" ht="12.75" customHeight="1">
      <c r="B1006" s="112">
        <f t="shared" si="29"/>
        <v>0</v>
      </c>
      <c r="C1006" s="37"/>
      <c r="D1006" s="67"/>
      <c r="E1006" s="47"/>
      <c r="F1006" s="41"/>
      <c r="G1006" s="41"/>
      <c r="H1006" s="48"/>
      <c r="I1006" s="41"/>
      <c r="J1006" s="41"/>
      <c r="K1006" s="48"/>
      <c r="L1006" s="41"/>
      <c r="M1006" s="61"/>
      <c r="N1006" s="41"/>
      <c r="O1006" s="129"/>
    </row>
    <row r="1007" spans="2:15" ht="12.75" customHeight="1">
      <c r="B1007" s="112">
        <f t="shared" si="29"/>
        <v>0</v>
      </c>
      <c r="C1007" s="37"/>
      <c r="D1007" s="67"/>
      <c r="E1007" s="47"/>
      <c r="F1007" s="41"/>
      <c r="G1007" s="41"/>
      <c r="H1007" s="48"/>
      <c r="I1007" s="41"/>
      <c r="J1007" s="41"/>
      <c r="K1007" s="48"/>
      <c r="L1007" s="41"/>
      <c r="M1007" s="61"/>
      <c r="N1007" s="41"/>
      <c r="O1007" s="129"/>
    </row>
    <row r="1008" spans="2:15" ht="12.75" customHeight="1">
      <c r="B1008" s="112">
        <f t="shared" si="29"/>
        <v>0</v>
      </c>
      <c r="C1008" s="37"/>
      <c r="D1008" s="67"/>
      <c r="E1008" s="47"/>
      <c r="F1008" s="41"/>
      <c r="G1008" s="41"/>
      <c r="H1008" s="48"/>
      <c r="I1008" s="41"/>
      <c r="J1008" s="41"/>
      <c r="K1008" s="48"/>
      <c r="L1008" s="41"/>
      <c r="M1008" s="61"/>
      <c r="N1008" s="41"/>
      <c r="O1008" s="129"/>
    </row>
    <row r="1009" spans="2:15" ht="12.75" customHeight="1">
      <c r="B1009" s="112">
        <f t="shared" si="29"/>
        <v>0</v>
      </c>
      <c r="C1009" s="37"/>
      <c r="D1009" s="67"/>
      <c r="E1009" s="47"/>
      <c r="F1009" s="41"/>
      <c r="G1009" s="41"/>
      <c r="H1009" s="48"/>
      <c r="I1009" s="41"/>
      <c r="J1009" s="41"/>
      <c r="K1009" s="48"/>
      <c r="L1009" s="41"/>
      <c r="M1009" s="61"/>
      <c r="N1009" s="41"/>
      <c r="O1009" s="129"/>
    </row>
    <row r="1010" spans="2:15" ht="12.75" customHeight="1">
      <c r="B1010" s="112">
        <f t="shared" si="29"/>
        <v>0</v>
      </c>
      <c r="C1010" s="37"/>
      <c r="D1010" s="67"/>
      <c r="E1010" s="47"/>
      <c r="F1010" s="41"/>
      <c r="G1010" s="41"/>
      <c r="H1010" s="48"/>
      <c r="I1010" s="41"/>
      <c r="J1010" s="41"/>
      <c r="K1010" s="48"/>
      <c r="L1010" s="41"/>
      <c r="M1010" s="61"/>
      <c r="N1010" s="41"/>
      <c r="O1010" s="129"/>
    </row>
    <row r="1011" spans="2:15" ht="12.75" customHeight="1">
      <c r="B1011" s="112">
        <f t="shared" si="29"/>
        <v>0</v>
      </c>
      <c r="C1011" s="37"/>
      <c r="D1011" s="67"/>
      <c r="E1011" s="47"/>
      <c r="F1011" s="41"/>
      <c r="G1011" s="41"/>
      <c r="H1011" s="48"/>
      <c r="I1011" s="41"/>
      <c r="J1011" s="41"/>
      <c r="K1011" s="48"/>
      <c r="L1011" s="41"/>
      <c r="M1011" s="61"/>
      <c r="N1011" s="41"/>
      <c r="O1011" s="129"/>
    </row>
    <row r="1012" spans="2:15" ht="12.75" customHeight="1">
      <c r="B1012" s="112">
        <f t="shared" si="29"/>
        <v>0</v>
      </c>
      <c r="C1012" s="37"/>
      <c r="D1012" s="67"/>
      <c r="E1012" s="47"/>
      <c r="F1012" s="41"/>
      <c r="G1012" s="41"/>
      <c r="H1012" s="48"/>
      <c r="I1012" s="41"/>
      <c r="J1012" s="41"/>
      <c r="K1012" s="48"/>
      <c r="L1012" s="41"/>
      <c r="M1012" s="61"/>
      <c r="N1012" s="41"/>
      <c r="O1012" s="129"/>
    </row>
    <row r="1013" spans="2:15" ht="12.75" customHeight="1">
      <c r="B1013" s="112">
        <f t="shared" si="29"/>
        <v>0</v>
      </c>
      <c r="C1013" s="37"/>
      <c r="D1013" s="67"/>
      <c r="E1013" s="47"/>
      <c r="F1013" s="41"/>
      <c r="G1013" s="41"/>
      <c r="H1013" s="48"/>
      <c r="I1013" s="41"/>
      <c r="J1013" s="41"/>
      <c r="K1013" s="48"/>
      <c r="L1013" s="41"/>
      <c r="M1013" s="61"/>
      <c r="N1013" s="41"/>
      <c r="O1013" s="129"/>
    </row>
    <row r="1014" spans="2:15" ht="12.75" customHeight="1">
      <c r="B1014" s="112">
        <f t="shared" si="29"/>
        <v>0</v>
      </c>
      <c r="C1014" s="37"/>
      <c r="D1014" s="67"/>
      <c r="E1014" s="47"/>
      <c r="F1014" s="41"/>
      <c r="G1014" s="41"/>
      <c r="H1014" s="48"/>
      <c r="I1014" s="41"/>
      <c r="J1014" s="41"/>
      <c r="K1014" s="48"/>
      <c r="L1014" s="41"/>
      <c r="M1014" s="61"/>
      <c r="N1014" s="41"/>
      <c r="O1014" s="129"/>
    </row>
    <row r="1015" spans="2:15" ht="12.75" customHeight="1">
      <c r="B1015" s="112">
        <f t="shared" si="29"/>
        <v>0</v>
      </c>
      <c r="C1015" s="37"/>
      <c r="D1015" s="67"/>
      <c r="E1015" s="47"/>
      <c r="F1015" s="41"/>
      <c r="G1015" s="41"/>
      <c r="H1015" s="48"/>
      <c r="I1015" s="41"/>
      <c r="J1015" s="41"/>
      <c r="K1015" s="48"/>
      <c r="L1015" s="41"/>
      <c r="M1015" s="61"/>
      <c r="N1015" s="41"/>
      <c r="O1015" s="129"/>
    </row>
    <row r="1016" spans="2:15" ht="12.75" customHeight="1">
      <c r="B1016" s="112">
        <f t="shared" si="29"/>
        <v>0</v>
      </c>
      <c r="C1016" s="37"/>
      <c r="D1016" s="67"/>
      <c r="E1016" s="47"/>
      <c r="F1016" s="41"/>
      <c r="G1016" s="41"/>
      <c r="H1016" s="48"/>
      <c r="I1016" s="41"/>
      <c r="J1016" s="41"/>
      <c r="K1016" s="48"/>
      <c r="L1016" s="41"/>
      <c r="M1016" s="61"/>
      <c r="N1016" s="41"/>
      <c r="O1016" s="129"/>
    </row>
    <row r="1017" spans="2:15" ht="12.75" customHeight="1">
      <c r="B1017" s="112">
        <f t="shared" si="29"/>
        <v>0</v>
      </c>
      <c r="C1017" s="37"/>
      <c r="D1017" s="67"/>
      <c r="E1017" s="47"/>
      <c r="F1017" s="41"/>
      <c r="G1017" s="41"/>
      <c r="H1017" s="48"/>
      <c r="I1017" s="41"/>
      <c r="J1017" s="41"/>
      <c r="K1017" s="48"/>
      <c r="L1017" s="41"/>
      <c r="M1017" s="61"/>
      <c r="N1017" s="41"/>
      <c r="O1017" s="129"/>
    </row>
    <row r="1018" spans="2:15" ht="12.75" customHeight="1">
      <c r="B1018" s="112">
        <f t="shared" si="29"/>
        <v>0</v>
      </c>
      <c r="C1018" s="37"/>
      <c r="D1018" s="67"/>
      <c r="E1018" s="47"/>
      <c r="F1018" s="41"/>
      <c r="G1018" s="41"/>
      <c r="H1018" s="48"/>
      <c r="I1018" s="41"/>
      <c r="J1018" s="41"/>
      <c r="K1018" s="48"/>
      <c r="L1018" s="41"/>
      <c r="M1018" s="61"/>
      <c r="N1018" s="41"/>
      <c r="O1018" s="129"/>
    </row>
    <row r="1019" spans="2:15" ht="12.75" customHeight="1">
      <c r="B1019" s="112">
        <f t="shared" si="29"/>
        <v>0</v>
      </c>
      <c r="C1019" s="37"/>
      <c r="D1019" s="67"/>
      <c r="E1019" s="47"/>
      <c r="F1019" s="41"/>
      <c r="G1019" s="41"/>
      <c r="H1019" s="48"/>
      <c r="I1019" s="41"/>
      <c r="J1019" s="41"/>
      <c r="K1019" s="48"/>
      <c r="L1019" s="41"/>
      <c r="M1019" s="61"/>
      <c r="N1019" s="41"/>
      <c r="O1019" s="129"/>
    </row>
    <row r="1020" spans="2:15" ht="12.75" customHeight="1">
      <c r="B1020" s="112">
        <f t="shared" si="29"/>
        <v>0</v>
      </c>
      <c r="C1020" s="37"/>
      <c r="D1020" s="67"/>
      <c r="E1020" s="47"/>
      <c r="F1020" s="41"/>
      <c r="G1020" s="41"/>
      <c r="H1020" s="48"/>
      <c r="I1020" s="41"/>
      <c r="J1020" s="41"/>
      <c r="K1020" s="48"/>
      <c r="L1020" s="41"/>
      <c r="M1020" s="61"/>
      <c r="N1020" s="41"/>
      <c r="O1020" s="129"/>
    </row>
    <row r="1021" spans="2:15" ht="12.75" customHeight="1">
      <c r="B1021" s="112">
        <f t="shared" si="29"/>
        <v>0</v>
      </c>
      <c r="C1021" s="37"/>
      <c r="D1021" s="67"/>
      <c r="E1021" s="47"/>
      <c r="F1021" s="41"/>
      <c r="G1021" s="41"/>
      <c r="H1021" s="48"/>
      <c r="I1021" s="41"/>
      <c r="J1021" s="41"/>
      <c r="K1021" s="48"/>
      <c r="L1021" s="41"/>
      <c r="M1021" s="61"/>
      <c r="N1021" s="41"/>
      <c r="O1021" s="129"/>
    </row>
    <row r="1022" spans="2:15" ht="12.75" customHeight="1">
      <c r="B1022" s="112">
        <f t="shared" si="29"/>
        <v>0</v>
      </c>
      <c r="C1022" s="37"/>
      <c r="D1022" s="67"/>
      <c r="E1022" s="47"/>
      <c r="F1022" s="41"/>
      <c r="G1022" s="41"/>
      <c r="H1022" s="48"/>
      <c r="I1022" s="41"/>
      <c r="J1022" s="41"/>
      <c r="K1022" s="48"/>
      <c r="L1022" s="41"/>
      <c r="M1022" s="61"/>
      <c r="N1022" s="41"/>
      <c r="O1022" s="129"/>
    </row>
    <row r="1023" spans="2:15" ht="12.75" customHeight="1">
      <c r="B1023" s="112">
        <f t="shared" si="29"/>
        <v>0</v>
      </c>
      <c r="C1023" s="37"/>
      <c r="D1023" s="67"/>
      <c r="E1023" s="47"/>
      <c r="F1023" s="41"/>
      <c r="G1023" s="41"/>
      <c r="H1023" s="48"/>
      <c r="I1023" s="41"/>
      <c r="J1023" s="41"/>
      <c r="K1023" s="48"/>
      <c r="L1023" s="41"/>
      <c r="M1023" s="61"/>
      <c r="N1023" s="41"/>
      <c r="O1023" s="129"/>
    </row>
    <row r="1024" spans="2:15" ht="12.75" customHeight="1">
      <c r="B1024" s="112">
        <f t="shared" si="29"/>
        <v>0</v>
      </c>
      <c r="C1024" s="37"/>
      <c r="D1024" s="67"/>
      <c r="E1024" s="47"/>
      <c r="F1024" s="41"/>
      <c r="G1024" s="41"/>
      <c r="H1024" s="48"/>
      <c r="I1024" s="41"/>
      <c r="J1024" s="41"/>
      <c r="K1024" s="48"/>
      <c r="L1024" s="41"/>
      <c r="M1024" s="61"/>
      <c r="N1024" s="41"/>
      <c r="O1024" s="129"/>
    </row>
    <row r="1025" spans="2:15" ht="12.75" customHeight="1">
      <c r="B1025" s="112">
        <f t="shared" si="29"/>
        <v>0</v>
      </c>
      <c r="C1025" s="37"/>
      <c r="D1025" s="67"/>
      <c r="E1025" s="47"/>
      <c r="F1025" s="41"/>
      <c r="G1025" s="41"/>
      <c r="H1025" s="48"/>
      <c r="I1025" s="41"/>
      <c r="J1025" s="41"/>
      <c r="K1025" s="48"/>
      <c r="L1025" s="41"/>
      <c r="M1025" s="61"/>
      <c r="N1025" s="41"/>
      <c r="O1025" s="129"/>
    </row>
    <row r="1026" spans="2:15" ht="12.75" customHeight="1">
      <c r="B1026" s="112">
        <f t="shared" si="29"/>
        <v>0</v>
      </c>
      <c r="C1026" s="37"/>
      <c r="D1026" s="67"/>
      <c r="E1026" s="47"/>
      <c r="F1026" s="41"/>
      <c r="G1026" s="41"/>
      <c r="H1026" s="48"/>
      <c r="I1026" s="41"/>
      <c r="J1026" s="41"/>
      <c r="K1026" s="48"/>
      <c r="L1026" s="41"/>
      <c r="M1026" s="61"/>
      <c r="N1026" s="41"/>
      <c r="O1026" s="129"/>
    </row>
    <row r="1027" spans="2:15" ht="12.75" customHeight="1">
      <c r="B1027" s="112">
        <f t="shared" si="29"/>
        <v>0</v>
      </c>
      <c r="C1027" s="37"/>
      <c r="D1027" s="67"/>
      <c r="E1027" s="47"/>
      <c r="F1027" s="41"/>
      <c r="G1027" s="41"/>
      <c r="H1027" s="48"/>
      <c r="I1027" s="41"/>
      <c r="J1027" s="41"/>
      <c r="K1027" s="48"/>
      <c r="L1027" s="41"/>
      <c r="M1027" s="61"/>
      <c r="N1027" s="41"/>
      <c r="O1027" s="129"/>
    </row>
    <row r="1028" spans="2:15" ht="12.75" customHeight="1">
      <c r="B1028" s="112">
        <f t="shared" si="29"/>
        <v>0</v>
      </c>
      <c r="C1028" s="37"/>
      <c r="D1028" s="67"/>
      <c r="E1028" s="47"/>
      <c r="F1028" s="41"/>
      <c r="G1028" s="41"/>
      <c r="H1028" s="48"/>
      <c r="I1028" s="41"/>
      <c r="J1028" s="41"/>
      <c r="K1028" s="48"/>
      <c r="L1028" s="41"/>
      <c r="M1028" s="61"/>
      <c r="N1028" s="41"/>
      <c r="O1028" s="129"/>
    </row>
    <row r="1029" spans="2:15" ht="12.75" customHeight="1">
      <c r="B1029" s="112">
        <f t="shared" si="29"/>
        <v>0</v>
      </c>
      <c r="C1029" s="37"/>
      <c r="D1029" s="67"/>
      <c r="E1029" s="47"/>
      <c r="F1029" s="41"/>
      <c r="G1029" s="41"/>
      <c r="H1029" s="48"/>
      <c r="I1029" s="41"/>
      <c r="J1029" s="41"/>
      <c r="K1029" s="48"/>
      <c r="L1029" s="41"/>
      <c r="M1029" s="61"/>
      <c r="N1029" s="41"/>
      <c r="O1029" s="129"/>
    </row>
    <row r="1030" spans="2:15" ht="12.75" customHeight="1">
      <c r="B1030" s="112">
        <f t="shared" si="29"/>
        <v>0</v>
      </c>
      <c r="C1030" s="37"/>
      <c r="D1030" s="67"/>
      <c r="E1030" s="47"/>
      <c r="F1030" s="41"/>
      <c r="G1030" s="41"/>
      <c r="H1030" s="48"/>
      <c r="I1030" s="41"/>
      <c r="J1030" s="41"/>
      <c r="K1030" s="48"/>
      <c r="L1030" s="41"/>
      <c r="M1030" s="61"/>
      <c r="N1030" s="41"/>
      <c r="O1030" s="129"/>
    </row>
    <row r="1031" spans="2:15" ht="12.75" customHeight="1">
      <c r="B1031" s="112">
        <f t="shared" si="29"/>
        <v>0</v>
      </c>
      <c r="C1031" s="37"/>
      <c r="D1031" s="67"/>
      <c r="E1031" s="47"/>
      <c r="F1031" s="41"/>
      <c r="G1031" s="41"/>
      <c r="H1031" s="48"/>
      <c r="I1031" s="41"/>
      <c r="J1031" s="41"/>
      <c r="K1031" s="48"/>
      <c r="L1031" s="41"/>
      <c r="M1031" s="61"/>
      <c r="N1031" s="41"/>
      <c r="O1031" s="129"/>
    </row>
    <row r="1032" spans="2:15" ht="12.75" customHeight="1">
      <c r="B1032" s="112">
        <f t="shared" si="29"/>
        <v>0</v>
      </c>
      <c r="C1032" s="37"/>
      <c r="D1032" s="67"/>
      <c r="E1032" s="47"/>
      <c r="F1032" s="41"/>
      <c r="G1032" s="41"/>
      <c r="H1032" s="48"/>
      <c r="I1032" s="41"/>
      <c r="J1032" s="41"/>
      <c r="K1032" s="48"/>
      <c r="L1032" s="41"/>
      <c r="M1032" s="61"/>
      <c r="N1032" s="41"/>
      <c r="O1032" s="129"/>
    </row>
    <row r="1033" spans="2:15" ht="12.75" customHeight="1">
      <c r="B1033" s="112">
        <f t="shared" si="29"/>
        <v>0</v>
      </c>
      <c r="C1033" s="37"/>
      <c r="D1033" s="67"/>
      <c r="E1033" s="47"/>
      <c r="F1033" s="41"/>
      <c r="G1033" s="41"/>
      <c r="H1033" s="48"/>
      <c r="I1033" s="41"/>
      <c r="J1033" s="41"/>
      <c r="K1033" s="48"/>
      <c r="L1033" s="41"/>
      <c r="M1033" s="61"/>
      <c r="N1033" s="41"/>
      <c r="O1033" s="129"/>
    </row>
    <row r="1034" spans="2:15" ht="12.75" customHeight="1">
      <c r="B1034" s="112">
        <f t="shared" si="29"/>
        <v>0</v>
      </c>
      <c r="C1034" s="37"/>
      <c r="D1034" s="67"/>
      <c r="E1034" s="47"/>
      <c r="F1034" s="41"/>
      <c r="G1034" s="41"/>
      <c r="H1034" s="48"/>
      <c r="I1034" s="41"/>
      <c r="J1034" s="41"/>
      <c r="K1034" s="48"/>
      <c r="L1034" s="41"/>
      <c r="M1034" s="61"/>
      <c r="N1034" s="41"/>
      <c r="O1034" s="129"/>
    </row>
    <row r="1035" spans="2:15" ht="12.75" customHeight="1">
      <c r="B1035" s="112">
        <f t="shared" si="29"/>
        <v>0</v>
      </c>
      <c r="C1035" s="37"/>
      <c r="D1035" s="67"/>
      <c r="E1035" s="47"/>
      <c r="F1035" s="41"/>
      <c r="G1035" s="41"/>
      <c r="H1035" s="48"/>
      <c r="I1035" s="41"/>
      <c r="J1035" s="41"/>
      <c r="K1035" s="48"/>
      <c r="L1035" s="41"/>
      <c r="M1035" s="61"/>
      <c r="N1035" s="41"/>
      <c r="O1035" s="129"/>
    </row>
    <row r="1036" spans="2:15" ht="12.75" customHeight="1">
      <c r="B1036" s="112">
        <f t="shared" si="29"/>
        <v>0</v>
      </c>
      <c r="C1036" s="37"/>
      <c r="D1036" s="67"/>
      <c r="E1036" s="47"/>
      <c r="F1036" s="41"/>
      <c r="G1036" s="41"/>
      <c r="H1036" s="48"/>
      <c r="I1036" s="41"/>
      <c r="J1036" s="41"/>
      <c r="K1036" s="48"/>
      <c r="L1036" s="41"/>
      <c r="M1036" s="61"/>
      <c r="N1036" s="41"/>
      <c r="O1036" s="129"/>
    </row>
    <row r="1037" spans="2:15" ht="12.75" customHeight="1">
      <c r="B1037" s="112">
        <f t="shared" si="29"/>
        <v>0</v>
      </c>
      <c r="C1037" s="37"/>
      <c r="D1037" s="67"/>
      <c r="E1037" s="47"/>
      <c r="F1037" s="41"/>
      <c r="G1037" s="41"/>
      <c r="H1037" s="48"/>
      <c r="I1037" s="41"/>
      <c r="J1037" s="41"/>
      <c r="K1037" s="48"/>
      <c r="L1037" s="41"/>
      <c r="M1037" s="61"/>
      <c r="N1037" s="41"/>
      <c r="O1037" s="129"/>
    </row>
    <row r="1038" spans="2:15" ht="12.75" customHeight="1">
      <c r="B1038" s="112">
        <f t="shared" si="29"/>
        <v>0</v>
      </c>
      <c r="C1038" s="37"/>
      <c r="D1038" s="67"/>
      <c r="E1038" s="47"/>
      <c r="F1038" s="41"/>
      <c r="G1038" s="41"/>
      <c r="H1038" s="48"/>
      <c r="I1038" s="41"/>
      <c r="J1038" s="41"/>
      <c r="K1038" s="48"/>
      <c r="L1038" s="41"/>
      <c r="M1038" s="61"/>
      <c r="N1038" s="41"/>
      <c r="O1038" s="129"/>
    </row>
    <row r="1039" spans="2:15" ht="12.75" customHeight="1">
      <c r="B1039" s="112">
        <f t="shared" si="29"/>
        <v>0</v>
      </c>
      <c r="C1039" s="37"/>
      <c r="D1039" s="67"/>
      <c r="E1039" s="47"/>
      <c r="F1039" s="41"/>
      <c r="G1039" s="41"/>
      <c r="H1039" s="48"/>
      <c r="I1039" s="41"/>
      <c r="J1039" s="41"/>
      <c r="K1039" s="48"/>
      <c r="L1039" s="41"/>
      <c r="M1039" s="61"/>
      <c r="N1039" s="41"/>
      <c r="O1039" s="129"/>
    </row>
    <row r="1040" spans="2:15" ht="12.75" customHeight="1">
      <c r="B1040" s="112">
        <f t="shared" si="29"/>
        <v>0</v>
      </c>
      <c r="C1040" s="37"/>
      <c r="D1040" s="67"/>
      <c r="E1040" s="47"/>
      <c r="F1040" s="41"/>
      <c r="G1040" s="41"/>
      <c r="H1040" s="48"/>
      <c r="I1040" s="41"/>
      <c r="J1040" s="41"/>
      <c r="K1040" s="48"/>
      <c r="L1040" s="41"/>
      <c r="M1040" s="61"/>
      <c r="N1040" s="41"/>
      <c r="O1040" s="129"/>
    </row>
    <row r="1041" spans="2:15" ht="12.75" customHeight="1">
      <c r="B1041" s="112">
        <f t="shared" si="29"/>
        <v>0</v>
      </c>
      <c r="C1041" s="37"/>
      <c r="D1041" s="67"/>
      <c r="E1041" s="47"/>
      <c r="F1041" s="41"/>
      <c r="G1041" s="41"/>
      <c r="H1041" s="48"/>
      <c r="I1041" s="41"/>
      <c r="J1041" s="41"/>
      <c r="K1041" s="48"/>
      <c r="L1041" s="41"/>
      <c r="M1041" s="61"/>
      <c r="N1041" s="41"/>
      <c r="O1041" s="129"/>
    </row>
    <row r="1042" spans="2:15" ht="12.75" customHeight="1">
      <c r="B1042" s="112">
        <f t="shared" ref="B1042:B1081" si="30">$C$2</f>
        <v>0</v>
      </c>
      <c r="C1042" s="37"/>
      <c r="D1042" s="67"/>
      <c r="E1042" s="47"/>
      <c r="F1042" s="41"/>
      <c r="G1042" s="41"/>
      <c r="H1042" s="48"/>
      <c r="I1042" s="41"/>
      <c r="J1042" s="41"/>
      <c r="K1042" s="48"/>
      <c r="L1042" s="41"/>
      <c r="M1042" s="61"/>
      <c r="N1042" s="41"/>
      <c r="O1042" s="129"/>
    </row>
    <row r="1043" spans="2:15" ht="12.75" customHeight="1">
      <c r="B1043" s="112">
        <f t="shared" si="30"/>
        <v>0</v>
      </c>
      <c r="C1043" s="37"/>
      <c r="D1043" s="67"/>
      <c r="E1043" s="47"/>
      <c r="F1043" s="41"/>
      <c r="G1043" s="41"/>
      <c r="H1043" s="48"/>
      <c r="I1043" s="41"/>
      <c r="J1043" s="41"/>
      <c r="K1043" s="48"/>
      <c r="L1043" s="41"/>
      <c r="M1043" s="61"/>
      <c r="N1043" s="41"/>
      <c r="O1043" s="129"/>
    </row>
    <row r="1044" spans="2:15" ht="12.75" customHeight="1">
      <c r="B1044" s="112">
        <f t="shared" si="30"/>
        <v>0</v>
      </c>
      <c r="C1044" s="37"/>
      <c r="D1044" s="67"/>
      <c r="E1044" s="47"/>
      <c r="F1044" s="41"/>
      <c r="G1044" s="41"/>
      <c r="H1044" s="48"/>
      <c r="I1044" s="41"/>
      <c r="J1044" s="41"/>
      <c r="K1044" s="48"/>
      <c r="L1044" s="41"/>
      <c r="M1044" s="61"/>
      <c r="N1044" s="41"/>
      <c r="O1044" s="129"/>
    </row>
    <row r="1045" spans="2:15" ht="12.75" customHeight="1">
      <c r="B1045" s="112">
        <f t="shared" si="30"/>
        <v>0</v>
      </c>
      <c r="C1045" s="37"/>
      <c r="D1045" s="67"/>
      <c r="E1045" s="47"/>
      <c r="F1045" s="41"/>
      <c r="G1045" s="41"/>
      <c r="H1045" s="48"/>
      <c r="I1045" s="41"/>
      <c r="J1045" s="41"/>
      <c r="K1045" s="48"/>
      <c r="L1045" s="41"/>
      <c r="M1045" s="61"/>
      <c r="N1045" s="41"/>
      <c r="O1045" s="129"/>
    </row>
    <row r="1046" spans="2:15" ht="12.75" customHeight="1">
      <c r="B1046" s="112">
        <f t="shared" si="30"/>
        <v>0</v>
      </c>
      <c r="C1046" s="37"/>
      <c r="D1046" s="67"/>
      <c r="E1046" s="47"/>
      <c r="F1046" s="41"/>
      <c r="G1046" s="41"/>
      <c r="H1046" s="48"/>
      <c r="I1046" s="41"/>
      <c r="J1046" s="41"/>
      <c r="K1046" s="48"/>
      <c r="L1046" s="41"/>
      <c r="M1046" s="61"/>
      <c r="N1046" s="41"/>
      <c r="O1046" s="129"/>
    </row>
    <row r="1047" spans="2:15" ht="12.75" customHeight="1">
      <c r="B1047" s="112">
        <f t="shared" si="30"/>
        <v>0</v>
      </c>
      <c r="C1047" s="37"/>
      <c r="D1047" s="67"/>
      <c r="E1047" s="47"/>
      <c r="F1047" s="41"/>
      <c r="G1047" s="41"/>
      <c r="H1047" s="48"/>
      <c r="I1047" s="41"/>
      <c r="J1047" s="41"/>
      <c r="K1047" s="48"/>
      <c r="L1047" s="41"/>
      <c r="M1047" s="61"/>
      <c r="N1047" s="41"/>
      <c r="O1047" s="129"/>
    </row>
    <row r="1048" spans="2:15" ht="12.75" customHeight="1">
      <c r="B1048" s="112">
        <f t="shared" si="30"/>
        <v>0</v>
      </c>
      <c r="C1048" s="37"/>
      <c r="D1048" s="67"/>
      <c r="E1048" s="47"/>
      <c r="F1048" s="41"/>
      <c r="G1048" s="41"/>
      <c r="H1048" s="48"/>
      <c r="I1048" s="41"/>
      <c r="J1048" s="41"/>
      <c r="K1048" s="48"/>
      <c r="L1048" s="41"/>
      <c r="M1048" s="61"/>
      <c r="N1048" s="41"/>
      <c r="O1048" s="129"/>
    </row>
    <row r="1049" spans="2:15" ht="12.75" customHeight="1">
      <c r="B1049" s="112">
        <f t="shared" si="30"/>
        <v>0</v>
      </c>
      <c r="C1049" s="37"/>
      <c r="D1049" s="67"/>
      <c r="E1049" s="47"/>
      <c r="F1049" s="41"/>
      <c r="G1049" s="41"/>
      <c r="H1049" s="48"/>
      <c r="I1049" s="41"/>
      <c r="J1049" s="41"/>
      <c r="K1049" s="48"/>
      <c r="L1049" s="41"/>
      <c r="M1049" s="61"/>
      <c r="N1049" s="41"/>
      <c r="O1049" s="129"/>
    </row>
    <row r="1050" spans="2:15" ht="12.75" customHeight="1">
      <c r="B1050" s="112">
        <f t="shared" si="30"/>
        <v>0</v>
      </c>
      <c r="C1050" s="37"/>
      <c r="D1050" s="67"/>
      <c r="E1050" s="47"/>
      <c r="F1050" s="41"/>
      <c r="G1050" s="41"/>
      <c r="H1050" s="48"/>
      <c r="I1050" s="41"/>
      <c r="J1050" s="41"/>
      <c r="K1050" s="48"/>
      <c r="L1050" s="41"/>
      <c r="M1050" s="61"/>
      <c r="N1050" s="41"/>
      <c r="O1050" s="129"/>
    </row>
    <row r="1051" spans="2:15" ht="12.75" customHeight="1">
      <c r="B1051" s="112">
        <f t="shared" si="30"/>
        <v>0</v>
      </c>
      <c r="C1051" s="37"/>
      <c r="D1051" s="67"/>
      <c r="E1051" s="47"/>
      <c r="F1051" s="41"/>
      <c r="G1051" s="41"/>
      <c r="H1051" s="48"/>
      <c r="I1051" s="41"/>
      <c r="J1051" s="41"/>
      <c r="K1051" s="48"/>
      <c r="L1051" s="41"/>
      <c r="M1051" s="61"/>
      <c r="N1051" s="41"/>
      <c r="O1051" s="129"/>
    </row>
    <row r="1052" spans="2:15" ht="12.75" customHeight="1">
      <c r="B1052" s="112">
        <f t="shared" si="30"/>
        <v>0</v>
      </c>
      <c r="C1052" s="37"/>
      <c r="D1052" s="67"/>
      <c r="E1052" s="47"/>
      <c r="F1052" s="41"/>
      <c r="G1052" s="41"/>
      <c r="H1052" s="48"/>
      <c r="I1052" s="41"/>
      <c r="J1052" s="41"/>
      <c r="K1052" s="48"/>
      <c r="L1052" s="41"/>
      <c r="M1052" s="61"/>
      <c r="N1052" s="41"/>
      <c r="O1052" s="129"/>
    </row>
    <row r="1053" spans="2:15" ht="12.75" customHeight="1">
      <c r="B1053" s="112">
        <f t="shared" si="30"/>
        <v>0</v>
      </c>
      <c r="C1053" s="37"/>
      <c r="D1053" s="67"/>
      <c r="E1053" s="47"/>
      <c r="F1053" s="41"/>
      <c r="G1053" s="41"/>
      <c r="H1053" s="48"/>
      <c r="I1053" s="41"/>
      <c r="J1053" s="41"/>
      <c r="K1053" s="48"/>
      <c r="L1053" s="41"/>
      <c r="M1053" s="61"/>
      <c r="N1053" s="41"/>
      <c r="O1053" s="129"/>
    </row>
    <row r="1054" spans="2:15" ht="12.75" customHeight="1">
      <c r="B1054" s="112">
        <f t="shared" si="30"/>
        <v>0</v>
      </c>
      <c r="C1054" s="37"/>
      <c r="D1054" s="67"/>
      <c r="E1054" s="47"/>
      <c r="F1054" s="41"/>
      <c r="G1054" s="41"/>
      <c r="H1054" s="48"/>
      <c r="I1054" s="41"/>
      <c r="J1054" s="41"/>
      <c r="K1054" s="48"/>
      <c r="L1054" s="41"/>
      <c r="M1054" s="61"/>
      <c r="N1054" s="41"/>
      <c r="O1054" s="129"/>
    </row>
    <row r="1055" spans="2:15" ht="12.75" customHeight="1">
      <c r="B1055" s="112">
        <f t="shared" si="30"/>
        <v>0</v>
      </c>
      <c r="C1055" s="37"/>
      <c r="D1055" s="67"/>
      <c r="E1055" s="47"/>
      <c r="F1055" s="41"/>
      <c r="G1055" s="41"/>
      <c r="H1055" s="48"/>
      <c r="I1055" s="41"/>
      <c r="J1055" s="41"/>
      <c r="K1055" s="48"/>
      <c r="L1055" s="41"/>
      <c r="M1055" s="61"/>
      <c r="N1055" s="41"/>
      <c r="O1055" s="129"/>
    </row>
    <row r="1056" spans="2:15" ht="12.75" customHeight="1">
      <c r="B1056" s="112">
        <f t="shared" si="30"/>
        <v>0</v>
      </c>
      <c r="C1056" s="37"/>
      <c r="D1056" s="67"/>
      <c r="E1056" s="47"/>
      <c r="F1056" s="41"/>
      <c r="G1056" s="41"/>
      <c r="H1056" s="48"/>
      <c r="I1056" s="41"/>
      <c r="J1056" s="41"/>
      <c r="K1056" s="48"/>
      <c r="L1056" s="41"/>
      <c r="M1056" s="61"/>
      <c r="N1056" s="41"/>
      <c r="O1056" s="129"/>
    </row>
    <row r="1057" spans="2:15" ht="12.75" customHeight="1">
      <c r="B1057" s="112">
        <f t="shared" si="30"/>
        <v>0</v>
      </c>
      <c r="C1057" s="37"/>
      <c r="D1057" s="67"/>
      <c r="E1057" s="47"/>
      <c r="F1057" s="41"/>
      <c r="G1057" s="41"/>
      <c r="H1057" s="48"/>
      <c r="I1057" s="41"/>
      <c r="J1057" s="41"/>
      <c r="K1057" s="48"/>
      <c r="L1057" s="41"/>
      <c r="M1057" s="61"/>
      <c r="N1057" s="41"/>
      <c r="O1057" s="129"/>
    </row>
    <row r="1058" spans="2:15" ht="12.75" customHeight="1">
      <c r="B1058" s="112">
        <f t="shared" si="30"/>
        <v>0</v>
      </c>
      <c r="C1058" s="37"/>
      <c r="D1058" s="67"/>
      <c r="E1058" s="47"/>
      <c r="F1058" s="41"/>
      <c r="G1058" s="41"/>
      <c r="H1058" s="48"/>
      <c r="I1058" s="41"/>
      <c r="J1058" s="41"/>
      <c r="K1058" s="48"/>
      <c r="L1058" s="41"/>
      <c r="M1058" s="61"/>
      <c r="N1058" s="41"/>
      <c r="O1058" s="129"/>
    </row>
    <row r="1059" spans="2:15" ht="12.75" customHeight="1">
      <c r="B1059" s="112">
        <f t="shared" si="30"/>
        <v>0</v>
      </c>
      <c r="C1059" s="37"/>
      <c r="D1059" s="67"/>
      <c r="E1059" s="47"/>
      <c r="F1059" s="41"/>
      <c r="G1059" s="41"/>
      <c r="H1059" s="48"/>
      <c r="I1059" s="41"/>
      <c r="J1059" s="41"/>
      <c r="K1059" s="48"/>
      <c r="L1059" s="41"/>
      <c r="M1059" s="61"/>
      <c r="N1059" s="41"/>
      <c r="O1059" s="129"/>
    </row>
    <row r="1060" spans="2:15" ht="12.75" customHeight="1">
      <c r="B1060" s="112">
        <f t="shared" si="30"/>
        <v>0</v>
      </c>
      <c r="C1060" s="37"/>
      <c r="D1060" s="67"/>
      <c r="E1060" s="47"/>
      <c r="F1060" s="41"/>
      <c r="G1060" s="41"/>
      <c r="H1060" s="48"/>
      <c r="I1060" s="41"/>
      <c r="J1060" s="41"/>
      <c r="K1060" s="48"/>
      <c r="L1060" s="41"/>
      <c r="M1060" s="61"/>
      <c r="N1060" s="41"/>
      <c r="O1060" s="129"/>
    </row>
    <row r="1061" spans="2:15" ht="12.75" customHeight="1">
      <c r="B1061" s="112">
        <f t="shared" si="30"/>
        <v>0</v>
      </c>
      <c r="C1061" s="37"/>
      <c r="D1061" s="67"/>
      <c r="E1061" s="47"/>
      <c r="F1061" s="41"/>
      <c r="G1061" s="41"/>
      <c r="H1061" s="48"/>
      <c r="I1061" s="41"/>
      <c r="J1061" s="41"/>
      <c r="K1061" s="48"/>
      <c r="L1061" s="41"/>
      <c r="M1061" s="61"/>
      <c r="N1061" s="41"/>
      <c r="O1061" s="129"/>
    </row>
    <row r="1062" spans="2:15" ht="12.75" customHeight="1">
      <c r="B1062" s="112">
        <f t="shared" si="30"/>
        <v>0</v>
      </c>
      <c r="C1062" s="37"/>
      <c r="D1062" s="67"/>
      <c r="E1062" s="47"/>
      <c r="F1062" s="41"/>
      <c r="G1062" s="41"/>
      <c r="H1062" s="48"/>
      <c r="I1062" s="41"/>
      <c r="J1062" s="41"/>
      <c r="K1062" s="48"/>
      <c r="L1062" s="41"/>
      <c r="M1062" s="61"/>
      <c r="N1062" s="41"/>
      <c r="O1062" s="129"/>
    </row>
    <row r="1063" spans="2:15" ht="12.75" customHeight="1">
      <c r="B1063" s="112">
        <f t="shared" si="30"/>
        <v>0</v>
      </c>
      <c r="C1063" s="37"/>
      <c r="D1063" s="67"/>
      <c r="E1063" s="47"/>
      <c r="F1063" s="41"/>
      <c r="G1063" s="41"/>
      <c r="H1063" s="48"/>
      <c r="I1063" s="41"/>
      <c r="J1063" s="41"/>
      <c r="K1063" s="48"/>
      <c r="L1063" s="41"/>
      <c r="M1063" s="61"/>
      <c r="N1063" s="41"/>
      <c r="O1063" s="129"/>
    </row>
    <row r="1064" spans="2:15" ht="12.75" customHeight="1">
      <c r="B1064" s="112">
        <f t="shared" si="30"/>
        <v>0</v>
      </c>
      <c r="C1064" s="37"/>
      <c r="D1064" s="67"/>
      <c r="E1064" s="47"/>
      <c r="F1064" s="41"/>
      <c r="G1064" s="41"/>
      <c r="H1064" s="48"/>
      <c r="I1064" s="41"/>
      <c r="J1064" s="41"/>
      <c r="K1064" s="48"/>
      <c r="L1064" s="41"/>
      <c r="M1064" s="61"/>
      <c r="N1064" s="41"/>
      <c r="O1064" s="129"/>
    </row>
    <row r="1065" spans="2:15" ht="12.75" customHeight="1">
      <c r="B1065" s="112">
        <f t="shared" si="30"/>
        <v>0</v>
      </c>
      <c r="C1065" s="37"/>
      <c r="D1065" s="67"/>
      <c r="E1065" s="47"/>
      <c r="F1065" s="41"/>
      <c r="G1065" s="41"/>
      <c r="H1065" s="48"/>
      <c r="I1065" s="41"/>
      <c r="J1065" s="41"/>
      <c r="K1065" s="48"/>
      <c r="L1065" s="41"/>
      <c r="M1065" s="61"/>
      <c r="N1065" s="41"/>
      <c r="O1065" s="129"/>
    </row>
    <row r="1066" spans="2:15" ht="12.75" customHeight="1">
      <c r="B1066" s="112">
        <f t="shared" si="30"/>
        <v>0</v>
      </c>
      <c r="C1066" s="37"/>
      <c r="D1066" s="67"/>
      <c r="E1066" s="47"/>
      <c r="F1066" s="41"/>
      <c r="G1066" s="41"/>
      <c r="H1066" s="48"/>
      <c r="I1066" s="41"/>
      <c r="J1066" s="41"/>
      <c r="K1066" s="48"/>
      <c r="L1066" s="41"/>
      <c r="M1066" s="61"/>
      <c r="N1066" s="41"/>
      <c r="O1066" s="129"/>
    </row>
    <row r="1067" spans="2:15" ht="12.75" customHeight="1">
      <c r="B1067" s="112">
        <f t="shared" si="30"/>
        <v>0</v>
      </c>
      <c r="C1067" s="37"/>
      <c r="D1067" s="67"/>
      <c r="E1067" s="47"/>
      <c r="F1067" s="41"/>
      <c r="G1067" s="41"/>
      <c r="H1067" s="48"/>
      <c r="I1067" s="41"/>
      <c r="J1067" s="41"/>
      <c r="K1067" s="48"/>
      <c r="L1067" s="41"/>
      <c r="M1067" s="61"/>
      <c r="N1067" s="41"/>
      <c r="O1067" s="129"/>
    </row>
    <row r="1068" spans="2:15" ht="12.75" customHeight="1">
      <c r="B1068" s="112">
        <f t="shared" si="30"/>
        <v>0</v>
      </c>
      <c r="C1068" s="37"/>
      <c r="D1068" s="67"/>
      <c r="E1068" s="47"/>
      <c r="F1068" s="41"/>
      <c r="G1068" s="41"/>
      <c r="H1068" s="48"/>
      <c r="I1068" s="41"/>
      <c r="J1068" s="41"/>
      <c r="K1068" s="48"/>
      <c r="L1068" s="41"/>
      <c r="M1068" s="61"/>
      <c r="N1068" s="41"/>
      <c r="O1068" s="129"/>
    </row>
    <row r="1069" spans="2:15" ht="12.75" customHeight="1">
      <c r="B1069" s="112">
        <f t="shared" si="30"/>
        <v>0</v>
      </c>
      <c r="C1069" s="37"/>
      <c r="D1069" s="67"/>
      <c r="E1069" s="47"/>
      <c r="F1069" s="41"/>
      <c r="G1069" s="41"/>
      <c r="H1069" s="48"/>
      <c r="I1069" s="41"/>
      <c r="J1069" s="41"/>
      <c r="K1069" s="48"/>
      <c r="L1069" s="41"/>
      <c r="M1069" s="61"/>
      <c r="N1069" s="41"/>
      <c r="O1069" s="129"/>
    </row>
    <row r="1070" spans="2:15" ht="12.75" customHeight="1">
      <c r="B1070" s="112">
        <f t="shared" si="30"/>
        <v>0</v>
      </c>
      <c r="C1070" s="37"/>
      <c r="D1070" s="67"/>
      <c r="E1070" s="47"/>
      <c r="F1070" s="41"/>
      <c r="G1070" s="41"/>
      <c r="H1070" s="48"/>
      <c r="I1070" s="41"/>
      <c r="J1070" s="41"/>
      <c r="K1070" s="48"/>
      <c r="L1070" s="41"/>
      <c r="M1070" s="61"/>
      <c r="N1070" s="41"/>
      <c r="O1070" s="129"/>
    </row>
    <row r="1071" spans="2:15" ht="12.75" customHeight="1">
      <c r="B1071" s="112">
        <f t="shared" si="30"/>
        <v>0</v>
      </c>
      <c r="C1071" s="37"/>
      <c r="D1071" s="67"/>
      <c r="E1071" s="47"/>
      <c r="F1071" s="41"/>
      <c r="G1071" s="41"/>
      <c r="H1071" s="48"/>
      <c r="I1071" s="41"/>
      <c r="J1071" s="41"/>
      <c r="K1071" s="48"/>
      <c r="L1071" s="41"/>
      <c r="M1071" s="61"/>
      <c r="N1071" s="41"/>
      <c r="O1071" s="129"/>
    </row>
    <row r="1072" spans="2:15" ht="12.75" customHeight="1">
      <c r="B1072" s="112">
        <f t="shared" si="30"/>
        <v>0</v>
      </c>
      <c r="C1072" s="37"/>
      <c r="D1072" s="67"/>
      <c r="E1072" s="47"/>
      <c r="F1072" s="41"/>
      <c r="G1072" s="41"/>
      <c r="H1072" s="48"/>
      <c r="I1072" s="41"/>
      <c r="J1072" s="41"/>
      <c r="K1072" s="48"/>
      <c r="L1072" s="41"/>
      <c r="M1072" s="61"/>
      <c r="N1072" s="41"/>
      <c r="O1072" s="129"/>
    </row>
    <row r="1073" spans="2:15" ht="12.75" customHeight="1">
      <c r="B1073" s="112">
        <f t="shared" si="30"/>
        <v>0</v>
      </c>
      <c r="C1073" s="37"/>
      <c r="D1073" s="67"/>
      <c r="E1073" s="47"/>
      <c r="F1073" s="41"/>
      <c r="G1073" s="41"/>
      <c r="H1073" s="48"/>
      <c r="I1073" s="41"/>
      <c r="J1073" s="41"/>
      <c r="K1073" s="48"/>
      <c r="L1073" s="41"/>
      <c r="M1073" s="61"/>
      <c r="N1073" s="41"/>
      <c r="O1073" s="129"/>
    </row>
    <row r="1074" spans="2:15" ht="12.75" customHeight="1">
      <c r="B1074" s="112">
        <f t="shared" si="30"/>
        <v>0</v>
      </c>
      <c r="C1074" s="37"/>
      <c r="D1074" s="67"/>
      <c r="E1074" s="47"/>
      <c r="F1074" s="41"/>
      <c r="G1074" s="41"/>
      <c r="H1074" s="48"/>
      <c r="I1074" s="41"/>
      <c r="J1074" s="41"/>
      <c r="K1074" s="48"/>
      <c r="L1074" s="41"/>
      <c r="M1074" s="61"/>
      <c r="N1074" s="41"/>
      <c r="O1074" s="129"/>
    </row>
    <row r="1075" spans="2:15" ht="12.75" customHeight="1">
      <c r="B1075" s="112">
        <f t="shared" si="30"/>
        <v>0</v>
      </c>
      <c r="C1075" s="37"/>
      <c r="D1075" s="67"/>
      <c r="E1075" s="47"/>
      <c r="F1075" s="41"/>
      <c r="G1075" s="41"/>
      <c r="H1075" s="48"/>
      <c r="I1075" s="41"/>
      <c r="J1075" s="41"/>
      <c r="K1075" s="48"/>
      <c r="L1075" s="41"/>
      <c r="M1075" s="61"/>
      <c r="N1075" s="41"/>
      <c r="O1075" s="129"/>
    </row>
    <row r="1076" spans="2:15" ht="13.5" customHeight="1">
      <c r="B1076" s="112">
        <f t="shared" si="30"/>
        <v>0</v>
      </c>
      <c r="C1076" s="37"/>
      <c r="D1076" s="67"/>
      <c r="E1076" s="47"/>
      <c r="F1076" s="41"/>
      <c r="G1076" s="41"/>
      <c r="H1076" s="48"/>
      <c r="I1076" s="41"/>
      <c r="J1076" s="41"/>
      <c r="K1076" s="48"/>
      <c r="L1076" s="41"/>
      <c r="M1076" s="61"/>
      <c r="N1076" s="41"/>
      <c r="O1076" s="129"/>
    </row>
    <row r="1077" spans="2:15" ht="12.75" customHeight="1">
      <c r="B1077" s="112">
        <f t="shared" si="30"/>
        <v>0</v>
      </c>
      <c r="C1077" s="37"/>
      <c r="D1077" s="67"/>
      <c r="E1077" s="47"/>
      <c r="F1077" s="41"/>
      <c r="G1077" s="41"/>
      <c r="H1077" s="48"/>
      <c r="I1077" s="41"/>
      <c r="J1077" s="41"/>
      <c r="K1077" s="48"/>
      <c r="L1077" s="41"/>
      <c r="M1077" s="61"/>
      <c r="N1077" s="41"/>
      <c r="O1077" s="129"/>
    </row>
    <row r="1078" spans="2:15" ht="13.5" customHeight="1">
      <c r="B1078" s="112">
        <f t="shared" si="30"/>
        <v>0</v>
      </c>
      <c r="C1078" s="37"/>
      <c r="D1078" s="67"/>
      <c r="E1078" s="47"/>
      <c r="F1078" s="41"/>
      <c r="G1078" s="41"/>
      <c r="H1078" s="48"/>
      <c r="I1078" s="41"/>
      <c r="J1078" s="41"/>
      <c r="K1078" s="48"/>
      <c r="L1078" s="41"/>
      <c r="M1078" s="61"/>
      <c r="N1078" s="41"/>
      <c r="O1078" s="129"/>
    </row>
    <row r="1079" spans="2:15">
      <c r="B1079" s="112">
        <f t="shared" si="30"/>
        <v>0</v>
      </c>
      <c r="C1079" s="37"/>
      <c r="D1079" s="67"/>
      <c r="E1079" s="47"/>
      <c r="F1079" s="41"/>
      <c r="G1079" s="41"/>
      <c r="H1079" s="48"/>
      <c r="I1079" s="41"/>
      <c r="J1079" s="41"/>
      <c r="K1079" s="48"/>
      <c r="L1079" s="41"/>
      <c r="M1079" s="61"/>
      <c r="N1079" s="41"/>
      <c r="O1079" s="129"/>
    </row>
    <row r="1080" spans="2:15">
      <c r="B1080" s="112">
        <f t="shared" si="30"/>
        <v>0</v>
      </c>
      <c r="C1080" s="37"/>
      <c r="D1080" s="67"/>
      <c r="E1080" s="47"/>
      <c r="F1080" s="41"/>
      <c r="G1080" s="41"/>
      <c r="H1080" s="48"/>
      <c r="I1080" s="41"/>
      <c r="J1080" s="41"/>
      <c r="K1080" s="48"/>
      <c r="L1080" s="41"/>
      <c r="M1080" s="61"/>
      <c r="N1080" s="41"/>
      <c r="O1080" s="129"/>
    </row>
    <row r="1081" spans="2:15">
      <c r="B1081" s="112">
        <f t="shared" si="30"/>
        <v>0</v>
      </c>
      <c r="C1081" s="37"/>
      <c r="D1081" s="67"/>
      <c r="E1081" s="47"/>
      <c r="F1081" s="41"/>
      <c r="G1081" s="41"/>
      <c r="H1081" s="48"/>
      <c r="I1081" s="41"/>
      <c r="J1081" s="41"/>
      <c r="K1081" s="48"/>
      <c r="L1081" s="41"/>
      <c r="M1081" s="61"/>
      <c r="N1081" s="41"/>
      <c r="O1081" s="129"/>
    </row>
  </sheetData>
  <sheetProtection password="8A86" sheet="1"/>
  <mergeCells count="43">
    <mergeCell ref="K22:K23"/>
    <mergeCell ref="K36:K37"/>
    <mergeCell ref="N89:N90"/>
    <mergeCell ref="O89:O90"/>
    <mergeCell ref="M89:M90"/>
    <mergeCell ref="K89:K90"/>
    <mergeCell ref="L89:L90"/>
    <mergeCell ref="L36:L37"/>
    <mergeCell ref="L22:L23"/>
    <mergeCell ref="B89:B90"/>
    <mergeCell ref="G7:G8"/>
    <mergeCell ref="E89:E90"/>
    <mergeCell ref="C76:F76"/>
    <mergeCell ref="G76:J76"/>
    <mergeCell ref="C89:C90"/>
    <mergeCell ref="B76:B77"/>
    <mergeCell ref="D89:D90"/>
    <mergeCell ref="F7:F8"/>
    <mergeCell ref="E36:F36"/>
    <mergeCell ref="J89:J90"/>
    <mergeCell ref="F89:G89"/>
    <mergeCell ref="H89:H90"/>
    <mergeCell ref="I89:I90"/>
    <mergeCell ref="G22:G23"/>
    <mergeCell ref="I22:J22"/>
    <mergeCell ref="D36:D37"/>
    <mergeCell ref="C36:C37"/>
    <mergeCell ref="B36:B37"/>
    <mergeCell ref="E7:E8"/>
    <mergeCell ref="C7:C8"/>
    <mergeCell ref="D7:D8"/>
    <mergeCell ref="B7:B8"/>
    <mergeCell ref="B22:B23"/>
    <mergeCell ref="C22:C23"/>
    <mergeCell ref="D22:D23"/>
    <mergeCell ref="E22:E23"/>
    <mergeCell ref="F22:F23"/>
    <mergeCell ref="B1:J1"/>
    <mergeCell ref="F3:G3"/>
    <mergeCell ref="H7:H8"/>
    <mergeCell ref="C2:D2"/>
    <mergeCell ref="F4:G4"/>
    <mergeCell ref="H22:H23"/>
  </mergeCells>
  <conditionalFormatting sqref="C19 C34">
    <cfRule type="cellIs" dxfId="45" priority="10" stopIfTrue="1" operator="lessThan">
      <formula>1</formula>
    </cfRule>
    <cfRule type="cellIs" dxfId="44" priority="9" stopIfTrue="1" operator="notEqual">
      <formula>1</formula>
    </cfRule>
  </conditionalFormatting>
  <conditionalFormatting sqref="H24:H33 H9:H18">
    <cfRule type="cellIs" dxfId="43" priority="8" operator="notEqual">
      <formula>1</formula>
    </cfRule>
  </conditionalFormatting>
  <conditionalFormatting sqref="H24:H33 H9:H18 C19 C34">
    <cfRule type="cellIs" dxfId="42" priority="4" stopIfTrue="1" operator="notEqual">
      <formula>1</formula>
    </cfRule>
  </conditionalFormatting>
  <dataValidations count="15">
    <dataValidation type="whole" allowBlank="1" showInputMessage="1" showErrorMessage="1" errorTitle="Rebríček svetovej federácie Do" error="Uveďťe celé číslo v rozsahu Od - 300" sqref="D4" xr:uid="{3521E85B-030D-43AB-8729-DB22479178D1}">
      <formula1>C4</formula1>
      <formula2>300</formula2>
    </dataValidation>
    <dataValidation type="whole" allowBlank="1" showInputMessage="1" showErrorMessage="1" errorTitle="Poradie Do" error="Zadajte celé číslo v rozsahu Od - 1000" sqref="G91:G1081" xr:uid="{67C58082-19E6-40A2-8DBF-68196B10DF99}">
      <formula1>F91</formula1>
      <formula2>1000</formula2>
    </dataValidation>
    <dataValidation type="whole" allowBlank="1" showInputMessage="1" showErrorMessage="1" errorTitle="Rebríček Do" error="Zadajte celé číslo v rozsahu Od - 1000" sqref="J24:J33 F38:F74" xr:uid="{1591BE7B-6981-4426-BBA3-3D33F6AB57FB}">
      <formula1>E24</formula1>
      <formula2>1000</formula2>
    </dataValidation>
    <dataValidation type="list" allowBlank="1" showInputMessage="1" showErrorMessage="1" sqref="C38:C74 C91:C1081" xr:uid="{5998F9A8-5639-4BE6-B995-E937A14058AC}">
      <formula1>$B$24:$B$33</formula1>
    </dataValidation>
    <dataValidation type="list" allowBlank="1" showInputMessage="1" showErrorMessage="1" sqref="D38:D74" xr:uid="{8130D1AD-E2EE-4222-8246-5B58D3171A5E}">
      <formula1>"Muži,Ženy,Zmiešaná"</formula1>
    </dataValidation>
    <dataValidation type="list" allowBlank="1" showInputMessage="1" showErrorMessage="1" sqref="D91:D1081" xr:uid="{7F9211E2-4B44-4D23-9E32-47DF2D96B722}">
      <formula1>"R-1"</formula1>
    </dataValidation>
    <dataValidation type="whole" allowBlank="1" showInputMessage="1" showErrorMessage="1" errorTitle="poradie Od" error="Zadajte celé číslo v rozsahu 1 - 1000" sqref="F91:F1081" xr:uid="{A2EFF0E4-66D9-4A9D-B5C7-32AE326DAAE3}">
      <formula1>1</formula1>
      <formula2>1000</formula2>
    </dataValidation>
    <dataValidation type="whole" allowBlank="1" showInputMessage="1" showErrorMessage="1" errorTitle="Počet športovcov" error="Počet športovcov, ktorí sa podieľali na dosiahnutí výsledky (počet členov posádky, štafety, družstva)._x000a_Celé číslo v rozsahu 1 - 50" sqref="J91:J1081" xr:uid="{B85DBA2F-6E7E-4603-9928-E859C313AA82}">
      <formula1>1</formula1>
      <formula2>50</formula2>
    </dataValidation>
    <dataValidation type="whole" allowBlank="1" showInputMessage="1" showErrorMessage="1" errorTitle="Počet štartujúcich" error="Zadajte celé číslo v rozsahu 1 - 1000" sqref="L91:L1081" xr:uid="{E85A99F0-91C3-4E91-BFDC-C556EE88BE1B}">
      <formula1>1</formula1>
      <formula2>1000</formula2>
    </dataValidation>
    <dataValidation type="whole" allowBlank="1" showInputMessage="1" showErrorMessage="1" errorTitle="Počet krajín na podujatí" error="Zadajte celé číslo v rozsahu 1 - 300" sqref="M91:M1081" xr:uid="{EB202691-DEC0-4AA4-9471-0A2CC245D69A}">
      <formula1>1</formula1>
      <formula2>300</formula2>
    </dataValidation>
    <dataValidation type="whole" allowBlank="1" showInputMessage="1" showErrorMessage="1" errorTitle="Počet zahr.športovcov" error="Celé číslo v rozsahu 0 - 50" sqref="N91:N1081" xr:uid="{686E1D8C-7F5B-41A5-999E-EAA5FD02F8F2}">
      <formula1>0</formula1>
      <formula2>50</formula2>
    </dataValidation>
    <dataValidation type="whole" allowBlank="1" showInputMessage="1" showErrorMessage="1" errorTitle="Rebríček Od" error="Zadajte celé číslo v rozsahu 1 - 1000" sqref="I24:I33 E38:E74" xr:uid="{4517E712-2EC3-4B0B-B116-D1C64EE3B489}">
      <formula1>1</formula1>
      <formula2>1000</formula2>
    </dataValidation>
    <dataValidation type="whole" allowBlank="1" showInputMessage="1" showErrorMessage="1" errorTitle="Rebríček svetovej federácie Od" error="Uveďte celé číslo v rozsahu 1 - 300" sqref="C4:C5" xr:uid="{C7A76CBF-A8F0-4D61-9062-E42AF617C3A2}">
      <formula1>1</formula1>
      <formula2>300</formula2>
    </dataValidation>
    <dataValidation type="list" allowBlank="1" showInputMessage="1" showErrorMessage="1" errorTitle="olympijská / neolympijská disc." error="Vyberte zo zoznamu hodnotu, podľa toho, či ide o olympijskú alebo neolympijskú disciplínu." sqref="I91:I1081" xr:uid="{664487EE-F553-45A6-B4D7-539D57D2C09E}">
      <formula1>"olympijská,neolympijská"</formula1>
    </dataValidation>
    <dataValidation type="list" allowBlank="1" showInputMessage="1" showErrorMessage="1" sqref="E91:E1081" xr:uid="{AAC685A6-ED29-46C9-89B2-BA7C8BD2C616}">
      <formula1>$AN$2:$AN$13</formula1>
    </dataValidation>
  </dataValidations>
  <printOptions horizontalCentered="1"/>
  <pageMargins left="0.19685039370078741" right="0.19685039370078741" top="0.47244094488188981" bottom="0.39370078740157483" header="0.31496062992125984" footer="0.27559055118110237"/>
  <pageSetup paperSize="8" scale="85" orientation="landscape" r:id="rId1"/>
  <headerFooter>
    <oddFooter>&amp;L&amp;F, &amp;A&amp;C&amp;8strana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BB3-5D4D-4251-A06B-CA1241572CEF}">
  <dimension ref="B1:AN1081"/>
  <sheetViews>
    <sheetView workbookViewId="0">
      <selection activeCell="B1" sqref="B1:J1"/>
    </sheetView>
  </sheetViews>
  <sheetFormatPr defaultRowHeight="11.25"/>
  <cols>
    <col min="1" max="1" width="2.28515625" style="95" customWidth="1"/>
    <col min="2" max="2" width="23.5703125" style="95" customWidth="1"/>
    <col min="3" max="10" width="10.7109375" style="102" customWidth="1"/>
    <col min="11" max="14" width="8.85546875" style="95" customWidth="1"/>
    <col min="15" max="15" width="20.7109375" style="95" customWidth="1"/>
    <col min="16" max="16" width="3.5703125" style="95" customWidth="1"/>
    <col min="17" max="19" width="12.42578125" style="95" customWidth="1"/>
    <col min="20" max="20" width="6.140625" style="95" bestFit="1" customWidth="1"/>
    <col min="21" max="30" width="5.85546875" style="95" customWidth="1"/>
    <col min="31" max="31" width="23.140625" style="102" customWidth="1"/>
    <col min="32" max="32" width="26.7109375" style="102" customWidth="1"/>
    <col min="33" max="36" width="5.7109375" style="328" customWidth="1"/>
    <col min="37" max="38" width="2.28515625" style="95" customWidth="1"/>
    <col min="39" max="39" width="9.140625" style="95"/>
    <col min="40" max="40" width="9.140625" style="102"/>
    <col min="41" max="16384" width="9.140625" style="95"/>
  </cols>
  <sheetData>
    <row r="1" spans="2:40" ht="38.25" customHeight="1" thickBot="1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199" t="s">
        <v>545</v>
      </c>
      <c r="L1" s="96"/>
      <c r="O1" s="96"/>
      <c r="AA1" s="198" t="s">
        <v>424</v>
      </c>
      <c r="AE1" s="293" t="s">
        <v>27</v>
      </c>
      <c r="AF1" s="293" t="s">
        <v>55</v>
      </c>
      <c r="AG1" s="294" t="s">
        <v>56</v>
      </c>
      <c r="AH1" s="294" t="s">
        <v>57</v>
      </c>
      <c r="AI1" s="294" t="s">
        <v>58</v>
      </c>
      <c r="AJ1" s="294" t="s">
        <v>59</v>
      </c>
      <c r="AK1" s="295" t="s">
        <v>60</v>
      </c>
      <c r="AM1" s="99">
        <f>MATCH(C2,AE:AE,0)</f>
        <v>204</v>
      </c>
      <c r="AN1" s="1"/>
    </row>
    <row r="2" spans="2:40" ht="13.5" thickBot="1">
      <c r="B2" s="100" t="s">
        <v>27</v>
      </c>
      <c r="C2" s="386">
        <f>+ID!C16</f>
        <v>0</v>
      </c>
      <c r="D2" s="387"/>
      <c r="E2" s="101"/>
      <c r="F2" s="95"/>
      <c r="I2" s="355"/>
      <c r="O2" s="96"/>
      <c r="Q2" s="102"/>
      <c r="AE2" s="203" t="str">
        <f>+ciselniky!A6</f>
        <v>americký futbal</v>
      </c>
      <c r="AF2" s="203" t="str">
        <f>+ciselniky!B6</f>
        <v>kontaktný americký futbal</v>
      </c>
      <c r="AG2" s="204">
        <f>+ciselniky!C6</f>
        <v>0.9</v>
      </c>
      <c r="AH2" s="204">
        <f>+ciselniky!D6</f>
        <v>1</v>
      </c>
      <c r="AI2" s="204">
        <f>+ciselniky!E6</f>
        <v>0</v>
      </c>
      <c r="AJ2" s="204">
        <f>+ciselniky!F6</f>
        <v>0</v>
      </c>
      <c r="AK2" s="203" t="str">
        <f>+ciselniky!G6</f>
        <v>K</v>
      </c>
      <c r="AM2" s="99">
        <f>COUNTIF(AE:AE,C2)</f>
        <v>15</v>
      </c>
      <c r="AN2" s="1" t="str">
        <f>+ciselniky!A224</f>
        <v>OH/ZOH</v>
      </c>
    </row>
    <row r="3" spans="2:40" ht="13.5" thickBot="1">
      <c r="B3" s="33" t="s">
        <v>425</v>
      </c>
      <c r="C3" s="103" t="s">
        <v>426</v>
      </c>
      <c r="D3" s="103" t="s">
        <v>427</v>
      </c>
      <c r="F3" s="383" t="s">
        <v>428</v>
      </c>
      <c r="G3" s="383"/>
      <c r="O3" s="96"/>
      <c r="Q3" s="102" t="s">
        <v>429</v>
      </c>
      <c r="AE3" s="203" t="str">
        <f>+ciselniky!A7</f>
        <v>americký futbal</v>
      </c>
      <c r="AF3" s="203" t="str">
        <f>+ciselniky!B7</f>
        <v>vlajkový americký futbal</v>
      </c>
      <c r="AG3" s="204">
        <f>+ciselniky!C7</f>
        <v>0.1</v>
      </c>
      <c r="AH3" s="204">
        <f>+ciselniky!D7</f>
        <v>0.5</v>
      </c>
      <c r="AI3" s="204">
        <f>+ciselniky!E7</f>
        <v>0.5</v>
      </c>
      <c r="AJ3" s="204">
        <f>+ciselniky!F7</f>
        <v>0</v>
      </c>
      <c r="AK3" s="203" t="str">
        <f>+ciselniky!G7</f>
        <v>K</v>
      </c>
      <c r="AN3" s="1" t="str">
        <f>+ciselniky!A225</f>
        <v>SHNŠ</v>
      </c>
    </row>
    <row r="4" spans="2:40" ht="13.5" customHeight="1" thickBot="1">
      <c r="B4" s="100" t="s">
        <v>430</v>
      </c>
      <c r="C4" s="50"/>
      <c r="D4" s="51"/>
      <c r="E4" s="101"/>
      <c r="F4" s="388" t="s">
        <v>431</v>
      </c>
      <c r="G4" s="389"/>
      <c r="H4" s="127"/>
      <c r="O4" s="96"/>
      <c r="Q4" s="102" t="s">
        <v>432</v>
      </c>
      <c r="AE4" s="203" t="str">
        <f>+ciselniky!A8</f>
        <v>americký futbal</v>
      </c>
      <c r="AF4" s="203" t="str">
        <f>+ciselniky!B8</f>
        <v>plážový americký futbal</v>
      </c>
      <c r="AG4" s="204">
        <f>+ciselniky!C8</f>
        <v>0</v>
      </c>
      <c r="AH4" s="204">
        <f>+ciselniky!D8</f>
        <v>0</v>
      </c>
      <c r="AI4" s="204">
        <f>+ciselniky!E8</f>
        <v>0</v>
      </c>
      <c r="AJ4" s="204">
        <f>+ciselniky!F8</f>
        <v>0</v>
      </c>
      <c r="AK4" s="203" t="str">
        <f>+ciselniky!G8</f>
        <v>K</v>
      </c>
      <c r="AN4" s="1" t="str">
        <f>+ciselniky!A226</f>
        <v>MS/HMS</v>
      </c>
    </row>
    <row r="5" spans="2:40" ht="13.5" customHeight="1" thickBot="1">
      <c r="B5" s="100" t="s">
        <v>433</v>
      </c>
      <c r="C5" s="50"/>
      <c r="D5" s="101"/>
      <c r="E5" s="101"/>
      <c r="F5" s="101"/>
      <c r="G5" s="101"/>
      <c r="H5" s="101"/>
      <c r="O5" s="96"/>
      <c r="Q5" s="102" t="s">
        <v>434</v>
      </c>
      <c r="AE5" s="203" t="str">
        <f>+ciselniky!A9</f>
        <v>atletika</v>
      </c>
      <c r="AF5" s="203" t="str">
        <f>+ciselniky!B9</f>
        <v>atletika</v>
      </c>
      <c r="AG5" s="204">
        <f>+ciselniky!C9</f>
        <v>1</v>
      </c>
      <c r="AH5" s="204">
        <f>+ciselniky!D9</f>
        <v>0.5</v>
      </c>
      <c r="AI5" s="204">
        <f>+ciselniky!E9</f>
        <v>0.5</v>
      </c>
      <c r="AJ5" s="204">
        <f>+ciselniky!F9</f>
        <v>0</v>
      </c>
      <c r="AK5" s="203" t="str">
        <f>+ciselniky!G9</f>
        <v>I</v>
      </c>
      <c r="AN5" s="1" t="str">
        <f>+ciselniky!A227</f>
        <v>SP/SPJ</v>
      </c>
    </row>
    <row r="6" spans="2:40" ht="12.75" customHeight="1">
      <c r="B6" s="104" t="s">
        <v>435</v>
      </c>
      <c r="K6" s="96"/>
      <c r="O6" s="96"/>
      <c r="Q6" s="122" t="s">
        <v>436</v>
      </c>
      <c r="AE6" s="203" t="str">
        <f>+ciselniky!A10</f>
        <v>automobilový šport</v>
      </c>
      <c r="AF6" s="203" t="str">
        <f>+ciselniky!B10</f>
        <v>okruhové</v>
      </c>
      <c r="AG6" s="204">
        <f>+ciselniky!C10</f>
        <v>0.3</v>
      </c>
      <c r="AH6" s="204">
        <f>+ciselniky!D10</f>
        <v>0.5</v>
      </c>
      <c r="AI6" s="204">
        <f>+ciselniky!E10</f>
        <v>0.5</v>
      </c>
      <c r="AJ6" s="204">
        <f>+ciselniky!F10</f>
        <v>0</v>
      </c>
      <c r="AK6" s="203" t="str">
        <f>+ciselniky!G10</f>
        <v>I</v>
      </c>
      <c r="AN6" s="1" t="str">
        <f>+ciselniky!A228</f>
        <v>OHM</v>
      </c>
    </row>
    <row r="7" spans="2:40" ht="12.75" customHeight="1">
      <c r="B7" s="390" t="s">
        <v>437</v>
      </c>
      <c r="C7" s="380" t="s">
        <v>383</v>
      </c>
      <c r="D7" s="380" t="s">
        <v>384</v>
      </c>
      <c r="E7" s="380" t="s">
        <v>385</v>
      </c>
      <c r="F7" s="380" t="s">
        <v>438</v>
      </c>
      <c r="G7" s="384" t="s">
        <v>439</v>
      </c>
      <c r="H7" s="384" t="s">
        <v>440</v>
      </c>
      <c r="I7" s="402" t="s">
        <v>546</v>
      </c>
      <c r="J7" s="402"/>
      <c r="K7" s="355"/>
      <c r="L7" s="102"/>
      <c r="O7" s="96"/>
      <c r="Q7" s="122" t="s">
        <v>441</v>
      </c>
      <c r="AE7" s="203" t="str">
        <f>+ciselniky!A11</f>
        <v>automobilový šport</v>
      </c>
      <c r="AF7" s="203" t="str">
        <f>+ciselniky!B11</f>
        <v>do vrchu</v>
      </c>
      <c r="AG7" s="204">
        <f>+ciselniky!C11</f>
        <v>0.24</v>
      </c>
      <c r="AH7" s="204">
        <f>+ciselniky!D11</f>
        <v>0.5</v>
      </c>
      <c r="AI7" s="204">
        <f>+ciselniky!E11</f>
        <v>0.5</v>
      </c>
      <c r="AJ7" s="204">
        <f>+ciselniky!F11</f>
        <v>0</v>
      </c>
      <c r="AK7" s="203" t="str">
        <f>+ciselniky!G11</f>
        <v>I</v>
      </c>
      <c r="AN7" s="1" t="str">
        <f>+ciselniky!A229</f>
        <v>EH</v>
      </c>
    </row>
    <row r="8" spans="2:40" ht="13.5" customHeight="1" thickBot="1">
      <c r="B8" s="384"/>
      <c r="C8" s="381"/>
      <c r="D8" s="381"/>
      <c r="E8" s="381"/>
      <c r="F8" s="381"/>
      <c r="G8" s="385"/>
      <c r="H8" s="385"/>
      <c r="I8" s="103" t="s">
        <v>547</v>
      </c>
      <c r="J8" s="103" t="s">
        <v>548</v>
      </c>
      <c r="K8" s="219"/>
      <c r="L8" s="102"/>
      <c r="O8" s="96"/>
      <c r="AE8" s="203" t="str">
        <f>+ciselniky!A12</f>
        <v>automobilový šport</v>
      </c>
      <c r="AF8" s="203" t="str">
        <f>+ciselniky!B12</f>
        <v>rallye</v>
      </c>
      <c r="AG8" s="204">
        <f>+ciselniky!C12</f>
        <v>0.22</v>
      </c>
      <c r="AH8" s="204">
        <f>+ciselniky!D12</f>
        <v>0.5</v>
      </c>
      <c r="AI8" s="204">
        <f>+ciselniky!E12</f>
        <v>0.5</v>
      </c>
      <c r="AJ8" s="204">
        <f>+ciselniky!F12</f>
        <v>0</v>
      </c>
      <c r="AK8" s="203" t="str">
        <f>+ciselniky!G12</f>
        <v>I</v>
      </c>
      <c r="AN8" s="1" t="str">
        <f>+ciselniky!A230</f>
        <v>GJ</v>
      </c>
    </row>
    <row r="9" spans="2:40" ht="12.75">
      <c r="B9" s="105">
        <f t="shared" ref="B9:G18" si="0">IF($AM$2&gt;$K9,INDEX(AF:AF,$AM$1+$K9),"")</f>
        <v>0</v>
      </c>
      <c r="C9" s="106">
        <f t="shared" si="0"/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35">
        <f t="shared" si="0"/>
        <v>0</v>
      </c>
      <c r="H9" s="138" t="str">
        <f t="shared" ref="H9:H18" si="1">+IF(IFERROR(D9+E9+F9,0)&lt;&gt;0,D9+E9+F9,"")</f>
        <v/>
      </c>
      <c r="I9" s="223"/>
      <c r="J9" s="220"/>
      <c r="K9" s="219">
        <v>0</v>
      </c>
      <c r="L9" s="102"/>
      <c r="O9" s="96"/>
      <c r="Q9" s="102" t="s">
        <v>442</v>
      </c>
      <c r="AE9" s="203" t="str">
        <f>+ciselniky!A13</f>
        <v>automobilový šport</v>
      </c>
      <c r="AF9" s="203" t="str">
        <f>+ciselniky!B13</f>
        <v>karting</v>
      </c>
      <c r="AG9" s="204">
        <f>+ciselniky!C13</f>
        <v>0.13</v>
      </c>
      <c r="AH9" s="204">
        <f>+ciselniky!D13</f>
        <v>0.5</v>
      </c>
      <c r="AI9" s="204">
        <f>+ciselniky!E13</f>
        <v>0.5</v>
      </c>
      <c r="AJ9" s="204">
        <f>+ciselniky!F13</f>
        <v>0</v>
      </c>
      <c r="AK9" s="203" t="str">
        <f>+ciselniky!G13</f>
        <v>I</v>
      </c>
      <c r="AN9" s="1" t="str">
        <f>+ciselniky!A231</f>
        <v>ME/HME</v>
      </c>
    </row>
    <row r="10" spans="2:40" ht="12.75">
      <c r="B10" s="108">
        <f t="shared" si="0"/>
        <v>0</v>
      </c>
      <c r="C10" s="109">
        <f t="shared" si="0"/>
        <v>0</v>
      </c>
      <c r="D10" s="109">
        <f t="shared" si="0"/>
        <v>0</v>
      </c>
      <c r="E10" s="109">
        <f t="shared" si="0"/>
        <v>0</v>
      </c>
      <c r="F10" s="109">
        <f t="shared" si="0"/>
        <v>0</v>
      </c>
      <c r="G10" s="62">
        <f t="shared" si="0"/>
        <v>0</v>
      </c>
      <c r="H10" s="139" t="str">
        <f t="shared" si="1"/>
        <v/>
      </c>
      <c r="I10" s="224"/>
      <c r="J10" s="221"/>
      <c r="K10" s="219">
        <v>1</v>
      </c>
      <c r="L10" s="102"/>
      <c r="O10" s="96"/>
      <c r="Q10" s="102" t="s">
        <v>443</v>
      </c>
      <c r="AE10" s="203" t="str">
        <f>+ciselniky!A14</f>
        <v>automobilový šport</v>
      </c>
      <c r="AF10" s="203" t="str">
        <f>+ciselniky!B14</f>
        <v>off-road</v>
      </c>
      <c r="AG10" s="204">
        <f>+ciselniky!C14</f>
        <v>0.06</v>
      </c>
      <c r="AH10" s="204">
        <f>+ciselniky!D14</f>
        <v>0.5</v>
      </c>
      <c r="AI10" s="204">
        <f>+ciselniky!E14</f>
        <v>0.5</v>
      </c>
      <c r="AJ10" s="204">
        <f>+ciselniky!F14</f>
        <v>0</v>
      </c>
      <c r="AK10" s="203" t="str">
        <f>+ciselniky!G14</f>
        <v>I</v>
      </c>
      <c r="AN10" s="1" t="str">
        <f>+ciselniky!A232</f>
        <v>SMS</v>
      </c>
    </row>
    <row r="11" spans="2:40" ht="12.75">
      <c r="B11" s="108">
        <f t="shared" si="0"/>
        <v>0</v>
      </c>
      <c r="C11" s="109">
        <f t="shared" si="0"/>
        <v>0</v>
      </c>
      <c r="D11" s="109">
        <f t="shared" si="0"/>
        <v>0</v>
      </c>
      <c r="E11" s="109">
        <f t="shared" si="0"/>
        <v>0</v>
      </c>
      <c r="F11" s="109">
        <f t="shared" si="0"/>
        <v>0</v>
      </c>
      <c r="G11" s="62">
        <f t="shared" si="0"/>
        <v>0</v>
      </c>
      <c r="H11" s="139" t="str">
        <f t="shared" si="1"/>
        <v/>
      </c>
      <c r="I11" s="224"/>
      <c r="J11" s="221"/>
      <c r="K11" s="219">
        <v>2</v>
      </c>
      <c r="L11" s="102"/>
      <c r="O11" s="96"/>
      <c r="Q11" s="102"/>
      <c r="AE11" s="203" t="str">
        <f>+ciselniky!A15</f>
        <v>automobilový šport</v>
      </c>
      <c r="AF11" s="203" t="str">
        <f>+ciselniky!B15</f>
        <v>historické</v>
      </c>
      <c r="AG11" s="204">
        <f>+ciselniky!C15</f>
        <v>0.03</v>
      </c>
      <c r="AH11" s="204">
        <f>+ciselniky!D15</f>
        <v>0.5</v>
      </c>
      <c r="AI11" s="204">
        <f>+ciselniky!E15</f>
        <v>0.5</v>
      </c>
      <c r="AJ11" s="204">
        <f>+ciselniky!F15</f>
        <v>0</v>
      </c>
      <c r="AK11" s="203" t="str">
        <f>+ciselniky!G15</f>
        <v>I</v>
      </c>
      <c r="AN11" s="1" t="str">
        <f>+ciselniky!A233</f>
        <v>SME</v>
      </c>
    </row>
    <row r="12" spans="2:40" ht="12.75">
      <c r="B12" s="108">
        <f t="shared" si="0"/>
        <v>0</v>
      </c>
      <c r="C12" s="109">
        <f t="shared" si="0"/>
        <v>0</v>
      </c>
      <c r="D12" s="109">
        <f t="shared" si="0"/>
        <v>0</v>
      </c>
      <c r="E12" s="109">
        <f t="shared" si="0"/>
        <v>0</v>
      </c>
      <c r="F12" s="109">
        <f t="shared" si="0"/>
        <v>0</v>
      </c>
      <c r="G12" s="62">
        <f t="shared" si="0"/>
        <v>0</v>
      </c>
      <c r="H12" s="139" t="str">
        <f t="shared" si="1"/>
        <v/>
      </c>
      <c r="I12" s="224"/>
      <c r="J12" s="221"/>
      <c r="K12" s="219">
        <v>3</v>
      </c>
      <c r="L12" s="102"/>
      <c r="O12" s="96"/>
      <c r="Q12" s="207" t="s">
        <v>444</v>
      </c>
      <c r="AE12" s="203" t="str">
        <f>+ciselniky!A16</f>
        <v>automobilový šport</v>
      </c>
      <c r="AF12" s="203" t="str">
        <f>+ciselniky!B16</f>
        <v>drifting</v>
      </c>
      <c r="AG12" s="204">
        <f>+ciselniky!C16</f>
        <v>0.01</v>
      </c>
      <c r="AH12" s="204">
        <f>+ciselniky!D16</f>
        <v>0.5</v>
      </c>
      <c r="AI12" s="204">
        <f>+ciselniky!E16</f>
        <v>0.5</v>
      </c>
      <c r="AJ12" s="204">
        <f>+ciselniky!F16</f>
        <v>0</v>
      </c>
      <c r="AK12" s="203" t="str">
        <f>+ciselniky!G16</f>
        <v>I</v>
      </c>
      <c r="AN12" s="1" t="str">
        <f>+ciselniky!A234</f>
        <v>EPM</v>
      </c>
    </row>
    <row r="13" spans="2:40" ht="12.75">
      <c r="B13" s="108">
        <f t="shared" si="0"/>
        <v>0</v>
      </c>
      <c r="C13" s="109">
        <f t="shared" si="0"/>
        <v>0</v>
      </c>
      <c r="D13" s="109">
        <f t="shared" si="0"/>
        <v>0</v>
      </c>
      <c r="E13" s="109">
        <f t="shared" si="0"/>
        <v>0</v>
      </c>
      <c r="F13" s="109">
        <f t="shared" si="0"/>
        <v>0</v>
      </c>
      <c r="G13" s="62">
        <f t="shared" si="0"/>
        <v>0</v>
      </c>
      <c r="H13" s="139" t="str">
        <f t="shared" si="1"/>
        <v/>
      </c>
      <c r="I13" s="224"/>
      <c r="J13" s="221"/>
      <c r="K13" s="219">
        <v>4</v>
      </c>
      <c r="L13" s="102"/>
      <c r="Q13" s="207" t="s">
        <v>445</v>
      </c>
      <c r="AE13" s="203" t="str">
        <f>+ciselniky!A17</f>
        <v>automobilový šport</v>
      </c>
      <c r="AF13" s="203" t="str">
        <f>+ciselniky!B17</f>
        <v>šprint</v>
      </c>
      <c r="AG13" s="204">
        <f>+ciselniky!C17</f>
        <v>0.01</v>
      </c>
      <c r="AH13" s="204">
        <f>+ciselniky!D17</f>
        <v>0.5</v>
      </c>
      <c r="AI13" s="204">
        <f>+ciselniky!E17</f>
        <v>0.5</v>
      </c>
      <c r="AJ13" s="204">
        <f>+ciselniky!F17</f>
        <v>0</v>
      </c>
      <c r="AK13" s="203" t="str">
        <f>+ciselniky!G17</f>
        <v>I</v>
      </c>
      <c r="AN13" s="1" t="str">
        <f>+ciselniky!A235</f>
        <v>EYOF</v>
      </c>
    </row>
    <row r="14" spans="2:40" ht="12.75">
      <c r="B14" s="108">
        <f t="shared" si="0"/>
        <v>0</v>
      </c>
      <c r="C14" s="109">
        <f t="shared" si="0"/>
        <v>0</v>
      </c>
      <c r="D14" s="109">
        <f t="shared" si="0"/>
        <v>0</v>
      </c>
      <c r="E14" s="109">
        <f t="shared" si="0"/>
        <v>0</v>
      </c>
      <c r="F14" s="109">
        <f t="shared" si="0"/>
        <v>0</v>
      </c>
      <c r="G14" s="62">
        <f t="shared" si="0"/>
        <v>0</v>
      </c>
      <c r="H14" s="139" t="str">
        <f t="shared" si="1"/>
        <v/>
      </c>
      <c r="I14" s="224"/>
      <c r="J14" s="221"/>
      <c r="K14" s="219">
        <v>5</v>
      </c>
      <c r="L14" s="102"/>
      <c r="Q14" s="102"/>
      <c r="AE14" s="203" t="str">
        <f>+ciselniky!A18</f>
        <v>baseball</v>
      </c>
      <c r="AF14" s="203" t="str">
        <f>+ciselniky!B18</f>
        <v>baseball</v>
      </c>
      <c r="AG14" s="204">
        <f>+ciselniky!C18</f>
        <v>1</v>
      </c>
      <c r="AH14" s="204">
        <f>+ciselniky!D18</f>
        <v>1</v>
      </c>
      <c r="AI14" s="204">
        <f>+ciselniky!E18</f>
        <v>0</v>
      </c>
      <c r="AJ14" s="204">
        <f>+ciselniky!F18</f>
        <v>0</v>
      </c>
      <c r="AK14" s="203" t="str">
        <f>+ciselniky!G18</f>
        <v>K</v>
      </c>
      <c r="AN14" s="1">
        <f>+ciselniky!A236</f>
        <v>0</v>
      </c>
    </row>
    <row r="15" spans="2:40" ht="12.75">
      <c r="B15" s="108">
        <f t="shared" si="0"/>
        <v>0</v>
      </c>
      <c r="C15" s="109">
        <f t="shared" si="0"/>
        <v>0</v>
      </c>
      <c r="D15" s="109">
        <f t="shared" si="0"/>
        <v>0</v>
      </c>
      <c r="E15" s="109">
        <f t="shared" si="0"/>
        <v>0</v>
      </c>
      <c r="F15" s="109">
        <f t="shared" si="0"/>
        <v>0</v>
      </c>
      <c r="G15" s="62">
        <f t="shared" si="0"/>
        <v>0</v>
      </c>
      <c r="H15" s="139" t="str">
        <f t="shared" si="1"/>
        <v/>
      </c>
      <c r="I15" s="224"/>
      <c r="J15" s="221"/>
      <c r="K15" s="219">
        <v>6</v>
      </c>
      <c r="L15" s="102"/>
      <c r="Q15" s="102"/>
      <c r="AE15" s="203" t="str">
        <f>+ciselniky!A19</f>
        <v>baseball</v>
      </c>
      <c r="AF15" s="203" t="str">
        <f>+ciselniky!B19</f>
        <v>baseball 5</v>
      </c>
      <c r="AG15" s="204">
        <f>+ciselniky!C19</f>
        <v>0</v>
      </c>
      <c r="AH15" s="204">
        <f>+ciselniky!D19</f>
        <v>0</v>
      </c>
      <c r="AI15" s="204">
        <f>+ciselniky!E19</f>
        <v>0</v>
      </c>
      <c r="AJ15" s="204">
        <f>+ciselniky!F19</f>
        <v>0</v>
      </c>
      <c r="AK15" s="203" t="str">
        <f>+ciselniky!G19</f>
        <v>K</v>
      </c>
      <c r="AN15" s="1">
        <f>+ciselniky!A237</f>
        <v>0</v>
      </c>
    </row>
    <row r="16" spans="2:40" ht="12.75">
      <c r="B16" s="108">
        <f t="shared" si="0"/>
        <v>0</v>
      </c>
      <c r="C16" s="109">
        <f t="shared" si="0"/>
        <v>0</v>
      </c>
      <c r="D16" s="109">
        <f t="shared" si="0"/>
        <v>0</v>
      </c>
      <c r="E16" s="109">
        <f t="shared" si="0"/>
        <v>0</v>
      </c>
      <c r="F16" s="109">
        <f t="shared" si="0"/>
        <v>0</v>
      </c>
      <c r="G16" s="62">
        <f t="shared" si="0"/>
        <v>0</v>
      </c>
      <c r="H16" s="139" t="str">
        <f t="shared" si="1"/>
        <v/>
      </c>
      <c r="I16" s="224"/>
      <c r="J16" s="221"/>
      <c r="K16" s="219">
        <v>7</v>
      </c>
      <c r="L16" s="102"/>
      <c r="Q16" s="102"/>
      <c r="AE16" s="203" t="str">
        <f>+ciselniky!A20</f>
        <v>basketbal</v>
      </c>
      <c r="AF16" s="203" t="str">
        <f>+ciselniky!B20</f>
        <v>basketbal</v>
      </c>
      <c r="AG16" s="204">
        <f>+ciselniky!C20</f>
        <v>0.8</v>
      </c>
      <c r="AH16" s="204">
        <f>+ciselniky!D20</f>
        <v>0.5</v>
      </c>
      <c r="AI16" s="204">
        <f>+ciselniky!E20</f>
        <v>0.5</v>
      </c>
      <c r="AJ16" s="204">
        <f>+ciselniky!F20</f>
        <v>0</v>
      </c>
      <c r="AK16" s="203" t="str">
        <f>+ciselniky!G20</f>
        <v>K</v>
      </c>
    </row>
    <row r="17" spans="2:37" ht="12.75">
      <c r="B17" s="108">
        <f t="shared" si="0"/>
        <v>0</v>
      </c>
      <c r="C17" s="109">
        <f t="shared" si="0"/>
        <v>0</v>
      </c>
      <c r="D17" s="109">
        <f t="shared" si="0"/>
        <v>0</v>
      </c>
      <c r="E17" s="109">
        <f t="shared" si="0"/>
        <v>0</v>
      </c>
      <c r="F17" s="109">
        <f t="shared" si="0"/>
        <v>0</v>
      </c>
      <c r="G17" s="62">
        <f t="shared" si="0"/>
        <v>0</v>
      </c>
      <c r="H17" s="139" t="str">
        <f t="shared" si="1"/>
        <v/>
      </c>
      <c r="I17" s="224"/>
      <c r="J17" s="221"/>
      <c r="K17" s="219">
        <v>8</v>
      </c>
      <c r="L17" s="102"/>
      <c r="Q17" s="102"/>
      <c r="R17" s="102"/>
      <c r="S17" s="102"/>
      <c r="T17" s="102"/>
      <c r="U17" s="102"/>
      <c r="V17" s="102"/>
      <c r="W17" s="102"/>
      <c r="X17" s="102"/>
      <c r="AE17" s="203" t="str">
        <f>+ciselniky!A21</f>
        <v>basketbal</v>
      </c>
      <c r="AF17" s="203" t="str">
        <f>+ciselniky!B21</f>
        <v>basketbal 3x3</v>
      </c>
      <c r="AG17" s="204">
        <f>+ciselniky!C21</f>
        <v>0.2</v>
      </c>
      <c r="AH17" s="204">
        <f>+ciselniky!D21</f>
        <v>0.5</v>
      </c>
      <c r="AI17" s="204">
        <f>+ciselniky!E21</f>
        <v>0.5</v>
      </c>
      <c r="AJ17" s="204">
        <f>+ciselniky!F21</f>
        <v>0</v>
      </c>
      <c r="AK17" s="203" t="str">
        <f>+ciselniky!G21</f>
        <v>K</v>
      </c>
    </row>
    <row r="18" spans="2:37" ht="13.5" thickBot="1">
      <c r="B18" s="110">
        <f t="shared" si="0"/>
        <v>0</v>
      </c>
      <c r="C18" s="111">
        <f t="shared" si="0"/>
        <v>0</v>
      </c>
      <c r="D18" s="111">
        <f t="shared" si="0"/>
        <v>0</v>
      </c>
      <c r="E18" s="111">
        <f t="shared" si="0"/>
        <v>0</v>
      </c>
      <c r="F18" s="111">
        <f t="shared" si="0"/>
        <v>0</v>
      </c>
      <c r="G18" s="140">
        <f t="shared" si="0"/>
        <v>0</v>
      </c>
      <c r="H18" s="141" t="str">
        <f t="shared" si="1"/>
        <v/>
      </c>
      <c r="I18" s="225"/>
      <c r="J18" s="222"/>
      <c r="K18" s="219">
        <v>9</v>
      </c>
      <c r="L18" s="102"/>
      <c r="Q18" s="102"/>
      <c r="R18" s="102"/>
      <c r="S18" s="102"/>
      <c r="T18" s="102"/>
      <c r="U18" s="102"/>
      <c r="V18" s="102"/>
      <c r="W18" s="102"/>
      <c r="X18" s="102"/>
      <c r="AE18" s="203" t="str">
        <f>+ciselniky!A22</f>
        <v>bedminton</v>
      </c>
      <c r="AF18" s="203" t="str">
        <f>+ciselniky!B22</f>
        <v>bedminton</v>
      </c>
      <c r="AG18" s="204">
        <f>+ciselniky!C22</f>
        <v>1</v>
      </c>
      <c r="AH18" s="204">
        <f>+ciselniky!D22</f>
        <v>0.4</v>
      </c>
      <c r="AI18" s="204">
        <f>+ciselniky!E22</f>
        <v>0.4</v>
      </c>
      <c r="AJ18" s="204">
        <f>+ciselniky!F22</f>
        <v>0.2</v>
      </c>
      <c r="AK18" s="203" t="str">
        <f>+ciselniky!G22</f>
        <v>I</v>
      </c>
    </row>
    <row r="19" spans="2:37" ht="13.5" thickBot="1">
      <c r="B19" s="136" t="s">
        <v>446</v>
      </c>
      <c r="C19" s="137">
        <f>SUM(C9:C18)</f>
        <v>0</v>
      </c>
      <c r="D19" s="107"/>
      <c r="E19" s="107"/>
      <c r="F19" s="107"/>
      <c r="G19" s="107"/>
      <c r="H19" s="107"/>
      <c r="J19" s="107"/>
      <c r="K19" s="102"/>
      <c r="L19" s="102"/>
      <c r="Q19" s="102"/>
      <c r="R19" s="102"/>
      <c r="S19" s="102"/>
      <c r="T19" s="102"/>
      <c r="U19" s="102"/>
      <c r="V19" s="102"/>
      <c r="W19" s="102"/>
      <c r="X19" s="102"/>
      <c r="AE19" s="203" t="str">
        <f>+ciselniky!A23</f>
        <v>biatlon</v>
      </c>
      <c r="AF19" s="203" t="str">
        <f>+ciselniky!B23</f>
        <v>biatlon</v>
      </c>
      <c r="AG19" s="204">
        <f>+ciselniky!C23</f>
        <v>0.8</v>
      </c>
      <c r="AH19" s="204">
        <f>+ciselniky!D23</f>
        <v>0.4</v>
      </c>
      <c r="AI19" s="204">
        <f>+ciselniky!E23</f>
        <v>0.4</v>
      </c>
      <c r="AJ19" s="204">
        <f>+ciselniky!F23</f>
        <v>0.2</v>
      </c>
      <c r="AK19" s="203" t="str">
        <f>+ciselniky!G23</f>
        <v>I</v>
      </c>
    </row>
    <row r="20" spans="2:37" ht="12.75">
      <c r="B20" s="107"/>
      <c r="C20" s="107"/>
      <c r="D20" s="107"/>
      <c r="E20" s="107"/>
      <c r="F20" s="107"/>
      <c r="G20" s="107"/>
      <c r="H20" s="107"/>
      <c r="J20" s="107"/>
      <c r="K20" s="102"/>
      <c r="L20" s="102"/>
      <c r="Q20" s="102"/>
      <c r="R20" s="102"/>
      <c r="S20" s="102"/>
      <c r="T20" s="102"/>
      <c r="U20" s="102"/>
      <c r="V20" s="102"/>
      <c r="W20" s="102"/>
      <c r="X20" s="102"/>
      <c r="AE20" s="203" t="str">
        <f>+ciselniky!A24</f>
        <v>biatlon</v>
      </c>
      <c r="AF20" s="203" t="str">
        <f>+ciselniky!B24</f>
        <v>letný biatlon</v>
      </c>
      <c r="AG20" s="204">
        <f>+ciselniky!C24</f>
        <v>0.2</v>
      </c>
      <c r="AH20" s="204">
        <f>+ciselniky!D24</f>
        <v>0.5</v>
      </c>
      <c r="AI20" s="204">
        <f>+ciselniky!E24</f>
        <v>0.5</v>
      </c>
      <c r="AJ20" s="204">
        <f>+ciselniky!F24</f>
        <v>0</v>
      </c>
      <c r="AK20" s="203" t="str">
        <f>+ciselniky!G24</f>
        <v>I</v>
      </c>
    </row>
    <row r="21" spans="2:37" ht="12.75">
      <c r="B21" s="104" t="s">
        <v>447</v>
      </c>
      <c r="I21" s="113" t="s">
        <v>448</v>
      </c>
      <c r="Q21" s="102"/>
      <c r="R21" s="102"/>
      <c r="S21" s="102"/>
      <c r="T21" s="102"/>
      <c r="U21" s="102"/>
      <c r="V21" s="102"/>
      <c r="W21" s="102"/>
      <c r="X21" s="102"/>
      <c r="AE21" s="203" t="str">
        <f>+ciselniky!A25</f>
        <v>biliard</v>
      </c>
      <c r="AF21" s="203" t="str">
        <f>+ciselniky!B25</f>
        <v>pool</v>
      </c>
      <c r="AG21" s="204">
        <f>+ciselniky!C25</f>
        <v>0.5</v>
      </c>
      <c r="AH21" s="204">
        <f>+ciselniky!D25</f>
        <v>0.9</v>
      </c>
      <c r="AI21" s="204">
        <f>+ciselniky!E25</f>
        <v>0.1</v>
      </c>
      <c r="AJ21" s="204">
        <f>+ciselniky!F25</f>
        <v>0</v>
      </c>
      <c r="AK21" s="203" t="str">
        <f>+ciselniky!G25</f>
        <v>I</v>
      </c>
    </row>
    <row r="22" spans="2:37" ht="12.75" customHeight="1">
      <c r="B22" s="390" t="s">
        <v>437</v>
      </c>
      <c r="C22" s="380" t="s">
        <v>383</v>
      </c>
      <c r="D22" s="380" t="s">
        <v>384</v>
      </c>
      <c r="E22" s="380" t="s">
        <v>385</v>
      </c>
      <c r="F22" s="380" t="s">
        <v>438</v>
      </c>
      <c r="G22" s="384" t="s">
        <v>439</v>
      </c>
      <c r="H22" s="384" t="s">
        <v>440</v>
      </c>
      <c r="I22" s="394" t="s">
        <v>449</v>
      </c>
      <c r="J22" s="395"/>
      <c r="K22" s="399" t="s">
        <v>450</v>
      </c>
      <c r="L22" s="399" t="s">
        <v>451</v>
      </c>
      <c r="Q22" s="102" t="s">
        <v>452</v>
      </c>
      <c r="AE22" s="203" t="str">
        <f>+ciselniky!A26</f>
        <v>biliard</v>
      </c>
      <c r="AF22" s="203" t="str">
        <f>+ciselniky!B26</f>
        <v>snooker</v>
      </c>
      <c r="AG22" s="204">
        <f>+ciselniky!C26</f>
        <v>0.4</v>
      </c>
      <c r="AH22" s="204">
        <f>+ciselniky!D26</f>
        <v>0.9</v>
      </c>
      <c r="AI22" s="204">
        <f>+ciselniky!E26</f>
        <v>0.1</v>
      </c>
      <c r="AJ22" s="204">
        <f>+ciselniky!F26</f>
        <v>0</v>
      </c>
      <c r="AK22" s="203" t="str">
        <f>+ciselniky!G26</f>
        <v>I</v>
      </c>
    </row>
    <row r="23" spans="2:37" ht="13.5" customHeight="1" thickBot="1">
      <c r="B23" s="384"/>
      <c r="C23" s="381"/>
      <c r="D23" s="381"/>
      <c r="E23" s="381"/>
      <c r="F23" s="381"/>
      <c r="G23" s="392"/>
      <c r="H23" s="392"/>
      <c r="I23" s="103" t="s">
        <v>426</v>
      </c>
      <c r="J23" s="103" t="s">
        <v>427</v>
      </c>
      <c r="K23" s="400"/>
      <c r="L23" s="400"/>
      <c r="Q23" s="102" t="s">
        <v>453</v>
      </c>
      <c r="AE23" s="203" t="str">
        <f>+ciselniky!A27</f>
        <v>biliard</v>
      </c>
      <c r="AF23" s="203" t="str">
        <f>+ciselniky!B27</f>
        <v>karambol</v>
      </c>
      <c r="AG23" s="204">
        <f>+ciselniky!C27</f>
        <v>0.1</v>
      </c>
      <c r="AH23" s="204">
        <f>+ciselniky!D27</f>
        <v>0.9</v>
      </c>
      <c r="AI23" s="204">
        <f>+ciselniky!E27</f>
        <v>0.1</v>
      </c>
      <c r="AJ23" s="204">
        <f>+ciselniky!F27</f>
        <v>0</v>
      </c>
      <c r="AK23" s="203" t="str">
        <f>+ciselniky!G27</f>
        <v>I</v>
      </c>
    </row>
    <row r="24" spans="2:37" ht="12.75" customHeight="1">
      <c r="B24" s="68">
        <f>+B9</f>
        <v>0</v>
      </c>
      <c r="C24" s="71">
        <f t="shared" ref="C24:G33" si="2">+C9</f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74">
        <f t="shared" si="2"/>
        <v>0</v>
      </c>
      <c r="H24" s="106" t="str">
        <f t="shared" ref="H24:H33" si="3">+IF(IFERROR(D24+E24+F24,0)&lt;&gt;0,D24+E24+F24,"")</f>
        <v/>
      </c>
      <c r="I24" s="39"/>
      <c r="J24" s="40"/>
      <c r="K24" s="200"/>
      <c r="L24" s="130"/>
      <c r="Q24" s="102" t="s">
        <v>454</v>
      </c>
      <c r="AE24" s="203" t="str">
        <f>+ciselniky!A28</f>
        <v>boby a skeleton</v>
      </c>
      <c r="AF24" s="203" t="str">
        <f>+ciselniky!B28</f>
        <v>boby</v>
      </c>
      <c r="AG24" s="204">
        <f>+ciselniky!C28</f>
        <v>0.9</v>
      </c>
      <c r="AH24" s="204">
        <f>+ciselniky!D28</f>
        <v>0.8</v>
      </c>
      <c r="AI24" s="204">
        <f>+ciselniky!E28</f>
        <v>0.2</v>
      </c>
      <c r="AJ24" s="204">
        <f>+ciselniky!F28</f>
        <v>0</v>
      </c>
      <c r="AK24" s="203" t="str">
        <f>+ciselniky!G28</f>
        <v>I</v>
      </c>
    </row>
    <row r="25" spans="2:37" ht="12.75">
      <c r="B25" s="69">
        <f t="shared" ref="B25:B33" si="4">+B10</f>
        <v>0</v>
      </c>
      <c r="C25" s="72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2"/>
        <v>0</v>
      </c>
      <c r="G25" s="75">
        <f t="shared" si="2"/>
        <v>0</v>
      </c>
      <c r="H25" s="109" t="str">
        <f t="shared" si="3"/>
        <v/>
      </c>
      <c r="I25" s="41"/>
      <c r="J25" s="42"/>
      <c r="K25" s="200"/>
      <c r="L25" s="134"/>
      <c r="Q25" s="102" t="s">
        <v>549</v>
      </c>
      <c r="AE25" s="203" t="str">
        <f>+ciselniky!A29</f>
        <v>boby a skeleton</v>
      </c>
      <c r="AF25" s="203" t="str">
        <f>+ciselniky!B29</f>
        <v>skeleton</v>
      </c>
      <c r="AG25" s="204">
        <f>+ciselniky!C29</f>
        <v>0.1</v>
      </c>
      <c r="AH25" s="204">
        <f>+ciselniky!D29</f>
        <v>0.5</v>
      </c>
      <c r="AI25" s="204">
        <f>+ciselniky!E29</f>
        <v>0.5</v>
      </c>
      <c r="AJ25" s="204">
        <f>+ciselniky!F29</f>
        <v>0</v>
      </c>
      <c r="AK25" s="203" t="str">
        <f>+ciselniky!G29</f>
        <v>I</v>
      </c>
    </row>
    <row r="26" spans="2:37" ht="12.75">
      <c r="B26" s="69">
        <f t="shared" si="4"/>
        <v>0</v>
      </c>
      <c r="C26" s="72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2"/>
        <v>0</v>
      </c>
      <c r="G26" s="75">
        <f t="shared" si="2"/>
        <v>0</v>
      </c>
      <c r="H26" s="109" t="str">
        <f t="shared" si="3"/>
        <v/>
      </c>
      <c r="I26" s="41"/>
      <c r="J26" s="42"/>
      <c r="K26" s="200"/>
      <c r="L26" s="131"/>
      <c r="Q26" s="102" t="s">
        <v>456</v>
      </c>
      <c r="AE26" s="203" t="str">
        <f>+ciselniky!A30</f>
        <v>boccia</v>
      </c>
      <c r="AF26" s="203" t="str">
        <f>+ciselniky!B30</f>
        <v>boccia</v>
      </c>
      <c r="AG26" s="204">
        <f>+ciselniky!C30</f>
        <v>1</v>
      </c>
      <c r="AH26" s="204">
        <f>+ciselniky!D30</f>
        <v>0.5</v>
      </c>
      <c r="AI26" s="204">
        <f>+ciselniky!E30</f>
        <v>0.5</v>
      </c>
      <c r="AJ26" s="204">
        <f>+ciselniky!F30</f>
        <v>0</v>
      </c>
      <c r="AK26" s="203" t="str">
        <f>+ciselniky!G30</f>
        <v>I</v>
      </c>
    </row>
    <row r="27" spans="2:37" ht="12.75">
      <c r="B27" s="69">
        <f t="shared" si="4"/>
        <v>0</v>
      </c>
      <c r="C27" s="72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2"/>
        <v>0</v>
      </c>
      <c r="G27" s="75">
        <f t="shared" si="2"/>
        <v>0</v>
      </c>
      <c r="H27" s="109" t="str">
        <f t="shared" si="3"/>
        <v/>
      </c>
      <c r="I27" s="41"/>
      <c r="J27" s="42"/>
      <c r="K27" s="200"/>
      <c r="L27" s="131"/>
      <c r="Q27" s="102" t="s">
        <v>457</v>
      </c>
      <c r="AE27" s="203" t="str">
        <f>+ciselniky!A31</f>
        <v>boule lyonnaise</v>
      </c>
      <c r="AF27" s="203" t="str">
        <f>+ciselniky!B31</f>
        <v>boule lyonnaise</v>
      </c>
      <c r="AG27" s="204">
        <f>+ciselniky!C31</f>
        <v>1</v>
      </c>
      <c r="AH27" s="204">
        <f>+ciselniky!D31</f>
        <v>0.5</v>
      </c>
      <c r="AI27" s="204">
        <f>+ciselniky!E31</f>
        <v>0.5</v>
      </c>
      <c r="AJ27" s="204">
        <f>+ciselniky!F31</f>
        <v>0</v>
      </c>
      <c r="AK27" s="203" t="str">
        <f>+ciselniky!G31</f>
        <v>I</v>
      </c>
    </row>
    <row r="28" spans="2:37" ht="12.75">
      <c r="B28" s="69">
        <f t="shared" si="4"/>
        <v>0</v>
      </c>
      <c r="C28" s="72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2"/>
        <v>0</v>
      </c>
      <c r="G28" s="75">
        <f t="shared" si="2"/>
        <v>0</v>
      </c>
      <c r="H28" s="109" t="str">
        <f t="shared" si="3"/>
        <v/>
      </c>
      <c r="I28" s="41"/>
      <c r="J28" s="42"/>
      <c r="K28" s="200"/>
      <c r="L28" s="132"/>
      <c r="Q28" s="102" t="s">
        <v>458</v>
      </c>
      <c r="AE28" s="203" t="str">
        <f>+ciselniky!A32</f>
        <v>bowling</v>
      </c>
      <c r="AF28" s="203" t="str">
        <f>+ciselniky!B32</f>
        <v>bowling</v>
      </c>
      <c r="AG28" s="204">
        <f>+ciselniky!C32</f>
        <v>1</v>
      </c>
      <c r="AH28" s="204">
        <f>+ciselniky!D32</f>
        <v>0.8</v>
      </c>
      <c r="AI28" s="204">
        <f>+ciselniky!E32</f>
        <v>0.2</v>
      </c>
      <c r="AJ28" s="204">
        <f>+ciselniky!F32</f>
        <v>0</v>
      </c>
      <c r="AK28" s="203" t="str">
        <f>+ciselniky!G32</f>
        <v>I</v>
      </c>
    </row>
    <row r="29" spans="2:37" ht="12.75">
      <c r="B29" s="69">
        <f t="shared" si="4"/>
        <v>0</v>
      </c>
      <c r="C29" s="72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2"/>
        <v>0</v>
      </c>
      <c r="G29" s="75">
        <f t="shared" si="2"/>
        <v>0</v>
      </c>
      <c r="H29" s="109" t="str">
        <f t="shared" si="3"/>
        <v/>
      </c>
      <c r="I29" s="41"/>
      <c r="J29" s="42"/>
      <c r="K29" s="200"/>
      <c r="L29" s="131"/>
      <c r="Q29" s="102" t="s">
        <v>459</v>
      </c>
      <c r="AE29" s="203" t="str">
        <f>+ciselniky!A33</f>
        <v>box</v>
      </c>
      <c r="AF29" s="203" t="str">
        <f>+ciselniky!B33</f>
        <v>box</v>
      </c>
      <c r="AG29" s="204">
        <f>+ciselniky!C33</f>
        <v>1</v>
      </c>
      <c r="AH29" s="204">
        <f>+ciselniky!D33</f>
        <v>0.8</v>
      </c>
      <c r="AI29" s="204">
        <f>+ciselniky!E33</f>
        <v>0.2</v>
      </c>
      <c r="AJ29" s="204">
        <f>+ciselniky!F33</f>
        <v>0</v>
      </c>
      <c r="AK29" s="203" t="str">
        <f>+ciselniky!G33</f>
        <v>I</v>
      </c>
    </row>
    <row r="30" spans="2:37" ht="12.75">
      <c r="B30" s="69">
        <f t="shared" si="4"/>
        <v>0</v>
      </c>
      <c r="C30" s="72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2"/>
        <v>0</v>
      </c>
      <c r="G30" s="75">
        <f t="shared" si="2"/>
        <v>0</v>
      </c>
      <c r="H30" s="109" t="str">
        <f t="shared" si="3"/>
        <v/>
      </c>
      <c r="I30" s="41"/>
      <c r="J30" s="42"/>
      <c r="K30" s="200"/>
      <c r="L30" s="131"/>
      <c r="Q30" s="102" t="s">
        <v>460</v>
      </c>
      <c r="AE30" s="203" t="str">
        <f>+ciselniky!A34</f>
        <v>bridž</v>
      </c>
      <c r="AF30" s="203" t="str">
        <f>+ciselniky!B34</f>
        <v>bridž</v>
      </c>
      <c r="AG30" s="204">
        <f>+ciselniky!C34</f>
        <v>1</v>
      </c>
      <c r="AH30" s="204">
        <f>+ciselniky!D34</f>
        <v>0.8</v>
      </c>
      <c r="AI30" s="204">
        <f>+ciselniky!E34</f>
        <v>0.15</v>
      </c>
      <c r="AJ30" s="204">
        <f>+ciselniky!F34</f>
        <v>0.05</v>
      </c>
      <c r="AK30" s="203" t="str">
        <f>+ciselniky!G34</f>
        <v>I</v>
      </c>
    </row>
    <row r="31" spans="2:37" ht="12.75">
      <c r="B31" s="69">
        <f t="shared" si="4"/>
        <v>0</v>
      </c>
      <c r="C31" s="72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2"/>
        <v>0</v>
      </c>
      <c r="G31" s="75">
        <f t="shared" si="2"/>
        <v>0</v>
      </c>
      <c r="H31" s="109" t="str">
        <f t="shared" si="3"/>
        <v/>
      </c>
      <c r="I31" s="41"/>
      <c r="J31" s="42"/>
      <c r="K31" s="200"/>
      <c r="L31" s="131"/>
      <c r="Q31" s="102" t="s">
        <v>461</v>
      </c>
      <c r="AE31" s="203" t="str">
        <f>+ciselniky!A35</f>
        <v>curling</v>
      </c>
      <c r="AF31" s="203" t="str">
        <f>+ciselniky!B35</f>
        <v>curling</v>
      </c>
      <c r="AG31" s="204">
        <f>+ciselniky!C35</f>
        <v>1</v>
      </c>
      <c r="AH31" s="204">
        <f>+ciselniky!D35</f>
        <v>0.3</v>
      </c>
      <c r="AI31" s="204">
        <f>+ciselniky!E35</f>
        <v>0.3</v>
      </c>
      <c r="AJ31" s="204">
        <f>+ciselniky!F35</f>
        <v>0.4</v>
      </c>
      <c r="AK31" s="203" t="str">
        <f>+ciselniky!G35</f>
        <v>K</v>
      </c>
    </row>
    <row r="32" spans="2:37" ht="12.75">
      <c r="B32" s="69">
        <f t="shared" si="4"/>
        <v>0</v>
      </c>
      <c r="C32" s="72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2"/>
        <v>0</v>
      </c>
      <c r="G32" s="75">
        <f t="shared" si="2"/>
        <v>0</v>
      </c>
      <c r="H32" s="109" t="str">
        <f t="shared" si="3"/>
        <v/>
      </c>
      <c r="I32" s="41"/>
      <c r="J32" s="42"/>
      <c r="K32" s="200"/>
      <c r="L32" s="131"/>
      <c r="Q32" s="102" t="s">
        <v>462</v>
      </c>
      <c r="R32" s="102"/>
      <c r="S32" s="102"/>
      <c r="T32" s="102"/>
      <c r="U32" s="102"/>
      <c r="V32" s="102"/>
      <c r="W32" s="102"/>
      <c r="X32" s="102"/>
      <c r="AE32" s="203" t="str">
        <f>+ciselniky!A36</f>
        <v>cyklistika</v>
      </c>
      <c r="AF32" s="203" t="str">
        <f>+ciselniky!B36</f>
        <v>cestná cyklistika</v>
      </c>
      <c r="AG32" s="204">
        <f>+ciselniky!C36</f>
        <v>0.3</v>
      </c>
      <c r="AH32" s="204">
        <f>+ciselniky!D36</f>
        <v>0.8</v>
      </c>
      <c r="AI32" s="204">
        <f>+ciselniky!E36</f>
        <v>0.2</v>
      </c>
      <c r="AJ32" s="204">
        <f>+ciselniky!F36</f>
        <v>0</v>
      </c>
      <c r="AK32" s="203" t="str">
        <f>+ciselniky!G36</f>
        <v>I</v>
      </c>
    </row>
    <row r="33" spans="2:40" ht="13.5" thickBot="1">
      <c r="B33" s="70">
        <f t="shared" si="4"/>
        <v>0</v>
      </c>
      <c r="C33" s="73">
        <f t="shared" si="2"/>
        <v>0</v>
      </c>
      <c r="D33" s="66">
        <f t="shared" si="2"/>
        <v>0</v>
      </c>
      <c r="E33" s="66">
        <f t="shared" si="2"/>
        <v>0</v>
      </c>
      <c r="F33" s="66">
        <f t="shared" si="2"/>
        <v>0</v>
      </c>
      <c r="G33" s="76">
        <f t="shared" si="2"/>
        <v>0</v>
      </c>
      <c r="H33" s="111" t="str">
        <f t="shared" si="3"/>
        <v/>
      </c>
      <c r="I33" s="43"/>
      <c r="J33" s="44"/>
      <c r="K33" s="200"/>
      <c r="L33" s="133"/>
      <c r="Q33" s="122" t="s">
        <v>436</v>
      </c>
      <c r="R33" s="102"/>
      <c r="S33" s="102"/>
      <c r="T33" s="102"/>
      <c r="U33" s="102"/>
      <c r="V33" s="102"/>
      <c r="W33" s="102"/>
      <c r="X33" s="102"/>
      <c r="AE33" s="203" t="str">
        <f>+ciselniky!A37</f>
        <v>cyklistika</v>
      </c>
      <c r="AF33" s="203" t="str">
        <f>+ciselniky!B37</f>
        <v>cyklokros</v>
      </c>
      <c r="AG33" s="204">
        <f>+ciselniky!C37</f>
        <v>0.15</v>
      </c>
      <c r="AH33" s="204">
        <f>+ciselniky!D37</f>
        <v>0.7</v>
      </c>
      <c r="AI33" s="204">
        <f>+ciselniky!E37</f>
        <v>0.3</v>
      </c>
      <c r="AJ33" s="204">
        <f>+ciselniky!F37</f>
        <v>0</v>
      </c>
      <c r="AK33" s="203" t="str">
        <f>+ciselniky!G37</f>
        <v>I</v>
      </c>
    </row>
    <row r="34" spans="2:40" ht="13.5" thickBot="1">
      <c r="B34" s="110" t="s">
        <v>446</v>
      </c>
      <c r="C34" s="111">
        <f>SUM(C24:C33)</f>
        <v>0</v>
      </c>
      <c r="D34" s="107"/>
      <c r="E34" s="107"/>
      <c r="F34" s="107"/>
      <c r="G34" s="107"/>
      <c r="H34" s="107"/>
      <c r="J34" s="107"/>
      <c r="K34" s="102"/>
      <c r="L34" s="102"/>
      <c r="Q34" s="122" t="s">
        <v>441</v>
      </c>
      <c r="R34" s="102"/>
      <c r="S34" s="102"/>
      <c r="T34" s="102"/>
      <c r="U34" s="102"/>
      <c r="V34" s="102"/>
      <c r="W34" s="102"/>
      <c r="AD34" s="60"/>
      <c r="AE34" s="203" t="str">
        <f>+ciselniky!A38</f>
        <v>cyklistika</v>
      </c>
      <c r="AF34" s="203" t="str">
        <f>+ciselniky!B38</f>
        <v>dráhová cyklistika</v>
      </c>
      <c r="AG34" s="204">
        <f>+ciselniky!C38</f>
        <v>0.15</v>
      </c>
      <c r="AH34" s="204">
        <f>+ciselniky!D38</f>
        <v>0.5</v>
      </c>
      <c r="AI34" s="204">
        <f>+ciselniky!E38</f>
        <v>0.5</v>
      </c>
      <c r="AJ34" s="204">
        <f>+ciselniky!F38</f>
        <v>0</v>
      </c>
      <c r="AK34" s="203" t="str">
        <f>+ciselniky!G38</f>
        <v>I</v>
      </c>
      <c r="AM34" s="60"/>
      <c r="AN34" s="95"/>
    </row>
    <row r="35" spans="2:40" ht="12.75">
      <c r="B35" s="338"/>
      <c r="E35" s="113" t="s">
        <v>463</v>
      </c>
      <c r="K35" s="102"/>
      <c r="Q35" s="102"/>
      <c r="R35" s="102"/>
      <c r="S35" s="102"/>
      <c r="T35" s="102"/>
      <c r="U35" s="102"/>
      <c r="V35" s="102"/>
      <c r="W35" s="102"/>
      <c r="X35" s="102"/>
      <c r="AE35" s="203" t="str">
        <f>+ciselniky!A39</f>
        <v>cyklistika</v>
      </c>
      <c r="AF35" s="203" t="str">
        <f>+ciselniky!B39</f>
        <v>horská cyklistika</v>
      </c>
      <c r="AG35" s="204">
        <f>+ciselniky!C39</f>
        <v>0.15</v>
      </c>
      <c r="AH35" s="204">
        <f>+ciselniky!D39</f>
        <v>0.7</v>
      </c>
      <c r="AI35" s="204">
        <f>+ciselniky!E39</f>
        <v>0.3</v>
      </c>
      <c r="AJ35" s="204">
        <f>+ciselniky!F39</f>
        <v>0</v>
      </c>
      <c r="AK35" s="203" t="str">
        <f>+ciselniky!G39</f>
        <v>I</v>
      </c>
    </row>
    <row r="36" spans="2:40" ht="12.75" customHeight="1">
      <c r="B36" s="390" t="s">
        <v>27</v>
      </c>
      <c r="C36" s="380" t="s">
        <v>55</v>
      </c>
      <c r="D36" s="380" t="s">
        <v>464</v>
      </c>
      <c r="E36" s="394" t="s">
        <v>465</v>
      </c>
      <c r="F36" s="395"/>
      <c r="G36" s="95"/>
      <c r="H36" s="95"/>
      <c r="I36" s="95"/>
      <c r="J36" s="95"/>
      <c r="K36" s="399" t="s">
        <v>450</v>
      </c>
      <c r="L36" s="400" t="s">
        <v>466</v>
      </c>
      <c r="Q36" s="102"/>
      <c r="AE36" s="203" t="str">
        <f>+ciselniky!A40</f>
        <v>cyklistika</v>
      </c>
      <c r="AF36" s="203" t="str">
        <f>+ciselniky!B40</f>
        <v>BMX Racing+Freestyle</v>
      </c>
      <c r="AG36" s="204">
        <f>+ciselniky!C40</f>
        <v>0.08</v>
      </c>
      <c r="AH36" s="204">
        <f>+ciselniky!D40</f>
        <v>0.6</v>
      </c>
      <c r="AI36" s="204">
        <f>+ciselniky!E40</f>
        <v>0.4</v>
      </c>
      <c r="AJ36" s="204">
        <f>+ciselniky!F40</f>
        <v>0</v>
      </c>
      <c r="AK36" s="203" t="str">
        <f>+ciselniky!G40</f>
        <v>I</v>
      </c>
    </row>
    <row r="37" spans="2:40" ht="13.5" customHeight="1" thickBot="1">
      <c r="B37" s="390"/>
      <c r="C37" s="381"/>
      <c r="D37" s="381"/>
      <c r="E37" s="103" t="s">
        <v>426</v>
      </c>
      <c r="F37" s="103" t="s">
        <v>427</v>
      </c>
      <c r="G37" s="95"/>
      <c r="H37" s="95"/>
      <c r="I37" s="95"/>
      <c r="J37" s="95"/>
      <c r="K37" s="400"/>
      <c r="L37" s="401"/>
      <c r="Q37" s="102"/>
      <c r="AE37" s="203" t="str">
        <f>+ciselniky!A41</f>
        <v>cyklistika</v>
      </c>
      <c r="AF37" s="203" t="str">
        <f>+ciselniky!B41</f>
        <v>BMX Racing</v>
      </c>
      <c r="AG37" s="204">
        <f>+ciselniky!C41</f>
        <v>0.08</v>
      </c>
      <c r="AH37" s="204">
        <f>+ciselniky!D41</f>
        <v>0.5</v>
      </c>
      <c r="AI37" s="204">
        <f>+ciselniky!E41</f>
        <v>0.5</v>
      </c>
      <c r="AJ37" s="204">
        <f>+ciselniky!F41</f>
        <v>0</v>
      </c>
      <c r="AK37" s="203" t="str">
        <f>+ciselniky!G41</f>
        <v>I</v>
      </c>
    </row>
    <row r="38" spans="2:40" ht="11.25" customHeight="1">
      <c r="B38" s="112">
        <f>$C$2</f>
        <v>0</v>
      </c>
      <c r="C38" s="36"/>
      <c r="D38" s="45"/>
      <c r="E38" s="39"/>
      <c r="F38" s="40"/>
      <c r="G38" s="95"/>
      <c r="H38" s="95"/>
      <c r="I38" s="95"/>
      <c r="J38" s="95"/>
      <c r="K38" s="200"/>
      <c r="L38" s="124"/>
      <c r="Q38" s="102" t="s">
        <v>467</v>
      </c>
      <c r="AE38" s="203" t="str">
        <f>+ciselniky!A42</f>
        <v>cyklistika</v>
      </c>
      <c r="AF38" s="203" t="str">
        <f>+ciselniky!B42</f>
        <v>cyklotrial</v>
      </c>
      <c r="AG38" s="204">
        <f>+ciselniky!C42</f>
        <v>0.05</v>
      </c>
      <c r="AH38" s="204">
        <f>+ciselniky!D42</f>
        <v>0.5</v>
      </c>
      <c r="AI38" s="204">
        <f>+ciselniky!E42</f>
        <v>0.5</v>
      </c>
      <c r="AJ38" s="204">
        <f>+ciselniky!F42</f>
        <v>0</v>
      </c>
      <c r="AK38" s="203" t="str">
        <f>+ciselniky!G42</f>
        <v>I</v>
      </c>
    </row>
    <row r="39" spans="2:40" ht="11.25" customHeight="1">
      <c r="B39" s="112">
        <f t="shared" ref="B39:B145" si="5">$C$2</f>
        <v>0</v>
      </c>
      <c r="C39" s="37"/>
      <c r="D39" s="47"/>
      <c r="E39" s="41"/>
      <c r="F39" s="42"/>
      <c r="G39" s="95"/>
      <c r="H39" s="95"/>
      <c r="I39" s="95"/>
      <c r="J39" s="95"/>
      <c r="K39" s="200"/>
      <c r="L39" s="125"/>
      <c r="Q39" s="102" t="s">
        <v>468</v>
      </c>
      <c r="AE39" s="203" t="str">
        <f>+ciselniky!A43</f>
        <v>cyklistika</v>
      </c>
      <c r="AF39" s="203" t="str">
        <f>+ciselniky!B43</f>
        <v>sálová cyklistika</v>
      </c>
      <c r="AG39" s="204">
        <f>+ciselniky!C43</f>
        <v>0.04</v>
      </c>
      <c r="AH39" s="204">
        <f>+ciselniky!D43</f>
        <v>0.5</v>
      </c>
      <c r="AI39" s="204">
        <f>+ciselniky!E43</f>
        <v>0.5</v>
      </c>
      <c r="AJ39" s="204">
        <f>+ciselniky!F43</f>
        <v>0</v>
      </c>
      <c r="AK39" s="203" t="str">
        <f>+ciselniky!G43</f>
        <v>I</v>
      </c>
    </row>
    <row r="40" spans="2:40" ht="11.25" customHeight="1">
      <c r="B40" s="112">
        <f t="shared" si="5"/>
        <v>0</v>
      </c>
      <c r="C40" s="37"/>
      <c r="D40" s="47"/>
      <c r="E40" s="41"/>
      <c r="F40" s="42"/>
      <c r="G40" s="95"/>
      <c r="H40" s="95"/>
      <c r="I40" s="95"/>
      <c r="J40" s="95"/>
      <c r="K40" s="200"/>
      <c r="L40" s="125"/>
      <c r="Q40" s="102" t="s">
        <v>469</v>
      </c>
      <c r="AE40" s="203" t="str">
        <f>+ciselniky!A44</f>
        <v>dráhový golf</v>
      </c>
      <c r="AF40" s="203" t="str">
        <f>+ciselniky!B44</f>
        <v>dráhový golf</v>
      </c>
      <c r="AG40" s="204">
        <f>+ciselniky!C44</f>
        <v>1</v>
      </c>
      <c r="AH40" s="204">
        <f>+ciselniky!D44</f>
        <v>0.5</v>
      </c>
      <c r="AI40" s="204">
        <f>+ciselniky!E44</f>
        <v>0.3</v>
      </c>
      <c r="AJ40" s="204">
        <f>+ciselniky!F44</f>
        <v>0.2</v>
      </c>
      <c r="AK40" s="203" t="str">
        <f>+ciselniky!G44</f>
        <v>I</v>
      </c>
    </row>
    <row r="41" spans="2:40" ht="11.25" customHeight="1">
      <c r="B41" s="112">
        <f t="shared" si="5"/>
        <v>0</v>
      </c>
      <c r="C41" s="37" t="s">
        <v>395</v>
      </c>
      <c r="D41" s="47"/>
      <c r="E41" s="41"/>
      <c r="F41" s="42"/>
      <c r="G41" s="95"/>
      <c r="H41" s="95"/>
      <c r="I41" s="95"/>
      <c r="J41" s="95"/>
      <c r="K41" s="200"/>
      <c r="L41" s="128"/>
      <c r="Q41" s="102" t="s">
        <v>470</v>
      </c>
      <c r="AE41" s="203" t="str">
        <f>+ciselniky!A45</f>
        <v>dynamická streľba</v>
      </c>
      <c r="AF41" s="203" t="str">
        <f>+ciselniky!B45</f>
        <v>dynamická streľba</v>
      </c>
      <c r="AG41" s="204">
        <f>+ciselniky!C45</f>
        <v>1</v>
      </c>
      <c r="AH41" s="204">
        <f>+ciselniky!D45</f>
        <v>0.8</v>
      </c>
      <c r="AI41" s="204">
        <f>+ciselniky!E45</f>
        <v>0.2</v>
      </c>
      <c r="AJ41" s="204">
        <f>+ciselniky!F45</f>
        <v>0</v>
      </c>
      <c r="AK41" s="203" t="str">
        <f>+ciselniky!G45</f>
        <v>I</v>
      </c>
    </row>
    <row r="42" spans="2:40" ht="11.25" customHeight="1">
      <c r="B42" s="112">
        <f t="shared" si="5"/>
        <v>0</v>
      </c>
      <c r="C42" s="37"/>
      <c r="D42" s="47"/>
      <c r="E42" s="41"/>
      <c r="F42" s="42"/>
      <c r="G42" s="95"/>
      <c r="H42" s="95"/>
      <c r="I42" s="95"/>
      <c r="J42" s="95"/>
      <c r="K42" s="200"/>
      <c r="L42" s="125"/>
      <c r="Q42" s="102" t="s">
        <v>471</v>
      </c>
      <c r="AE42" s="203" t="str">
        <f>+ciselniky!A46</f>
        <v>florbal</v>
      </c>
      <c r="AF42" s="203" t="str">
        <f>+ciselniky!B46</f>
        <v>florbal</v>
      </c>
      <c r="AG42" s="204">
        <f>+ciselniky!C46</f>
        <v>1</v>
      </c>
      <c r="AH42" s="204">
        <f>+ciselniky!D46</f>
        <v>0.5</v>
      </c>
      <c r="AI42" s="204">
        <f>+ciselniky!E46</f>
        <v>0.5</v>
      </c>
      <c r="AJ42" s="204">
        <f>+ciselniky!F46</f>
        <v>0</v>
      </c>
      <c r="AK42" s="203" t="str">
        <f>+ciselniky!G46</f>
        <v>K</v>
      </c>
    </row>
    <row r="43" spans="2:40" ht="11.25" customHeight="1">
      <c r="B43" s="112">
        <f t="shared" si="5"/>
        <v>0</v>
      </c>
      <c r="C43" s="37"/>
      <c r="D43" s="47"/>
      <c r="E43" s="41"/>
      <c r="F43" s="42"/>
      <c r="G43" s="95"/>
      <c r="H43" s="95"/>
      <c r="I43" s="95"/>
      <c r="J43" s="95"/>
      <c r="K43" s="200"/>
      <c r="L43" s="125"/>
      <c r="Q43" s="102" t="s">
        <v>550</v>
      </c>
      <c r="AE43" s="203" t="str">
        <f>+ciselniky!A47</f>
        <v>futbal</v>
      </c>
      <c r="AF43" s="203" t="str">
        <f>+ciselniky!B47</f>
        <v>futbal</v>
      </c>
      <c r="AG43" s="204">
        <f>+ciselniky!C47</f>
        <v>0.99</v>
      </c>
      <c r="AH43" s="204">
        <f>+ciselniky!D47</f>
        <v>0.95</v>
      </c>
      <c r="AI43" s="204">
        <f>+ciselniky!E47</f>
        <v>0.05</v>
      </c>
      <c r="AJ43" s="204">
        <f>+ciselniky!F47</f>
        <v>0</v>
      </c>
      <c r="AK43" s="203" t="str">
        <f>+ciselniky!G47</f>
        <v>K</v>
      </c>
    </row>
    <row r="44" spans="2:40" ht="11.25" customHeight="1">
      <c r="B44" s="112">
        <f t="shared" si="5"/>
        <v>0</v>
      </c>
      <c r="C44" s="37"/>
      <c r="D44" s="47"/>
      <c r="E44" s="41"/>
      <c r="F44" s="42"/>
      <c r="G44" s="95"/>
      <c r="H44" s="95"/>
      <c r="I44" s="95"/>
      <c r="J44" s="95"/>
      <c r="K44" s="200"/>
      <c r="L44" s="125"/>
      <c r="Q44" s="102" t="s">
        <v>472</v>
      </c>
      <c r="AE44" s="203" t="str">
        <f>+ciselniky!A48</f>
        <v>futbal</v>
      </c>
      <c r="AF44" s="203" t="str">
        <f>+ciselniky!B48</f>
        <v>futsal</v>
      </c>
      <c r="AG44" s="204">
        <f>+ciselniky!C48</f>
        <v>0.01</v>
      </c>
      <c r="AH44" s="204">
        <f>+ciselniky!D48</f>
        <v>1</v>
      </c>
      <c r="AI44" s="204">
        <f>+ciselniky!E48</f>
        <v>0</v>
      </c>
      <c r="AJ44" s="204">
        <f>+ciselniky!F48</f>
        <v>0</v>
      </c>
      <c r="AK44" s="203" t="str">
        <f>+ciselniky!G48</f>
        <v>K</v>
      </c>
    </row>
    <row r="45" spans="2:40" ht="11.25" customHeight="1">
      <c r="B45" s="112">
        <f t="shared" si="5"/>
        <v>0</v>
      </c>
      <c r="C45" s="37"/>
      <c r="D45" s="47"/>
      <c r="E45" s="41"/>
      <c r="F45" s="42"/>
      <c r="G45" s="95"/>
      <c r="H45" s="95"/>
      <c r="I45" s="95"/>
      <c r="J45" s="95"/>
      <c r="K45" s="200"/>
      <c r="L45" s="125"/>
      <c r="Q45" s="102" t="s">
        <v>473</v>
      </c>
      <c r="AE45" s="203" t="str">
        <f>+ciselniky!A49</f>
        <v>futbal</v>
      </c>
      <c r="AF45" s="203" t="str">
        <f>+ciselniky!B49</f>
        <v>plážový futbal</v>
      </c>
      <c r="AG45" s="204">
        <f>+ciselniky!C49</f>
        <v>0</v>
      </c>
      <c r="AH45" s="204">
        <f>+ciselniky!D49</f>
        <v>1</v>
      </c>
      <c r="AI45" s="204">
        <f>+ciselniky!E49</f>
        <v>0</v>
      </c>
      <c r="AJ45" s="204">
        <f>+ciselniky!F49</f>
        <v>0</v>
      </c>
      <c r="AK45" s="203" t="str">
        <f>+ciselniky!G49</f>
        <v>K</v>
      </c>
    </row>
    <row r="46" spans="2:40" ht="11.25" customHeight="1">
      <c r="B46" s="112">
        <f t="shared" si="5"/>
        <v>0</v>
      </c>
      <c r="C46" s="37"/>
      <c r="D46" s="47"/>
      <c r="E46" s="41"/>
      <c r="F46" s="42"/>
      <c r="G46" s="95"/>
      <c r="H46" s="95"/>
      <c r="I46" s="95"/>
      <c r="J46" s="95"/>
      <c r="K46" s="200"/>
      <c r="L46" s="125"/>
      <c r="Q46" s="113" t="s">
        <v>474</v>
      </c>
      <c r="AE46" s="203" t="str">
        <f>+ciselniky!A50</f>
        <v>go</v>
      </c>
      <c r="AF46" s="203" t="str">
        <f>+ciselniky!B50</f>
        <v>go</v>
      </c>
      <c r="AG46" s="204">
        <f>+ciselniky!C50</f>
        <v>1</v>
      </c>
      <c r="AH46" s="204">
        <f>+ciselniky!D50</f>
        <v>0.6</v>
      </c>
      <c r="AI46" s="204">
        <f>+ciselniky!E50</f>
        <v>0.2</v>
      </c>
      <c r="AJ46" s="204">
        <f>+ciselniky!F50</f>
        <v>0.2</v>
      </c>
      <c r="AK46" s="203" t="str">
        <f>+ciselniky!G50</f>
        <v>I</v>
      </c>
    </row>
    <row r="47" spans="2:40" ht="11.25" customHeight="1">
      <c r="B47" s="112">
        <f t="shared" si="5"/>
        <v>0</v>
      </c>
      <c r="C47" s="37"/>
      <c r="D47" s="47"/>
      <c r="E47" s="41"/>
      <c r="F47" s="42"/>
      <c r="G47" s="95"/>
      <c r="H47" s="95"/>
      <c r="I47" s="95"/>
      <c r="J47" s="95"/>
      <c r="K47" s="200"/>
      <c r="L47" s="125"/>
      <c r="Q47" s="114"/>
      <c r="AE47" s="203" t="str">
        <f>+ciselniky!A51</f>
        <v>golf</v>
      </c>
      <c r="AF47" s="203" t="str">
        <f>+ciselniky!B51</f>
        <v>golf</v>
      </c>
      <c r="AG47" s="204">
        <f>+ciselniky!C51</f>
        <v>1</v>
      </c>
      <c r="AH47" s="204">
        <f>+ciselniky!D51</f>
        <v>0.6</v>
      </c>
      <c r="AI47" s="204">
        <f>+ciselniky!E51</f>
        <v>0.4</v>
      </c>
      <c r="AJ47" s="204">
        <f>+ciselniky!F51</f>
        <v>0</v>
      </c>
      <c r="AK47" s="203" t="str">
        <f>+ciselniky!G51</f>
        <v>I</v>
      </c>
    </row>
    <row r="48" spans="2:40" ht="11.25" customHeight="1">
      <c r="B48" s="112">
        <f t="shared" si="5"/>
        <v>0</v>
      </c>
      <c r="C48" s="37"/>
      <c r="D48" s="47"/>
      <c r="E48" s="41"/>
      <c r="F48" s="42"/>
      <c r="G48" s="95"/>
      <c r="H48" s="95"/>
      <c r="I48" s="95"/>
      <c r="J48" s="95"/>
      <c r="K48" s="200"/>
      <c r="L48" s="125"/>
      <c r="Q48" s="122" t="s">
        <v>436</v>
      </c>
      <c r="AE48" s="203" t="str">
        <f>+ciselniky!A52</f>
        <v>gymnastika</v>
      </c>
      <c r="AF48" s="203" t="str">
        <f>+ciselniky!B52</f>
        <v>športová gymnastika</v>
      </c>
      <c r="AG48" s="204">
        <f>+ciselniky!C52</f>
        <v>0.5</v>
      </c>
      <c r="AH48" s="204">
        <f>+ciselniky!D52</f>
        <v>0.5</v>
      </c>
      <c r="AI48" s="204">
        <f>+ciselniky!E52</f>
        <v>0.5</v>
      </c>
      <c r="AJ48" s="204">
        <f>+ciselniky!F52</f>
        <v>0</v>
      </c>
      <c r="AK48" s="203" t="str">
        <f>+ciselniky!G52</f>
        <v>I</v>
      </c>
    </row>
    <row r="49" spans="2:37" ht="12.75" customHeight="1">
      <c r="B49" s="112">
        <f t="shared" si="5"/>
        <v>0</v>
      </c>
      <c r="C49" s="37"/>
      <c r="D49" s="47"/>
      <c r="E49" s="41"/>
      <c r="F49" s="42"/>
      <c r="G49" s="95"/>
      <c r="H49" s="95"/>
      <c r="I49" s="95"/>
      <c r="J49" s="95"/>
      <c r="K49" s="200"/>
      <c r="L49" s="125"/>
      <c r="Q49" s="122" t="s">
        <v>441</v>
      </c>
      <c r="AE49" s="203" t="str">
        <f>+ciselniky!A53</f>
        <v>gymnastika</v>
      </c>
      <c r="AF49" s="203" t="str">
        <f>+ciselniky!B53</f>
        <v>moderná gymnastika</v>
      </c>
      <c r="AG49" s="204">
        <f>+ciselniky!C53</f>
        <v>0.35</v>
      </c>
      <c r="AH49" s="204">
        <f>+ciselniky!D53</f>
        <v>0</v>
      </c>
      <c r="AI49" s="204">
        <f>+ciselniky!E53</f>
        <v>1</v>
      </c>
      <c r="AJ49" s="204">
        <f>+ciselniky!F53</f>
        <v>0</v>
      </c>
      <c r="AK49" s="203" t="str">
        <f>+ciselniky!G53</f>
        <v>I</v>
      </c>
    </row>
    <row r="50" spans="2:37" ht="12.75" customHeight="1">
      <c r="B50" s="112">
        <f t="shared" si="5"/>
        <v>0</v>
      </c>
      <c r="C50" s="37"/>
      <c r="D50" s="47"/>
      <c r="E50" s="41"/>
      <c r="F50" s="42"/>
      <c r="G50" s="95"/>
      <c r="H50" s="95"/>
      <c r="I50" s="95"/>
      <c r="J50" s="95"/>
      <c r="K50" s="200"/>
      <c r="L50" s="125"/>
      <c r="Q50" s="114"/>
      <c r="AE50" s="203" t="str">
        <f>+ciselniky!A54</f>
        <v>gymnastika</v>
      </c>
      <c r="AF50" s="203" t="str">
        <f>+ciselniky!B54</f>
        <v>športový aerobik</v>
      </c>
      <c r="AG50" s="204">
        <f>+ciselniky!C54</f>
        <v>0.15</v>
      </c>
      <c r="AH50" s="204">
        <f>+ciselniky!D54</f>
        <v>0.1</v>
      </c>
      <c r="AI50" s="204">
        <f>+ciselniky!E54</f>
        <v>0.9</v>
      </c>
      <c r="AJ50" s="204">
        <f>+ciselniky!F54</f>
        <v>0</v>
      </c>
      <c r="AK50" s="203" t="str">
        <f>+ciselniky!G54</f>
        <v>I</v>
      </c>
    </row>
    <row r="51" spans="2:37" ht="12.75" customHeight="1">
      <c r="B51" s="112">
        <f t="shared" si="5"/>
        <v>0</v>
      </c>
      <c r="C51" s="37"/>
      <c r="D51" s="47"/>
      <c r="E51" s="41"/>
      <c r="F51" s="42"/>
      <c r="G51" s="95"/>
      <c r="H51" s="95"/>
      <c r="I51" s="95"/>
      <c r="J51" s="95"/>
      <c r="K51" s="200"/>
      <c r="L51" s="125"/>
      <c r="Q51" s="114"/>
      <c r="AE51" s="203" t="str">
        <f>+ciselniky!A55</f>
        <v>gymnastika</v>
      </c>
      <c r="AF51" s="203" t="str">
        <f>+ciselniky!B55</f>
        <v>akrobatická gymnastika</v>
      </c>
      <c r="AG51" s="204">
        <f>+ciselniky!C55</f>
        <v>0</v>
      </c>
      <c r="AH51" s="204">
        <f>+ciselniky!D55</f>
        <v>0.5</v>
      </c>
      <c r="AI51" s="204">
        <f>+ciselniky!E55</f>
        <v>0.5</v>
      </c>
      <c r="AJ51" s="204">
        <f>+ciselniky!F55</f>
        <v>0</v>
      </c>
      <c r="AK51" s="203" t="str">
        <f>+ciselniky!G55</f>
        <v>I</v>
      </c>
    </row>
    <row r="52" spans="2:37" ht="12.75" customHeight="1">
      <c r="B52" s="112">
        <f t="shared" si="5"/>
        <v>0</v>
      </c>
      <c r="C52" s="37"/>
      <c r="D52" s="47"/>
      <c r="E52" s="41"/>
      <c r="F52" s="42"/>
      <c r="G52" s="95"/>
      <c r="H52" s="95"/>
      <c r="I52" s="95"/>
      <c r="J52" s="95"/>
      <c r="K52" s="200"/>
      <c r="L52" s="125"/>
      <c r="Q52" s="114"/>
      <c r="AE52" s="203" t="str">
        <f>+ciselniky!A56</f>
        <v>gymnastika</v>
      </c>
      <c r="AF52" s="203" t="str">
        <f>+ciselniky!B56</f>
        <v>gymnastika pre všetkých</v>
      </c>
      <c r="AG52" s="204">
        <f>+ciselniky!C56</f>
        <v>0</v>
      </c>
      <c r="AH52" s="204">
        <f>+ciselniky!D56</f>
        <v>0.5</v>
      </c>
      <c r="AI52" s="204">
        <f>+ciselniky!E56</f>
        <v>0.5</v>
      </c>
      <c r="AJ52" s="204">
        <f>+ciselniky!F56</f>
        <v>0</v>
      </c>
      <c r="AK52" s="203" t="str">
        <f>+ciselniky!G56</f>
        <v>I</v>
      </c>
    </row>
    <row r="53" spans="2:37" ht="12.75" customHeight="1">
      <c r="B53" s="112">
        <f t="shared" si="5"/>
        <v>0</v>
      </c>
      <c r="C53" s="37"/>
      <c r="D53" s="47"/>
      <c r="E53" s="41"/>
      <c r="F53" s="42"/>
      <c r="G53" s="95"/>
      <c r="H53" s="95"/>
      <c r="I53" s="95"/>
      <c r="J53" s="95"/>
      <c r="K53" s="200"/>
      <c r="L53" s="125"/>
      <c r="Q53" s="114"/>
      <c r="AE53" s="203" t="str">
        <f>+ciselniky!A57</f>
        <v>gymnastika</v>
      </c>
      <c r="AF53" s="203" t="str">
        <f>+ciselniky!B57</f>
        <v>skoky na trampolíne</v>
      </c>
      <c r="AG53" s="204">
        <f>+ciselniky!C57</f>
        <v>0</v>
      </c>
      <c r="AH53" s="204">
        <f>+ciselniky!D57</f>
        <v>0.5</v>
      </c>
      <c r="AI53" s="204">
        <f>+ciselniky!E57</f>
        <v>0.5</v>
      </c>
      <c r="AJ53" s="204">
        <f>+ciselniky!F57</f>
        <v>0</v>
      </c>
      <c r="AK53" s="203" t="str">
        <f>+ciselniky!G57</f>
        <v>I</v>
      </c>
    </row>
    <row r="54" spans="2:37" ht="12.75" customHeight="1">
      <c r="B54" s="112">
        <f t="shared" si="5"/>
        <v>0</v>
      </c>
      <c r="C54" s="37"/>
      <c r="D54" s="47"/>
      <c r="E54" s="41"/>
      <c r="F54" s="42"/>
      <c r="G54" s="95"/>
      <c r="H54" s="95"/>
      <c r="I54" s="95"/>
      <c r="J54" s="95"/>
      <c r="K54" s="200"/>
      <c r="L54" s="125"/>
      <c r="Q54" s="114"/>
      <c r="AE54" s="203" t="str">
        <f>+ciselniky!A58</f>
        <v>hádzaná</v>
      </c>
      <c r="AF54" s="203" t="str">
        <f>+ciselniky!B58</f>
        <v>hádzaná</v>
      </c>
      <c r="AG54" s="204">
        <f>+ciselniky!C58</f>
        <v>1</v>
      </c>
      <c r="AH54" s="204">
        <f>+ciselniky!D58</f>
        <v>0.5</v>
      </c>
      <c r="AI54" s="204">
        <f>+ciselniky!E58</f>
        <v>0.5</v>
      </c>
      <c r="AJ54" s="204">
        <f>+ciselniky!F58</f>
        <v>0</v>
      </c>
      <c r="AK54" s="203" t="str">
        <f>+ciselniky!G58</f>
        <v>K</v>
      </c>
    </row>
    <row r="55" spans="2:37" ht="12.75" customHeight="1">
      <c r="B55" s="112">
        <f t="shared" si="5"/>
        <v>0</v>
      </c>
      <c r="C55" s="37"/>
      <c r="D55" s="47"/>
      <c r="E55" s="41"/>
      <c r="F55" s="42"/>
      <c r="G55" s="95"/>
      <c r="H55" s="95"/>
      <c r="I55" s="95"/>
      <c r="J55" s="95"/>
      <c r="K55" s="200"/>
      <c r="L55" s="125"/>
      <c r="Q55" s="114"/>
      <c r="AE55" s="203" t="str">
        <f>+ciselniky!A59</f>
        <v>hádzaná</v>
      </c>
      <c r="AF55" s="203" t="str">
        <f>+ciselniky!B59</f>
        <v>plážová hádzaná</v>
      </c>
      <c r="AG55" s="204">
        <f>+ciselniky!C59</f>
        <v>0</v>
      </c>
      <c r="AH55" s="204">
        <f>+ciselniky!D59</f>
        <v>0.5</v>
      </c>
      <c r="AI55" s="204">
        <f>+ciselniky!E59</f>
        <v>0.5</v>
      </c>
      <c r="AJ55" s="204">
        <f>+ciselniky!F59</f>
        <v>0</v>
      </c>
      <c r="AK55" s="203" t="str">
        <f>+ciselniky!G59</f>
        <v>K</v>
      </c>
    </row>
    <row r="56" spans="2:37" ht="12.75" customHeight="1">
      <c r="B56" s="112">
        <f t="shared" si="5"/>
        <v>0</v>
      </c>
      <c r="C56" s="37"/>
      <c r="D56" s="47"/>
      <c r="E56" s="41"/>
      <c r="F56" s="42"/>
      <c r="G56" s="95"/>
      <c r="H56" s="95"/>
      <c r="I56" s="95"/>
      <c r="J56" s="95"/>
      <c r="K56" s="200"/>
      <c r="L56" s="125"/>
      <c r="Q56" s="114"/>
      <c r="AE56" s="203" t="str">
        <f>+ciselniky!A60</f>
        <v>horolezectvo</v>
      </c>
      <c r="AF56" s="203" t="str">
        <f>+ciselniky!B60</f>
        <v>preteky v ľadovom lezení a drytoolingu</v>
      </c>
      <c r="AG56" s="204">
        <f>+ciselniky!C60</f>
        <v>1</v>
      </c>
      <c r="AH56" s="204">
        <f>+ciselniky!D60</f>
        <v>0.7</v>
      </c>
      <c r="AI56" s="204">
        <f>+ciselniky!E60</f>
        <v>0.3</v>
      </c>
      <c r="AJ56" s="204">
        <f>+ciselniky!F60</f>
        <v>0</v>
      </c>
      <c r="AK56" s="203" t="str">
        <f>+ciselniky!G60</f>
        <v>I</v>
      </c>
    </row>
    <row r="57" spans="2:37" ht="12.75" customHeight="1">
      <c r="B57" s="112">
        <f t="shared" si="5"/>
        <v>0</v>
      </c>
      <c r="C57" s="37"/>
      <c r="D57" s="47"/>
      <c r="E57" s="41"/>
      <c r="F57" s="42"/>
      <c r="G57" s="95"/>
      <c r="H57" s="95"/>
      <c r="I57" s="95"/>
      <c r="J57" s="95"/>
      <c r="K57" s="200"/>
      <c r="L57" s="125"/>
      <c r="Q57" s="114"/>
      <c r="AE57" s="203" t="str">
        <f>+ciselniky!A61</f>
        <v>jachting</v>
      </c>
      <c r="AF57" s="203" t="str">
        <f>+ciselniky!B61</f>
        <v>okruhový jachting</v>
      </c>
      <c r="AG57" s="204">
        <f>+ciselniky!C61</f>
        <v>0.6</v>
      </c>
      <c r="AH57" s="204">
        <f>+ciselniky!D61</f>
        <v>0.45</v>
      </c>
      <c r="AI57" s="204">
        <f>+ciselniky!E61</f>
        <v>0.45</v>
      </c>
      <c r="AJ57" s="204">
        <f>+ciselniky!F61</f>
        <v>0.1</v>
      </c>
      <c r="AK57" s="203" t="str">
        <f>+ciselniky!G61</f>
        <v>I</v>
      </c>
    </row>
    <row r="58" spans="2:37" ht="12.75" customHeight="1">
      <c r="B58" s="112">
        <f t="shared" si="5"/>
        <v>0</v>
      </c>
      <c r="C58" s="37"/>
      <c r="D58" s="47"/>
      <c r="E58" s="41"/>
      <c r="F58" s="42"/>
      <c r="G58" s="95"/>
      <c r="H58" s="95"/>
      <c r="I58" s="95"/>
      <c r="J58" s="95"/>
      <c r="K58" s="200"/>
      <c r="L58" s="125"/>
      <c r="Q58" s="114"/>
      <c r="AE58" s="203" t="str">
        <f>+ciselniky!A62</f>
        <v>jachting</v>
      </c>
      <c r="AF58" s="203" t="str">
        <f>+ciselniky!B62</f>
        <v>windsurfing</v>
      </c>
      <c r="AG58" s="204">
        <f>+ciselniky!C62</f>
        <v>0.3</v>
      </c>
      <c r="AH58" s="204">
        <f>+ciselniky!D62</f>
        <v>0.7</v>
      </c>
      <c r="AI58" s="204">
        <f>+ciselniky!E62</f>
        <v>0.3</v>
      </c>
      <c r="AJ58" s="204">
        <f>+ciselniky!F62</f>
        <v>0</v>
      </c>
      <c r="AK58" s="203" t="str">
        <f>+ciselniky!G62</f>
        <v>I</v>
      </c>
    </row>
    <row r="59" spans="2:37" ht="12.75" customHeight="1">
      <c r="B59" s="112">
        <f t="shared" si="5"/>
        <v>0</v>
      </c>
      <c r="C59" s="37"/>
      <c r="D59" s="47"/>
      <c r="E59" s="41"/>
      <c r="F59" s="42"/>
      <c r="G59" s="95"/>
      <c r="H59" s="95"/>
      <c r="I59" s="95"/>
      <c r="J59" s="95"/>
      <c r="K59" s="200"/>
      <c r="L59" s="125"/>
      <c r="Q59" s="114"/>
      <c r="AE59" s="203" t="str">
        <f>+ciselniky!A63</f>
        <v>jachting</v>
      </c>
      <c r="AF59" s="203" t="str">
        <f>+ciselniky!B63</f>
        <v>námorný a kajutový jachting</v>
      </c>
      <c r="AG59" s="204">
        <f>+ciselniky!C63</f>
        <v>0.05</v>
      </c>
      <c r="AH59" s="204">
        <f>+ciselniky!D63</f>
        <v>0.8</v>
      </c>
      <c r="AI59" s="204">
        <f>+ciselniky!E63</f>
        <v>0.15</v>
      </c>
      <c r="AJ59" s="204">
        <f>+ciselniky!F63</f>
        <v>0.05</v>
      </c>
      <c r="AK59" s="203" t="str">
        <f>+ciselniky!G63</f>
        <v>I</v>
      </c>
    </row>
    <row r="60" spans="2:37" ht="12.75" customHeight="1">
      <c r="B60" s="112">
        <f t="shared" si="5"/>
        <v>0</v>
      </c>
      <c r="C60" s="37"/>
      <c r="D60" s="47"/>
      <c r="E60" s="41"/>
      <c r="F60" s="42"/>
      <c r="G60" s="95"/>
      <c r="H60" s="95"/>
      <c r="I60" s="95"/>
      <c r="J60" s="95"/>
      <c r="K60" s="200"/>
      <c r="L60" s="125"/>
      <c r="Q60" s="114"/>
      <c r="AE60" s="203" t="str">
        <f>+ciselniky!A64</f>
        <v>jachting</v>
      </c>
      <c r="AF60" s="203" t="str">
        <f>+ciselniky!B64</f>
        <v>kiteboarding</v>
      </c>
      <c r="AG60" s="204">
        <f>+ciselniky!C64</f>
        <v>0.04</v>
      </c>
      <c r="AH60" s="204">
        <f>+ciselniky!D64</f>
        <v>0.5</v>
      </c>
      <c r="AI60" s="204">
        <f>+ciselniky!E64</f>
        <v>0.5</v>
      </c>
      <c r="AJ60" s="204">
        <f>+ciselniky!F64</f>
        <v>0</v>
      </c>
      <c r="AK60" s="203" t="str">
        <f>+ciselniky!G64</f>
        <v>I</v>
      </c>
    </row>
    <row r="61" spans="2:37" ht="12.75" customHeight="1">
      <c r="B61" s="112">
        <f t="shared" si="5"/>
        <v>0</v>
      </c>
      <c r="C61" s="37"/>
      <c r="D61" s="47"/>
      <c r="E61" s="41"/>
      <c r="F61" s="42"/>
      <c r="G61" s="95"/>
      <c r="H61" s="95"/>
      <c r="I61" s="95"/>
      <c r="J61" s="95"/>
      <c r="K61" s="200"/>
      <c r="L61" s="125"/>
      <c r="Q61" s="115"/>
      <c r="AE61" s="203" t="str">
        <f>+ciselniky!A65</f>
        <v>jachting</v>
      </c>
      <c r="AF61" s="203" t="str">
        <f>+ciselniky!B65</f>
        <v>rádiom riadené plachetnice</v>
      </c>
      <c r="AG61" s="204">
        <f>+ciselniky!C65</f>
        <v>0.01</v>
      </c>
      <c r="AH61" s="204">
        <f>+ciselniky!D65</f>
        <v>0.8</v>
      </c>
      <c r="AI61" s="204">
        <f>+ciselniky!E65</f>
        <v>0.1</v>
      </c>
      <c r="AJ61" s="204">
        <f>+ciselniky!F65</f>
        <v>0.1</v>
      </c>
      <c r="AK61" s="203" t="str">
        <f>+ciselniky!G65</f>
        <v>I</v>
      </c>
    </row>
    <row r="62" spans="2:37" ht="12.75" customHeight="1">
      <c r="B62" s="112">
        <f t="shared" si="5"/>
        <v>0</v>
      </c>
      <c r="C62" s="37"/>
      <c r="D62" s="47"/>
      <c r="E62" s="41"/>
      <c r="F62" s="42"/>
      <c r="G62" s="95"/>
      <c r="H62" s="95"/>
      <c r="I62" s="95"/>
      <c r="J62" s="95"/>
      <c r="K62" s="200"/>
      <c r="L62" s="125"/>
      <c r="Q62" s="116"/>
      <c r="AE62" s="203" t="str">
        <f>+ciselniky!A66</f>
        <v>jachting</v>
      </c>
      <c r="AF62" s="203" t="str">
        <f>+ciselniky!B66</f>
        <v>jachting na ľade</v>
      </c>
      <c r="AG62" s="204">
        <f>+ciselniky!C66</f>
        <v>0</v>
      </c>
      <c r="AH62" s="204">
        <f>+ciselniky!D66</f>
        <v>0.5</v>
      </c>
      <c r="AI62" s="204">
        <f>+ciselniky!E66</f>
        <v>0.5</v>
      </c>
      <c r="AJ62" s="204">
        <f>+ciselniky!F66</f>
        <v>0</v>
      </c>
      <c r="AK62" s="203" t="str">
        <f>+ciselniky!G66</f>
        <v>I</v>
      </c>
    </row>
    <row r="63" spans="2:37" ht="12.75" customHeight="1">
      <c r="B63" s="112">
        <f t="shared" si="5"/>
        <v>0</v>
      </c>
      <c r="C63" s="37"/>
      <c r="D63" s="47"/>
      <c r="E63" s="41"/>
      <c r="F63" s="42"/>
      <c r="G63" s="95"/>
      <c r="H63" s="95"/>
      <c r="I63" s="95"/>
      <c r="J63" s="95"/>
      <c r="K63" s="200"/>
      <c r="L63" s="125"/>
      <c r="AE63" s="203" t="str">
        <f>+ciselniky!A67</f>
        <v>jazdectvo</v>
      </c>
      <c r="AF63" s="203" t="str">
        <f>+ciselniky!B67</f>
        <v>skoky</v>
      </c>
      <c r="AG63" s="204">
        <f>+ciselniky!C67</f>
        <v>0.28000000000000003</v>
      </c>
      <c r="AH63" s="204">
        <f>+ciselniky!D67</f>
        <v>0</v>
      </c>
      <c r="AI63" s="204">
        <f>+ciselniky!E67</f>
        <v>0</v>
      </c>
      <c r="AJ63" s="204">
        <f>+ciselniky!F67</f>
        <v>1</v>
      </c>
      <c r="AK63" s="203" t="str">
        <f>+ciselniky!G67</f>
        <v>I</v>
      </c>
    </row>
    <row r="64" spans="2:37" ht="12.75" customHeight="1">
      <c r="B64" s="112">
        <f t="shared" si="5"/>
        <v>0</v>
      </c>
      <c r="C64" s="37"/>
      <c r="D64" s="47"/>
      <c r="E64" s="41"/>
      <c r="F64" s="42"/>
      <c r="G64" s="95"/>
      <c r="H64" s="95"/>
      <c r="I64" s="95"/>
      <c r="J64" s="95"/>
      <c r="K64" s="200"/>
      <c r="L64" s="125"/>
      <c r="AE64" s="203" t="str">
        <f>+ciselniky!A68</f>
        <v>jazdectvo</v>
      </c>
      <c r="AF64" s="203" t="str">
        <f>+ciselniky!B68</f>
        <v>voltíž</v>
      </c>
      <c r="AG64" s="204">
        <f>+ciselniky!C68</f>
        <v>0.25</v>
      </c>
      <c r="AH64" s="204">
        <f>+ciselniky!D68</f>
        <v>0.5</v>
      </c>
      <c r="AI64" s="204">
        <f>+ciselniky!E68</f>
        <v>0.5</v>
      </c>
      <c r="AJ64" s="204">
        <f>+ciselniky!F68</f>
        <v>0</v>
      </c>
      <c r="AK64" s="203" t="str">
        <f>+ciselniky!G68</f>
        <v>I</v>
      </c>
    </row>
    <row r="65" spans="2:37" ht="12.75" customHeight="1">
      <c r="B65" s="112">
        <f t="shared" si="5"/>
        <v>0</v>
      </c>
      <c r="C65" s="37"/>
      <c r="D65" s="47"/>
      <c r="E65" s="41"/>
      <c r="F65" s="42"/>
      <c r="G65" s="95"/>
      <c r="H65" s="95"/>
      <c r="I65" s="95"/>
      <c r="J65" s="95"/>
      <c r="K65" s="200"/>
      <c r="L65" s="125"/>
      <c r="AE65" s="203" t="str">
        <f>+ciselniky!A69</f>
        <v>jazdectvo</v>
      </c>
      <c r="AF65" s="203" t="str">
        <f>+ciselniky!B69</f>
        <v>drezúra</v>
      </c>
      <c r="AG65" s="204">
        <f>+ciselniky!C69</f>
        <v>0.2</v>
      </c>
      <c r="AH65" s="204">
        <f>+ciselniky!D69</f>
        <v>0</v>
      </c>
      <c r="AI65" s="204">
        <f>+ciselniky!E69</f>
        <v>0</v>
      </c>
      <c r="AJ65" s="204">
        <f>+ciselniky!F69</f>
        <v>1</v>
      </c>
      <c r="AK65" s="203" t="str">
        <f>+ciselniky!G69</f>
        <v>I</v>
      </c>
    </row>
    <row r="66" spans="2:37" ht="12.75" customHeight="1">
      <c r="B66" s="112">
        <f t="shared" si="5"/>
        <v>0</v>
      </c>
      <c r="C66" s="37"/>
      <c r="D66" s="47"/>
      <c r="E66" s="41"/>
      <c r="F66" s="42"/>
      <c r="G66" s="95"/>
      <c r="H66" s="95"/>
      <c r="I66" s="95"/>
      <c r="J66" s="95"/>
      <c r="K66" s="200"/>
      <c r="L66" s="125"/>
      <c r="AE66" s="203" t="str">
        <f>+ciselniky!A70</f>
        <v>jazdectvo</v>
      </c>
      <c r="AF66" s="203" t="str">
        <f>+ciselniky!B70</f>
        <v>vytrvalosť</v>
      </c>
      <c r="AG66" s="204">
        <f>+ciselniky!C70</f>
        <v>0.15</v>
      </c>
      <c r="AH66" s="204">
        <f>+ciselniky!D70</f>
        <v>0</v>
      </c>
      <c r="AI66" s="204">
        <f>+ciselniky!E70</f>
        <v>0</v>
      </c>
      <c r="AJ66" s="204">
        <f>+ciselniky!F70</f>
        <v>1</v>
      </c>
      <c r="AK66" s="203" t="str">
        <f>+ciselniky!G70</f>
        <v>I</v>
      </c>
    </row>
    <row r="67" spans="2:37" ht="12.75" customHeight="1">
      <c r="B67" s="112">
        <f t="shared" si="5"/>
        <v>0</v>
      </c>
      <c r="C67" s="37"/>
      <c r="D67" s="47"/>
      <c r="E67" s="41"/>
      <c r="F67" s="42"/>
      <c r="G67" s="95"/>
      <c r="H67" s="95"/>
      <c r="I67" s="95"/>
      <c r="J67" s="95"/>
      <c r="K67" s="200"/>
      <c r="L67" s="125"/>
      <c r="AE67" s="203" t="str">
        <f>+ciselniky!A71</f>
        <v>jazdectvo</v>
      </c>
      <c r="AF67" s="203" t="str">
        <f>+ciselniky!B71</f>
        <v>záprahy</v>
      </c>
      <c r="AG67" s="204">
        <f>+ciselniky!C71</f>
        <v>0.06</v>
      </c>
      <c r="AH67" s="204">
        <f>+ciselniky!D71</f>
        <v>0</v>
      </c>
      <c r="AI67" s="204">
        <f>+ciselniky!E71</f>
        <v>0</v>
      </c>
      <c r="AJ67" s="204">
        <f>+ciselniky!F71</f>
        <v>1</v>
      </c>
      <c r="AK67" s="203" t="str">
        <f>+ciselniky!G71</f>
        <v>I</v>
      </c>
    </row>
    <row r="68" spans="2:37" ht="12.75" customHeight="1">
      <c r="B68" s="112">
        <f t="shared" si="5"/>
        <v>0</v>
      </c>
      <c r="C68" s="37"/>
      <c r="D68" s="47"/>
      <c r="E68" s="41"/>
      <c r="F68" s="42"/>
      <c r="G68" s="95"/>
      <c r="H68" s="95"/>
      <c r="I68" s="95"/>
      <c r="J68" s="95"/>
      <c r="K68" s="200"/>
      <c r="L68" s="125"/>
      <c r="AE68" s="203" t="str">
        <f>+ciselniky!A72</f>
        <v>jazdectvo</v>
      </c>
      <c r="AF68" s="203" t="str">
        <f>+ciselniky!B72</f>
        <v>všestrannosť</v>
      </c>
      <c r="AG68" s="204">
        <f>+ciselniky!C72</f>
        <v>0.05</v>
      </c>
      <c r="AH68" s="204">
        <f>+ciselniky!D72</f>
        <v>0</v>
      </c>
      <c r="AI68" s="204">
        <f>+ciselniky!E72</f>
        <v>0</v>
      </c>
      <c r="AJ68" s="204">
        <f>+ciselniky!F72</f>
        <v>1</v>
      </c>
      <c r="AK68" s="203" t="str">
        <f>+ciselniky!G72</f>
        <v>I</v>
      </c>
    </row>
    <row r="69" spans="2:37" ht="12.75" customHeight="1">
      <c r="B69" s="112">
        <f t="shared" si="5"/>
        <v>0</v>
      </c>
      <c r="C69" s="37"/>
      <c r="D69" s="47"/>
      <c r="E69" s="41"/>
      <c r="F69" s="42"/>
      <c r="G69" s="95"/>
      <c r="H69" s="95"/>
      <c r="I69" s="95"/>
      <c r="J69" s="95"/>
      <c r="K69" s="200"/>
      <c r="L69" s="125"/>
      <c r="AE69" s="203" t="str">
        <f>+ciselniky!A73</f>
        <v>jazdectvo</v>
      </c>
      <c r="AF69" s="203" t="str">
        <f>+ciselniky!B73</f>
        <v>reining</v>
      </c>
      <c r="AG69" s="204">
        <f>+ciselniky!C73</f>
        <v>0.01</v>
      </c>
      <c r="AH69" s="204">
        <f>+ciselniky!D73</f>
        <v>0</v>
      </c>
      <c r="AI69" s="204">
        <f>+ciselniky!E73</f>
        <v>0</v>
      </c>
      <c r="AJ69" s="204">
        <f>+ciselniky!F73</f>
        <v>1</v>
      </c>
      <c r="AK69" s="203" t="str">
        <f>+ciselniky!G73</f>
        <v>I</v>
      </c>
    </row>
    <row r="70" spans="2:37" ht="12.75" customHeight="1">
      <c r="B70" s="112">
        <f t="shared" si="5"/>
        <v>0</v>
      </c>
      <c r="C70" s="37"/>
      <c r="D70" s="47"/>
      <c r="E70" s="41"/>
      <c r="F70" s="42"/>
      <c r="G70" s="95"/>
      <c r="H70" s="95"/>
      <c r="I70" s="95"/>
      <c r="J70" s="95"/>
      <c r="K70" s="200"/>
      <c r="L70" s="125"/>
      <c r="AE70" s="203" t="str">
        <f>+ciselniky!A74</f>
        <v>judo</v>
      </c>
      <c r="AF70" s="203" t="str">
        <f>+ciselniky!B74</f>
        <v>judo</v>
      </c>
      <c r="AG70" s="204">
        <f>+ciselniky!C74</f>
        <v>1</v>
      </c>
      <c r="AH70" s="204">
        <f>+ciselniky!D74</f>
        <v>0.5</v>
      </c>
      <c r="AI70" s="204">
        <f>+ciselniky!E74</f>
        <v>0.5</v>
      </c>
      <c r="AJ70" s="204">
        <f>+ciselniky!F74</f>
        <v>0</v>
      </c>
      <c r="AK70" s="203" t="str">
        <f>+ciselniky!G74</f>
        <v>I</v>
      </c>
    </row>
    <row r="71" spans="2:37" ht="12.75" customHeight="1">
      <c r="B71" s="112">
        <f t="shared" si="5"/>
        <v>0</v>
      </c>
      <c r="C71" s="37"/>
      <c r="D71" s="47"/>
      <c r="E71" s="41"/>
      <c r="F71" s="42"/>
      <c r="G71" s="95"/>
      <c r="H71" s="95"/>
      <c r="I71" s="95"/>
      <c r="J71" s="95"/>
      <c r="K71" s="200"/>
      <c r="L71" s="125"/>
      <c r="AE71" s="203" t="str">
        <f>+ciselniky!A75</f>
        <v>ju-jitsu</v>
      </c>
      <c r="AF71" s="203" t="str">
        <f>+ciselniky!B75</f>
        <v>ju-jitsu</v>
      </c>
      <c r="AG71" s="204">
        <f>+ciselniky!C75</f>
        <v>1</v>
      </c>
      <c r="AH71" s="204">
        <f>+ciselniky!D75</f>
        <v>0.5</v>
      </c>
      <c r="AI71" s="204">
        <f>+ciselniky!E75</f>
        <v>0.5</v>
      </c>
      <c r="AJ71" s="204">
        <f>+ciselniky!F75</f>
        <v>0</v>
      </c>
      <c r="AK71" s="203" t="str">
        <f>+ciselniky!G75</f>
        <v>I</v>
      </c>
    </row>
    <row r="72" spans="2:37" ht="12.75" customHeight="1">
      <c r="B72" s="112">
        <f t="shared" si="5"/>
        <v>0</v>
      </c>
      <c r="C72" s="37"/>
      <c r="D72" s="47"/>
      <c r="E72" s="41"/>
      <c r="F72" s="42"/>
      <c r="G72" s="95"/>
      <c r="H72" s="95"/>
      <c r="I72" s="95"/>
      <c r="J72" s="95"/>
      <c r="K72" s="200"/>
      <c r="L72" s="125"/>
      <c r="AE72" s="203" t="str">
        <f>+ciselniky!A76</f>
        <v>kanoistika</v>
      </c>
      <c r="AF72" s="203" t="str">
        <f>+ciselniky!B76</f>
        <v>rýchlostná kanoistika</v>
      </c>
      <c r="AG72" s="204">
        <f>+ciselniky!C76</f>
        <v>0.5</v>
      </c>
      <c r="AH72" s="204">
        <f>+ciselniky!D76</f>
        <v>0.6</v>
      </c>
      <c r="AI72" s="204">
        <f>+ciselniky!E76</f>
        <v>0.4</v>
      </c>
      <c r="AJ72" s="204">
        <f>+ciselniky!F76</f>
        <v>0</v>
      </c>
      <c r="AK72" s="203" t="str">
        <f>+ciselniky!G76</f>
        <v>I</v>
      </c>
    </row>
    <row r="73" spans="2:37" ht="12.75" customHeight="1">
      <c r="B73" s="112">
        <f t="shared" si="5"/>
        <v>0</v>
      </c>
      <c r="C73" s="37"/>
      <c r="D73" s="47"/>
      <c r="E73" s="41"/>
      <c r="F73" s="42"/>
      <c r="G73" s="95"/>
      <c r="H73" s="95"/>
      <c r="I73" s="95"/>
      <c r="J73" s="95"/>
      <c r="K73" s="200"/>
      <c r="L73" s="125"/>
      <c r="AE73" s="203" t="str">
        <f>+ciselniky!A77</f>
        <v>kanoistika</v>
      </c>
      <c r="AF73" s="203" t="str">
        <f>+ciselniky!B77</f>
        <v>vodný slalom</v>
      </c>
      <c r="AG73" s="204">
        <f>+ciselniky!C77</f>
        <v>0.5</v>
      </c>
      <c r="AH73" s="204">
        <f>+ciselniky!D77</f>
        <v>0.5</v>
      </c>
      <c r="AI73" s="204">
        <f>+ciselniky!E77</f>
        <v>0.5</v>
      </c>
      <c r="AJ73" s="204">
        <f>+ciselniky!F77</f>
        <v>0</v>
      </c>
      <c r="AK73" s="203" t="str">
        <f>+ciselniky!G77</f>
        <v>I</v>
      </c>
    </row>
    <row r="74" spans="2:37" ht="12.75" customHeight="1" thickBot="1">
      <c r="B74" s="112">
        <f t="shared" si="5"/>
        <v>0</v>
      </c>
      <c r="C74" s="38"/>
      <c r="D74" s="49"/>
      <c r="E74" s="43"/>
      <c r="F74" s="44"/>
      <c r="G74" s="95"/>
      <c r="H74" s="95"/>
      <c r="I74" s="95"/>
      <c r="J74" s="95"/>
      <c r="K74" s="200"/>
      <c r="L74" s="126"/>
      <c r="AE74" s="203" t="str">
        <f>+ciselniky!A78</f>
        <v>karate</v>
      </c>
      <c r="AF74" s="203" t="str">
        <f>+ciselniky!B78</f>
        <v>karate</v>
      </c>
      <c r="AG74" s="204">
        <f>+ciselniky!C78</f>
        <v>1</v>
      </c>
      <c r="AH74" s="204">
        <f>+ciselniky!D78</f>
        <v>0.5</v>
      </c>
      <c r="AI74" s="204">
        <f>+ciselniky!E78</f>
        <v>0.5</v>
      </c>
      <c r="AJ74" s="204">
        <f>+ciselniky!F78</f>
        <v>0</v>
      </c>
      <c r="AK74" s="203" t="str">
        <f>+ciselniky!G78</f>
        <v>I</v>
      </c>
    </row>
    <row r="75" spans="2:37" ht="12.75" customHeight="1" thickBot="1">
      <c r="C75" s="339">
        <v>9</v>
      </c>
      <c r="D75" s="339">
        <v>10</v>
      </c>
      <c r="E75" s="339">
        <v>11</v>
      </c>
      <c r="F75" s="350"/>
      <c r="AE75" s="203" t="str">
        <f>+ciselniky!A79</f>
        <v>kickbox</v>
      </c>
      <c r="AF75" s="203" t="str">
        <f>+ciselniky!B79</f>
        <v>kickbox</v>
      </c>
      <c r="AG75" s="204">
        <f>+ciselniky!C79</f>
        <v>1</v>
      </c>
      <c r="AH75" s="204">
        <f>+ciselniky!D79</f>
        <v>0.5</v>
      </c>
      <c r="AI75" s="204">
        <f>+ciselniky!E79</f>
        <v>0.5</v>
      </c>
      <c r="AJ75" s="204">
        <f>+ciselniky!F79</f>
        <v>0</v>
      </c>
      <c r="AK75" s="203" t="str">
        <f>+ciselniky!G79</f>
        <v>I</v>
      </c>
    </row>
    <row r="76" spans="2:37" ht="12.75" customHeight="1" thickBot="1">
      <c r="B76" s="390" t="s">
        <v>437</v>
      </c>
      <c r="C76" s="393" t="s">
        <v>475</v>
      </c>
      <c r="D76" s="393"/>
      <c r="E76" s="393"/>
      <c r="F76" s="393"/>
      <c r="G76" s="393" t="s">
        <v>476</v>
      </c>
      <c r="H76" s="393"/>
      <c r="I76" s="393"/>
      <c r="J76" s="393"/>
      <c r="Q76" s="117" t="s">
        <v>477</v>
      </c>
      <c r="R76" s="118"/>
      <c r="S76" s="118"/>
      <c r="T76" s="118"/>
      <c r="U76" s="118"/>
      <c r="V76" s="119"/>
      <c r="W76" s="118"/>
      <c r="X76" s="119"/>
      <c r="AE76" s="203" t="str">
        <f>+ciselniky!A80</f>
        <v>kolieskové korčuľovanie</v>
      </c>
      <c r="AF76" s="203" t="str">
        <f>+ciselniky!B80</f>
        <v>skejtbord</v>
      </c>
      <c r="AG76" s="204">
        <f>+ciselniky!C80</f>
        <v>0.43</v>
      </c>
      <c r="AH76" s="204">
        <f>+ciselniky!D80</f>
        <v>0.6</v>
      </c>
      <c r="AI76" s="204">
        <f>+ciselniky!E80</f>
        <v>0.4</v>
      </c>
      <c r="AJ76" s="204">
        <f>+ciselniky!F80</f>
        <v>0</v>
      </c>
      <c r="AK76" s="203" t="str">
        <f>+ciselniky!G80</f>
        <v>I</v>
      </c>
    </row>
    <row r="77" spans="2:37" ht="39" customHeight="1">
      <c r="B77" s="390"/>
      <c r="C77" s="63" t="s">
        <v>478</v>
      </c>
      <c r="D77" s="63" t="s">
        <v>479</v>
      </c>
      <c r="E77" s="63" t="s">
        <v>480</v>
      </c>
      <c r="F77" s="201" t="s">
        <v>481</v>
      </c>
      <c r="G77" s="63" t="s">
        <v>478</v>
      </c>
      <c r="H77" s="63" t="s">
        <v>479</v>
      </c>
      <c r="I77" s="63" t="s">
        <v>480</v>
      </c>
      <c r="J77" s="201" t="s">
        <v>481</v>
      </c>
      <c r="AE77" s="203" t="str">
        <f>+ciselniky!A81</f>
        <v>kolieskové korčuľovanie</v>
      </c>
      <c r="AF77" s="203" t="str">
        <f>+ciselniky!B81</f>
        <v>inline hokej</v>
      </c>
      <c r="AG77" s="204">
        <f>+ciselniky!C81</f>
        <v>0.21</v>
      </c>
      <c r="AH77" s="204">
        <f>+ciselniky!D81</f>
        <v>1</v>
      </c>
      <c r="AI77" s="204">
        <f>+ciselniky!E81</f>
        <v>0</v>
      </c>
      <c r="AJ77" s="204">
        <f>+ciselniky!F81</f>
        <v>0</v>
      </c>
      <c r="AK77" s="203" t="str">
        <f>+ciselniky!G81</f>
        <v>K</v>
      </c>
    </row>
    <row r="78" spans="2:37" ht="12.75" customHeight="1">
      <c r="B78" s="33">
        <f t="shared" ref="B78:B87" si="6">IF($AM$2&gt;$K9,INDEX(AF:AF,$AM$1+$K9),"")</f>
        <v>0</v>
      </c>
      <c r="C78" s="62" t="str">
        <f>+IFERROR(VLOOKUP($B78,PPold!$B:$AG,8+C$75,0),"")</f>
        <v/>
      </c>
      <c r="D78" s="62" t="str">
        <f>+IFERROR(VLOOKUP($B78,PPold!$B:$AG,8+D$75,0),"")</f>
        <v/>
      </c>
      <c r="E78" s="62" t="str">
        <f>+IFERROR(VLOOKUP($B78,PPold!$B:$AG,8+E$75,0),"")</f>
        <v/>
      </c>
      <c r="F78" s="332" t="str">
        <f>+VLOOKUP(B78,'PPJ1'!B$426:F$435,5,0)</f>
        <v/>
      </c>
      <c r="G78" s="62" t="str">
        <f>IF($C9&gt;0, ROUND($C9*INT(SQRT(3*SUM(C$78:C$87))),0),"")</f>
        <v/>
      </c>
      <c r="H78" s="62">
        <f t="shared" ref="H78:J87" si="7">IF($C9&lt;&gt;"", ROUND($C9*INT(SQRT(3*SUM(D$78:D$87))),0),"")</f>
        <v>0</v>
      </c>
      <c r="I78" s="62">
        <f t="shared" si="7"/>
        <v>0</v>
      </c>
      <c r="J78" s="202">
        <f t="shared" si="7"/>
        <v>0</v>
      </c>
      <c r="Q78" s="102" t="s">
        <v>482</v>
      </c>
      <c r="AE78" s="203" t="str">
        <f>+ciselniky!A82</f>
        <v>kolieskové korčuľovanie</v>
      </c>
      <c r="AF78" s="203" t="str">
        <f>+ciselniky!B82</f>
        <v>inline rýchlostné korčuľovanie</v>
      </c>
      <c r="AG78" s="204">
        <f>+ciselniky!C82</f>
        <v>0.21</v>
      </c>
      <c r="AH78" s="204">
        <f>+ciselniky!D82</f>
        <v>0.51</v>
      </c>
      <c r="AI78" s="204">
        <f>+ciselniky!E82</f>
        <v>0.49</v>
      </c>
      <c r="AJ78" s="204">
        <f>+ciselniky!F82</f>
        <v>0</v>
      </c>
      <c r="AK78" s="203" t="str">
        <f>+ciselniky!G82</f>
        <v>I</v>
      </c>
    </row>
    <row r="79" spans="2:37" ht="12.75" customHeight="1">
      <c r="B79" s="33">
        <f t="shared" si="6"/>
        <v>0</v>
      </c>
      <c r="C79" s="62" t="str">
        <f>+IFERROR(VLOOKUP($B79,PPold!$B:$AG,8+C$75,0),"")</f>
        <v/>
      </c>
      <c r="D79" s="62" t="str">
        <f>+IFERROR(VLOOKUP($B79,PPold!$B:$AG,8+D$75,0),"")</f>
        <v/>
      </c>
      <c r="E79" s="62" t="str">
        <f>+IFERROR(VLOOKUP($B79,PPold!$B:$AG,8+E$75,0),"")</f>
        <v/>
      </c>
      <c r="F79" s="332" t="str">
        <f>+VLOOKUP(B79,'PPJ1'!B$426:F$435,5,0)</f>
        <v/>
      </c>
      <c r="G79" s="62">
        <f t="shared" ref="G79:G87" si="8">IF($C10&lt;&gt;"", ROUND($C10*INT(SQRT(3*SUM(C$78:C$87))),0),"")</f>
        <v>0</v>
      </c>
      <c r="H79" s="62">
        <f t="shared" si="7"/>
        <v>0</v>
      </c>
      <c r="I79" s="62">
        <f t="shared" si="7"/>
        <v>0</v>
      </c>
      <c r="J79" s="202">
        <f t="shared" si="7"/>
        <v>0</v>
      </c>
      <c r="Q79" s="102" t="s">
        <v>483</v>
      </c>
      <c r="AE79" s="203" t="str">
        <f>+ciselniky!A83</f>
        <v>kolieskové korčuľovanie</v>
      </c>
      <c r="AF79" s="203" t="str">
        <f>+ciselniky!B83</f>
        <v>inline zjazd</v>
      </c>
      <c r="AG79" s="204">
        <f>+ciselniky!C83</f>
        <v>0.15</v>
      </c>
      <c r="AH79" s="204">
        <f>+ciselniky!D83</f>
        <v>0.66</v>
      </c>
      <c r="AI79" s="204">
        <f>+ciselniky!E83</f>
        <v>0.33</v>
      </c>
      <c r="AJ79" s="204">
        <f>+ciselniky!F83</f>
        <v>0.01</v>
      </c>
      <c r="AK79" s="203" t="str">
        <f>+ciselniky!G83</f>
        <v>I</v>
      </c>
    </row>
    <row r="80" spans="2:37" ht="12.75" customHeight="1">
      <c r="B80" s="33">
        <f t="shared" si="6"/>
        <v>0</v>
      </c>
      <c r="C80" s="62" t="str">
        <f>+IFERROR(VLOOKUP($B80,PPold!$B:$AG,8+C$75,0),"")</f>
        <v/>
      </c>
      <c r="D80" s="62" t="str">
        <f>+IFERROR(VLOOKUP($B80,PPold!$B:$AG,8+D$75,0),"")</f>
        <v/>
      </c>
      <c r="E80" s="62" t="str">
        <f>+IFERROR(VLOOKUP($B80,PPold!$B:$AG,8+E$75,0),"")</f>
        <v/>
      </c>
      <c r="F80" s="332" t="str">
        <f>+VLOOKUP(B80,'PPJ1'!B$426:F$435,5,0)</f>
        <v/>
      </c>
      <c r="G80" s="62">
        <f t="shared" si="8"/>
        <v>0</v>
      </c>
      <c r="H80" s="62">
        <f t="shared" si="7"/>
        <v>0</v>
      </c>
      <c r="I80" s="62">
        <f t="shared" si="7"/>
        <v>0</v>
      </c>
      <c r="J80" s="202">
        <f t="shared" si="7"/>
        <v>0</v>
      </c>
      <c r="Q80" s="102" t="s">
        <v>484</v>
      </c>
      <c r="AE80" s="203" t="str">
        <f>+ciselniky!A84</f>
        <v>kolieskové korčuľovanie</v>
      </c>
      <c r="AF80" s="203" t="str">
        <f>+ciselniky!B84</f>
        <v>inline krasokorčuľovanie</v>
      </c>
      <c r="AG80" s="204">
        <f>+ciselniky!C84</f>
        <v>0</v>
      </c>
      <c r="AH80" s="204">
        <f>+ciselniky!D84</f>
        <v>0</v>
      </c>
      <c r="AI80" s="204">
        <f>+ciselniky!E84</f>
        <v>0</v>
      </c>
      <c r="AJ80" s="204">
        <f>+ciselniky!F84</f>
        <v>0</v>
      </c>
      <c r="AK80" s="203" t="str">
        <f>+ciselniky!G84</f>
        <v>I</v>
      </c>
    </row>
    <row r="81" spans="2:37" ht="12.75" customHeight="1">
      <c r="B81" s="33">
        <f t="shared" si="6"/>
        <v>0</v>
      </c>
      <c r="C81" s="62" t="str">
        <f>+IFERROR(VLOOKUP($B81,PPold!$B:$AG,8+C$75,0),"")</f>
        <v/>
      </c>
      <c r="D81" s="62" t="str">
        <f>+IFERROR(VLOOKUP($B81,PPold!$B:$AG,8+D$75,0),"")</f>
        <v/>
      </c>
      <c r="E81" s="62" t="str">
        <f>+IFERROR(VLOOKUP($B81,PPold!$B:$AG,8+E$75,0),"")</f>
        <v/>
      </c>
      <c r="F81" s="332" t="str">
        <f>+VLOOKUP(B81,'PPJ1'!B$426:F$435,5,0)</f>
        <v/>
      </c>
      <c r="G81" s="62">
        <f t="shared" si="8"/>
        <v>0</v>
      </c>
      <c r="H81" s="62">
        <f t="shared" si="7"/>
        <v>0</v>
      </c>
      <c r="I81" s="62">
        <f t="shared" si="7"/>
        <v>0</v>
      </c>
      <c r="J81" s="202">
        <f t="shared" si="7"/>
        <v>0</v>
      </c>
      <c r="Q81" s="102" t="s">
        <v>485</v>
      </c>
      <c r="AE81" s="203" t="str">
        <f>+ciselniky!A85</f>
        <v>kolieskové korčuľovanie</v>
      </c>
      <c r="AF81" s="203" t="str">
        <f>+ciselniky!B85</f>
        <v>inline voľný štýl</v>
      </c>
      <c r="AG81" s="204">
        <f>+ciselniky!C85</f>
        <v>0</v>
      </c>
      <c r="AH81" s="204">
        <f>+ciselniky!D85</f>
        <v>0</v>
      </c>
      <c r="AI81" s="204">
        <f>+ciselniky!E85</f>
        <v>0</v>
      </c>
      <c r="AJ81" s="204">
        <f>+ciselniky!F85</f>
        <v>0</v>
      </c>
      <c r="AK81" s="203" t="str">
        <f>+ciselniky!G85</f>
        <v>I</v>
      </c>
    </row>
    <row r="82" spans="2:37" ht="12.75" customHeight="1">
      <c r="B82" s="33">
        <f t="shared" si="6"/>
        <v>0</v>
      </c>
      <c r="C82" s="62" t="str">
        <f>+IFERROR(VLOOKUP($B82,PPold!$B:$AG,8+C$75,0),"")</f>
        <v/>
      </c>
      <c r="D82" s="62" t="str">
        <f>+IFERROR(VLOOKUP($B82,PPold!$B:$AG,8+D$75,0),"")</f>
        <v/>
      </c>
      <c r="E82" s="62" t="str">
        <f>+IFERROR(VLOOKUP($B82,PPold!$B:$AG,8+E$75,0),"")</f>
        <v/>
      </c>
      <c r="F82" s="332" t="str">
        <f>+VLOOKUP(B82,'PPJ1'!B$426:F$435,5,0)</f>
        <v/>
      </c>
      <c r="G82" s="62">
        <f t="shared" si="8"/>
        <v>0</v>
      </c>
      <c r="H82" s="62">
        <f t="shared" si="7"/>
        <v>0</v>
      </c>
      <c r="I82" s="62">
        <f t="shared" si="7"/>
        <v>0</v>
      </c>
      <c r="J82" s="202">
        <f t="shared" si="7"/>
        <v>0</v>
      </c>
      <c r="L82" s="102"/>
      <c r="M82" s="102"/>
      <c r="N82" s="102"/>
      <c r="O82" s="102"/>
      <c r="Q82" s="102" t="s">
        <v>486</v>
      </c>
      <c r="AE82" s="203" t="str">
        <f>+ciselniky!A86</f>
        <v>korfbal</v>
      </c>
      <c r="AF82" s="203" t="str">
        <f>+ciselniky!B86</f>
        <v>korfbal</v>
      </c>
      <c r="AG82" s="204">
        <f>+ciselniky!C86</f>
        <v>1</v>
      </c>
      <c r="AH82" s="204">
        <f>+ciselniky!D86</f>
        <v>0</v>
      </c>
      <c r="AI82" s="204">
        <f>+ciselniky!E86</f>
        <v>0</v>
      </c>
      <c r="AJ82" s="204">
        <f>+ciselniky!F86</f>
        <v>1</v>
      </c>
      <c r="AK82" s="203" t="str">
        <f>+ciselniky!G86</f>
        <v>K</v>
      </c>
    </row>
    <row r="83" spans="2:37" ht="12.75" customHeight="1">
      <c r="B83" s="33">
        <f t="shared" si="6"/>
        <v>0</v>
      </c>
      <c r="C83" s="62" t="str">
        <f>+IFERROR(VLOOKUP($B83,PPold!$B:$AG,8+C$75,0),"")</f>
        <v/>
      </c>
      <c r="D83" s="62" t="str">
        <f>+IFERROR(VLOOKUP($B83,PPold!$B:$AG,8+D$75,0),"")</f>
        <v/>
      </c>
      <c r="E83" s="62" t="str">
        <f>+IFERROR(VLOOKUP($B83,PPold!$B:$AG,8+E$75,0),"")</f>
        <v/>
      </c>
      <c r="F83" s="332" t="str">
        <f>+VLOOKUP(B83,'PPJ1'!B$426:F$435,5,0)</f>
        <v/>
      </c>
      <c r="G83" s="62">
        <f t="shared" si="8"/>
        <v>0</v>
      </c>
      <c r="H83" s="62">
        <f t="shared" si="7"/>
        <v>0</v>
      </c>
      <c r="I83" s="62">
        <f t="shared" si="7"/>
        <v>0</v>
      </c>
      <c r="J83" s="202">
        <f t="shared" si="7"/>
        <v>0</v>
      </c>
      <c r="L83" s="102"/>
      <c r="M83" s="102"/>
      <c r="N83" s="102"/>
      <c r="O83" s="102"/>
      <c r="Q83" s="102" t="s">
        <v>487</v>
      </c>
      <c r="AE83" s="203" t="str">
        <f>+ciselniky!A87</f>
        <v>krasokorčuľovanie</v>
      </c>
      <c r="AF83" s="203" t="str">
        <f>+ciselniky!B87</f>
        <v>krasokorčuľovanie</v>
      </c>
      <c r="AG83" s="204">
        <f>+ciselniky!C87</f>
        <v>1</v>
      </c>
      <c r="AH83" s="204">
        <f>+ciselniky!D87</f>
        <v>0.2</v>
      </c>
      <c r="AI83" s="204">
        <f>+ciselniky!E87</f>
        <v>0.2</v>
      </c>
      <c r="AJ83" s="204">
        <f>+ciselniky!F87</f>
        <v>0.6</v>
      </c>
      <c r="AK83" s="203" t="str">
        <f>+ciselniky!G87</f>
        <v>I</v>
      </c>
    </row>
    <row r="84" spans="2:37" ht="12.75" customHeight="1">
      <c r="B84" s="33">
        <f t="shared" si="6"/>
        <v>0</v>
      </c>
      <c r="C84" s="62" t="str">
        <f>+IFERROR(VLOOKUP($B84,PPold!$B:$AG,8+C$75,0),"")</f>
        <v/>
      </c>
      <c r="D84" s="62" t="str">
        <f>+IFERROR(VLOOKUP($B84,PPold!$B:$AG,8+D$75,0),"")</f>
        <v/>
      </c>
      <c r="E84" s="62" t="str">
        <f>+IFERROR(VLOOKUP($B84,PPold!$B:$AG,8+E$75,0),"")</f>
        <v/>
      </c>
      <c r="F84" s="332" t="str">
        <f>+VLOOKUP(B84,'PPJ1'!B$426:F$435,5,0)</f>
        <v/>
      </c>
      <c r="G84" s="62">
        <f t="shared" si="8"/>
        <v>0</v>
      </c>
      <c r="H84" s="62">
        <f t="shared" si="7"/>
        <v>0</v>
      </c>
      <c r="I84" s="62">
        <f t="shared" si="7"/>
        <v>0</v>
      </c>
      <c r="J84" s="202">
        <f t="shared" si="7"/>
        <v>0</v>
      </c>
      <c r="L84" s="102"/>
      <c r="M84" s="102"/>
      <c r="N84" s="102"/>
      <c r="O84" s="102"/>
      <c r="Q84" s="102" t="s">
        <v>488</v>
      </c>
      <c r="AE84" s="203" t="str">
        <f>+ciselniky!A88</f>
        <v>krasokorčuľovanie</v>
      </c>
      <c r="AF84" s="203" t="str">
        <f>+ciselniky!B88</f>
        <v>synchronizované korčuľovanie</v>
      </c>
      <c r="AG84" s="204">
        <f>+ciselniky!C88</f>
        <v>0</v>
      </c>
      <c r="AH84" s="204">
        <f>+ciselniky!D88</f>
        <v>0</v>
      </c>
      <c r="AI84" s="204">
        <f>+ciselniky!E88</f>
        <v>0</v>
      </c>
      <c r="AJ84" s="204">
        <f>+ciselniky!F88</f>
        <v>1</v>
      </c>
      <c r="AK84" s="203" t="str">
        <f>+ciselniky!G88</f>
        <v>I</v>
      </c>
    </row>
    <row r="85" spans="2:37" ht="13.5" customHeight="1">
      <c r="B85" s="33">
        <f t="shared" si="6"/>
        <v>0</v>
      </c>
      <c r="C85" s="62" t="str">
        <f>+IFERROR(VLOOKUP($B85,PPold!$B:$AG,8+C$75,0),"")</f>
        <v/>
      </c>
      <c r="D85" s="62" t="str">
        <f>+IFERROR(VLOOKUP($B85,PPold!$B:$AG,8+D$75,0),"")</f>
        <v/>
      </c>
      <c r="E85" s="62" t="str">
        <f>+IFERROR(VLOOKUP($B85,PPold!$B:$AG,8+E$75,0),"")</f>
        <v/>
      </c>
      <c r="F85" s="332" t="str">
        <f>+VLOOKUP(B85,'PPJ1'!B$426:F$435,5,0)</f>
        <v/>
      </c>
      <c r="G85" s="62">
        <f t="shared" si="8"/>
        <v>0</v>
      </c>
      <c r="H85" s="62">
        <f t="shared" si="7"/>
        <v>0</v>
      </c>
      <c r="I85" s="62">
        <f t="shared" si="7"/>
        <v>0</v>
      </c>
      <c r="J85" s="202">
        <f t="shared" si="7"/>
        <v>0</v>
      </c>
      <c r="AE85" s="203" t="str">
        <f>+ciselniky!A89</f>
        <v>kulturistika a fitnes</v>
      </c>
      <c r="AF85" s="203" t="str">
        <f>+ciselniky!B89</f>
        <v>fitnes</v>
      </c>
      <c r="AG85" s="204">
        <f>+ciselniky!C89</f>
        <v>0.4</v>
      </c>
      <c r="AH85" s="204">
        <f>+ciselniky!D89</f>
        <v>0.05</v>
      </c>
      <c r="AI85" s="204">
        <f>+ciselniky!E89</f>
        <v>0.95</v>
      </c>
      <c r="AJ85" s="204">
        <f>+ciselniky!F89</f>
        <v>0</v>
      </c>
      <c r="AK85" s="203" t="str">
        <f>+ciselniky!G89</f>
        <v>I</v>
      </c>
    </row>
    <row r="86" spans="2:37" ht="12.75">
      <c r="B86" s="33">
        <f t="shared" si="6"/>
        <v>0</v>
      </c>
      <c r="C86" s="62" t="str">
        <f>+IFERROR(VLOOKUP($B86,PPold!$B:$AG,8+C$75,0),"")</f>
        <v/>
      </c>
      <c r="D86" s="62" t="str">
        <f>+IFERROR(VLOOKUP($B86,PPold!$B:$AG,8+D$75,0),"")</f>
        <v/>
      </c>
      <c r="E86" s="62" t="str">
        <f>+IFERROR(VLOOKUP($B86,PPold!$B:$AG,8+E$75,0),"")</f>
        <v/>
      </c>
      <c r="F86" s="332" t="str">
        <f>+VLOOKUP(B86,'PPJ1'!B$426:F$435,5,0)</f>
        <v/>
      </c>
      <c r="G86" s="62">
        <f t="shared" si="8"/>
        <v>0</v>
      </c>
      <c r="H86" s="62">
        <f t="shared" si="7"/>
        <v>0</v>
      </c>
      <c r="I86" s="62">
        <f t="shared" si="7"/>
        <v>0</v>
      </c>
      <c r="J86" s="202">
        <f t="shared" si="7"/>
        <v>0</v>
      </c>
      <c r="AE86" s="203" t="str">
        <f>+ciselniky!A90</f>
        <v>kulturistika a fitnes</v>
      </c>
      <c r="AF86" s="203" t="str">
        <f>+ciselniky!B90</f>
        <v>klasická kulturistika</v>
      </c>
      <c r="AG86" s="204">
        <f>+ciselniky!C90</f>
        <v>0.3</v>
      </c>
      <c r="AH86" s="204">
        <f>+ciselniky!D90</f>
        <v>1</v>
      </c>
      <c r="AI86" s="204">
        <f>+ciselniky!E90</f>
        <v>0</v>
      </c>
      <c r="AJ86" s="204">
        <f>+ciselniky!F90</f>
        <v>0</v>
      </c>
      <c r="AK86" s="203" t="str">
        <f>+ciselniky!G90</f>
        <v>I</v>
      </c>
    </row>
    <row r="87" spans="2:37" ht="12.75" customHeight="1">
      <c r="B87" s="33">
        <f t="shared" si="6"/>
        <v>0</v>
      </c>
      <c r="C87" s="62" t="str">
        <f>+IFERROR(VLOOKUP($B87,PPold!$B:$AG,8+C$75,0),"")</f>
        <v/>
      </c>
      <c r="D87" s="62" t="str">
        <f>+IFERROR(VLOOKUP($B87,PPold!$B:$AG,8+D$75,0),"")</f>
        <v/>
      </c>
      <c r="E87" s="62" t="str">
        <f>+IFERROR(VLOOKUP($B87,PPold!$B:$AG,8+E$75,0),"")</f>
        <v/>
      </c>
      <c r="F87" s="332" t="str">
        <f>+VLOOKUP(B87,'PPJ1'!B$426:F$435,5,0)</f>
        <v/>
      </c>
      <c r="G87" s="62">
        <f t="shared" si="8"/>
        <v>0</v>
      </c>
      <c r="H87" s="62">
        <f t="shared" si="7"/>
        <v>0</v>
      </c>
      <c r="I87" s="62">
        <f t="shared" si="7"/>
        <v>0</v>
      </c>
      <c r="J87" s="202">
        <f t="shared" si="7"/>
        <v>0</v>
      </c>
      <c r="L87" s="102"/>
      <c r="M87" s="102"/>
      <c r="N87" s="102"/>
      <c r="O87" s="102"/>
      <c r="Q87" s="113" t="s">
        <v>474</v>
      </c>
      <c r="AE87" s="203" t="str">
        <f>+ciselniky!A91</f>
        <v>kulturistika a fitnes</v>
      </c>
      <c r="AF87" s="203" t="str">
        <f>+ciselniky!B91</f>
        <v>kulturistika</v>
      </c>
      <c r="AG87" s="204">
        <f>+ciselniky!C91</f>
        <v>0.2</v>
      </c>
      <c r="AH87" s="204">
        <f>+ciselniky!D91</f>
        <v>0.8</v>
      </c>
      <c r="AI87" s="204">
        <f>+ciselniky!E91</f>
        <v>0.2</v>
      </c>
      <c r="AJ87" s="204">
        <f>+ciselniky!F91</f>
        <v>0</v>
      </c>
      <c r="AK87" s="203" t="str">
        <f>+ciselniky!G91</f>
        <v>I</v>
      </c>
    </row>
    <row r="88" spans="2:37" ht="12.75" customHeight="1" thickBot="1">
      <c r="B88" s="113" t="s">
        <v>489</v>
      </c>
      <c r="AE88" s="203" t="str">
        <f>+ciselniky!A92</f>
        <v>kulturistika a fitnes</v>
      </c>
      <c r="AF88" s="203" t="str">
        <f>+ciselniky!B92</f>
        <v>bodyfitnes</v>
      </c>
      <c r="AG88" s="204">
        <f>+ciselniky!C92</f>
        <v>0.1</v>
      </c>
      <c r="AH88" s="204">
        <f>+ciselniky!D92</f>
        <v>0</v>
      </c>
      <c r="AI88" s="204">
        <f>+ciselniky!E92</f>
        <v>1</v>
      </c>
      <c r="AJ88" s="204">
        <f>+ciselniky!F92</f>
        <v>0</v>
      </c>
      <c r="AK88" s="203" t="str">
        <f>+ciselniky!G92</f>
        <v>I</v>
      </c>
    </row>
    <row r="89" spans="2:37" ht="12.75" customHeight="1" thickBot="1">
      <c r="B89" s="384" t="s">
        <v>27</v>
      </c>
      <c r="C89" s="384" t="s">
        <v>55</v>
      </c>
      <c r="D89" s="384" t="s">
        <v>490</v>
      </c>
      <c r="E89" s="384" t="s">
        <v>491</v>
      </c>
      <c r="F89" s="388" t="s">
        <v>492</v>
      </c>
      <c r="G89" s="396"/>
      <c r="H89" s="384" t="s">
        <v>493</v>
      </c>
      <c r="I89" s="397" t="s">
        <v>494</v>
      </c>
      <c r="J89" s="384" t="s">
        <v>495</v>
      </c>
      <c r="K89" s="384" t="s">
        <v>496</v>
      </c>
      <c r="L89" s="384" t="s">
        <v>497</v>
      </c>
      <c r="M89" s="384" t="s">
        <v>498</v>
      </c>
      <c r="N89" s="384" t="s">
        <v>499</v>
      </c>
      <c r="O89" s="384" t="s">
        <v>500</v>
      </c>
      <c r="Q89" s="117" t="s">
        <v>501</v>
      </c>
      <c r="R89" s="118"/>
      <c r="S89" s="118"/>
      <c r="T89" s="118"/>
      <c r="U89" s="118"/>
      <c r="V89" s="119"/>
      <c r="AE89" s="203" t="str">
        <f>+ciselniky!A93</f>
        <v>ľadový hokej</v>
      </c>
      <c r="AF89" s="203" t="str">
        <f>+ciselniky!B93</f>
        <v>ľadový hokej</v>
      </c>
      <c r="AG89" s="204">
        <f>+ciselniky!C93</f>
        <v>1</v>
      </c>
      <c r="AH89" s="204">
        <f>+ciselniky!D93</f>
        <v>0.85</v>
      </c>
      <c r="AI89" s="204">
        <f>+ciselniky!E93</f>
        <v>0.15</v>
      </c>
      <c r="AJ89" s="204">
        <f>+ciselniky!F93</f>
        <v>0</v>
      </c>
      <c r="AK89" s="203" t="str">
        <f>+ciselniky!G93</f>
        <v>K</v>
      </c>
    </row>
    <row r="90" spans="2:37" ht="12.75" customHeight="1" thickBot="1">
      <c r="B90" s="391"/>
      <c r="C90" s="392"/>
      <c r="D90" s="392"/>
      <c r="E90" s="392"/>
      <c r="F90" s="120" t="s">
        <v>426</v>
      </c>
      <c r="G90" s="120" t="s">
        <v>427</v>
      </c>
      <c r="H90" s="392"/>
      <c r="I90" s="398"/>
      <c r="J90" s="392"/>
      <c r="K90" s="385"/>
      <c r="L90" s="385"/>
      <c r="M90" s="385"/>
      <c r="N90" s="385"/>
      <c r="O90" s="392"/>
      <c r="AE90" s="203" t="str">
        <f>+ciselniky!A94</f>
        <v>lakros</v>
      </c>
      <c r="AF90" s="203" t="str">
        <f>+ciselniky!B94</f>
        <v>field lakros</v>
      </c>
      <c r="AG90" s="204">
        <f>+ciselniky!C94</f>
        <v>0.75</v>
      </c>
      <c r="AH90" s="204">
        <f>+ciselniky!D94</f>
        <v>0.7</v>
      </c>
      <c r="AI90" s="204">
        <f>+ciselniky!E94</f>
        <v>0.3</v>
      </c>
      <c r="AJ90" s="204">
        <f>+ciselniky!F94</f>
        <v>0</v>
      </c>
      <c r="AK90" s="203" t="str">
        <f>+ciselniky!G94</f>
        <v>K</v>
      </c>
    </row>
    <row r="91" spans="2:37" ht="12.75" customHeight="1">
      <c r="B91" s="112">
        <f t="shared" si="5"/>
        <v>0</v>
      </c>
      <c r="C91" s="36"/>
      <c r="D91" s="273"/>
      <c r="E91" s="329"/>
      <c r="F91" s="39"/>
      <c r="G91" s="39"/>
      <c r="H91" s="46"/>
      <c r="I91" s="39"/>
      <c r="J91" s="39"/>
      <c r="K91" s="46"/>
      <c r="L91" s="39"/>
      <c r="M91" s="272"/>
      <c r="N91" s="39"/>
      <c r="O91" s="274"/>
      <c r="Q91" s="102" t="s">
        <v>502</v>
      </c>
      <c r="AE91" s="203" t="str">
        <f>+ciselniky!A95</f>
        <v>lakros</v>
      </c>
      <c r="AF91" s="203" t="str">
        <f>+ciselniky!B95</f>
        <v>box lakros</v>
      </c>
      <c r="AG91" s="204">
        <f>+ciselniky!C95</f>
        <v>0.25</v>
      </c>
      <c r="AH91" s="204">
        <f>+ciselniky!D95</f>
        <v>1</v>
      </c>
      <c r="AI91" s="204">
        <f>+ciselniky!E95</f>
        <v>0</v>
      </c>
      <c r="AJ91" s="204">
        <f>+ciselniky!F95</f>
        <v>0</v>
      </c>
      <c r="AK91" s="203" t="str">
        <f>+ciselniky!G95</f>
        <v>K</v>
      </c>
    </row>
    <row r="92" spans="2:37" ht="12.75" customHeight="1">
      <c r="B92" s="112">
        <f t="shared" si="5"/>
        <v>0</v>
      </c>
      <c r="C92" s="37"/>
      <c r="D92" s="67"/>
      <c r="E92" s="47"/>
      <c r="F92" s="41"/>
      <c r="G92" s="41"/>
      <c r="H92" s="48"/>
      <c r="I92" s="41"/>
      <c r="J92" s="41"/>
      <c r="K92" s="48"/>
      <c r="L92" s="41"/>
      <c r="M92" s="61"/>
      <c r="N92" s="41"/>
      <c r="O92" s="129"/>
      <c r="Q92" s="102" t="s">
        <v>503</v>
      </c>
      <c r="AE92" s="203" t="str">
        <f>+ciselniky!A96</f>
        <v>letecké športy</v>
      </c>
      <c r="AF92" s="203" t="str">
        <f>+ciselniky!B96</f>
        <v>letecké modelárstvo</v>
      </c>
      <c r="AG92" s="204">
        <f>+ciselniky!C96</f>
        <v>0.4</v>
      </c>
      <c r="AH92" s="204">
        <f>+ciselniky!D96</f>
        <v>1</v>
      </c>
      <c r="AI92" s="204">
        <f>+ciselniky!E96</f>
        <v>0</v>
      </c>
      <c r="AJ92" s="204">
        <f>+ciselniky!F96</f>
        <v>0</v>
      </c>
      <c r="AK92" s="203" t="str">
        <f>+ciselniky!G96</f>
        <v>I</v>
      </c>
    </row>
    <row r="93" spans="2:37" ht="12.75" customHeight="1">
      <c r="B93" s="112">
        <f t="shared" si="5"/>
        <v>0</v>
      </c>
      <c r="C93" s="37"/>
      <c r="D93" s="67"/>
      <c r="E93" s="47"/>
      <c r="F93" s="41"/>
      <c r="G93" s="41"/>
      <c r="H93" s="48"/>
      <c r="I93" s="41"/>
      <c r="J93" s="41"/>
      <c r="K93" s="48"/>
      <c r="L93" s="41"/>
      <c r="M93" s="61"/>
      <c r="N93" s="41"/>
      <c r="O93" s="129"/>
      <c r="Q93" s="113" t="s">
        <v>504</v>
      </c>
      <c r="AE93" s="203" t="str">
        <f>+ciselniky!A97</f>
        <v>letecké športy</v>
      </c>
      <c r="AF93" s="203" t="str">
        <f>+ciselniky!B97</f>
        <v>padákové lietanie</v>
      </c>
      <c r="AG93" s="204">
        <f>+ciselniky!C97</f>
        <v>0.25</v>
      </c>
      <c r="AH93" s="204">
        <f>+ciselniky!D97</f>
        <v>1</v>
      </c>
      <c r="AI93" s="204">
        <f>+ciselniky!E97</f>
        <v>0</v>
      </c>
      <c r="AJ93" s="204">
        <f>+ciselniky!F97</f>
        <v>0</v>
      </c>
      <c r="AK93" s="203" t="str">
        <f>+ciselniky!G97</f>
        <v>I</v>
      </c>
    </row>
    <row r="94" spans="2:37" ht="12.75" customHeight="1">
      <c r="B94" s="112">
        <f t="shared" si="5"/>
        <v>0</v>
      </c>
      <c r="C94" s="37"/>
      <c r="D94" s="67"/>
      <c r="E94" s="47"/>
      <c r="F94" s="41"/>
      <c r="G94" s="41"/>
      <c r="H94" s="48"/>
      <c r="I94" s="41"/>
      <c r="J94" s="41"/>
      <c r="K94" s="48"/>
      <c r="L94" s="41"/>
      <c r="M94" s="61"/>
      <c r="N94" s="41"/>
      <c r="O94" s="129"/>
      <c r="Q94" s="102" t="s">
        <v>505</v>
      </c>
      <c r="AE94" s="203" t="str">
        <f>+ciselniky!A98</f>
        <v>letecké športy</v>
      </c>
      <c r="AF94" s="203" t="str">
        <f>+ciselniky!B98</f>
        <v>všeobecné letectvo</v>
      </c>
      <c r="AG94" s="204">
        <f>+ciselniky!C98</f>
        <v>0.15</v>
      </c>
      <c r="AH94" s="204">
        <f>+ciselniky!D98</f>
        <v>1</v>
      </c>
      <c r="AI94" s="204">
        <f>+ciselniky!E98</f>
        <v>0</v>
      </c>
      <c r="AJ94" s="204">
        <f>+ciselniky!F98</f>
        <v>0</v>
      </c>
      <c r="AK94" s="203" t="str">
        <f>+ciselniky!G98</f>
        <v>I</v>
      </c>
    </row>
    <row r="95" spans="2:37" ht="12.75" customHeight="1">
      <c r="B95" s="112">
        <f t="shared" si="5"/>
        <v>0</v>
      </c>
      <c r="C95" s="37"/>
      <c r="D95" s="67"/>
      <c r="E95" s="47"/>
      <c r="F95" s="41"/>
      <c r="G95" s="41"/>
      <c r="H95" s="48"/>
      <c r="I95" s="41"/>
      <c r="J95" s="41"/>
      <c r="K95" s="48"/>
      <c r="L95" s="41"/>
      <c r="M95" s="61"/>
      <c r="N95" s="41"/>
      <c r="O95" s="129"/>
      <c r="Q95" s="102" t="s">
        <v>506</v>
      </c>
      <c r="AE95" s="203" t="str">
        <f>+ciselniky!A99</f>
        <v>letecké športy</v>
      </c>
      <c r="AF95" s="203" t="str">
        <f>+ciselniky!B99</f>
        <v>parašutizmus</v>
      </c>
      <c r="AG95" s="204">
        <f>+ciselniky!C99</f>
        <v>0.1</v>
      </c>
      <c r="AH95" s="204">
        <f>+ciselniky!D99</f>
        <v>1</v>
      </c>
      <c r="AI95" s="204">
        <f>+ciselniky!E99</f>
        <v>0</v>
      </c>
      <c r="AJ95" s="204">
        <f>+ciselniky!F99</f>
        <v>0</v>
      </c>
      <c r="AK95" s="203" t="str">
        <f>+ciselniky!G99</f>
        <v>I</v>
      </c>
    </row>
    <row r="96" spans="2:37" ht="12.75" customHeight="1">
      <c r="B96" s="112">
        <f t="shared" si="5"/>
        <v>0</v>
      </c>
      <c r="C96" s="37"/>
      <c r="D96" s="67"/>
      <c r="E96" s="47"/>
      <c r="F96" s="41"/>
      <c r="G96" s="41"/>
      <c r="H96" s="48"/>
      <c r="I96" s="41"/>
      <c r="J96" s="41"/>
      <c r="K96" s="48"/>
      <c r="L96" s="41"/>
      <c r="M96" s="61"/>
      <c r="N96" s="41"/>
      <c r="O96" s="129"/>
      <c r="Q96" s="102" t="s">
        <v>507</v>
      </c>
      <c r="AE96" s="203" t="str">
        <f>+ciselniky!A100</f>
        <v>letecké športy</v>
      </c>
      <c r="AF96" s="203" t="str">
        <f>+ciselniky!B100</f>
        <v>bezmotorové lietanie</v>
      </c>
      <c r="AG96" s="204">
        <f>+ciselniky!C100</f>
        <v>0.06</v>
      </c>
      <c r="AH96" s="204">
        <f>+ciselniky!D100</f>
        <v>1</v>
      </c>
      <c r="AI96" s="204">
        <f>+ciselniky!E100</f>
        <v>0</v>
      </c>
      <c r="AJ96" s="204">
        <f>+ciselniky!F100</f>
        <v>0</v>
      </c>
      <c r="AK96" s="203" t="str">
        <f>+ciselniky!G100</f>
        <v>I</v>
      </c>
    </row>
    <row r="97" spans="2:37" ht="12.75" customHeight="1">
      <c r="B97" s="112">
        <f t="shared" si="5"/>
        <v>0</v>
      </c>
      <c r="C97" s="37"/>
      <c r="D97" s="67"/>
      <c r="E97" s="47"/>
      <c r="F97" s="41"/>
      <c r="G97" s="41"/>
      <c r="H97" s="48"/>
      <c r="I97" s="41"/>
      <c r="J97" s="41"/>
      <c r="K97" s="48"/>
      <c r="L97" s="41"/>
      <c r="M97" s="61"/>
      <c r="N97" s="41"/>
      <c r="O97" s="129"/>
      <c r="Q97" s="102" t="s">
        <v>508</v>
      </c>
      <c r="AE97" s="203" t="str">
        <f>+ciselniky!A101</f>
        <v>letecké športy</v>
      </c>
      <c r="AF97" s="203" t="str">
        <f>+ciselniky!B101</f>
        <v>balónové lietanie</v>
      </c>
      <c r="AG97" s="204">
        <f>+ciselniky!C101</f>
        <v>0.01</v>
      </c>
      <c r="AH97" s="204">
        <f>+ciselniky!D101</f>
        <v>1</v>
      </c>
      <c r="AI97" s="204">
        <f>+ciselniky!E101</f>
        <v>0</v>
      </c>
      <c r="AJ97" s="204">
        <f>+ciselniky!F101</f>
        <v>0</v>
      </c>
      <c r="AK97" s="203" t="str">
        <f>+ciselniky!G101</f>
        <v>I</v>
      </c>
    </row>
    <row r="98" spans="2:37" ht="12.75" customHeight="1">
      <c r="B98" s="112">
        <f t="shared" si="5"/>
        <v>0</v>
      </c>
      <c r="C98" s="37"/>
      <c r="D98" s="67"/>
      <c r="E98" s="47"/>
      <c r="F98" s="41"/>
      <c r="G98" s="41"/>
      <c r="H98" s="48"/>
      <c r="I98" s="41"/>
      <c r="J98" s="41"/>
      <c r="K98" s="48"/>
      <c r="L98" s="41"/>
      <c r="M98" s="61"/>
      <c r="N98" s="41"/>
      <c r="O98" s="129"/>
      <c r="Q98" s="102" t="s">
        <v>509</v>
      </c>
      <c r="AE98" s="203" t="str">
        <f>+ciselniky!A102</f>
        <v>letecké športy</v>
      </c>
      <c r="AF98" s="203" t="str">
        <f>+ciselniky!B102</f>
        <v>motorová a bezmotorová letecká akrobacia</v>
      </c>
      <c r="AG98" s="204">
        <f>+ciselniky!C102</f>
        <v>0.01</v>
      </c>
      <c r="AH98" s="204">
        <f>+ciselniky!D102</f>
        <v>1</v>
      </c>
      <c r="AI98" s="204">
        <f>+ciselniky!E102</f>
        <v>0</v>
      </c>
      <c r="AJ98" s="204">
        <f>+ciselniky!F102</f>
        <v>0</v>
      </c>
      <c r="AK98" s="203" t="str">
        <f>+ciselniky!G102</f>
        <v>I</v>
      </c>
    </row>
    <row r="99" spans="2:37" ht="12.75" customHeight="1">
      <c r="B99" s="112">
        <f t="shared" si="5"/>
        <v>0</v>
      </c>
      <c r="C99" s="37"/>
      <c r="D99" s="67"/>
      <c r="E99" s="47"/>
      <c r="F99" s="41"/>
      <c r="G99" s="41"/>
      <c r="H99" s="48"/>
      <c r="I99" s="41"/>
      <c r="J99" s="41"/>
      <c r="K99" s="48"/>
      <c r="L99" s="41"/>
      <c r="M99" s="61"/>
      <c r="N99" s="41"/>
      <c r="O99" s="129"/>
      <c r="Q99" s="102" t="s">
        <v>510</v>
      </c>
      <c r="AE99" s="203" t="str">
        <f>+ciselniky!A103</f>
        <v>letecké športy</v>
      </c>
      <c r="AF99" s="203" t="str">
        <f>+ciselniky!B103</f>
        <v>motorové závesné/padákové lietanie</v>
      </c>
      <c r="AG99" s="204">
        <f>+ciselniky!C103</f>
        <v>0.01</v>
      </c>
      <c r="AH99" s="204">
        <f>+ciselniky!D103</f>
        <v>1</v>
      </c>
      <c r="AI99" s="204">
        <f>+ciselniky!E103</f>
        <v>0</v>
      </c>
      <c r="AJ99" s="204">
        <f>+ciselniky!F103</f>
        <v>0</v>
      </c>
      <c r="AK99" s="203" t="str">
        <f>+ciselniky!G103</f>
        <v>I</v>
      </c>
    </row>
    <row r="100" spans="2:37" ht="12.75" customHeight="1">
      <c r="B100" s="112">
        <f t="shared" si="5"/>
        <v>0</v>
      </c>
      <c r="C100" s="37"/>
      <c r="D100" s="67"/>
      <c r="E100" s="47"/>
      <c r="F100" s="41"/>
      <c r="G100" s="41"/>
      <c r="H100" s="48"/>
      <c r="I100" s="41"/>
      <c r="J100" s="41"/>
      <c r="K100" s="48"/>
      <c r="L100" s="41"/>
      <c r="M100" s="61"/>
      <c r="N100" s="41"/>
      <c r="O100" s="129"/>
      <c r="Q100" s="102" t="s">
        <v>511</v>
      </c>
      <c r="AE100" s="203" t="str">
        <f>+ciselniky!A104</f>
        <v>letecké športy</v>
      </c>
      <c r="AF100" s="203" t="str">
        <f>+ciselniky!B104</f>
        <v>závesné lietanie</v>
      </c>
      <c r="AG100" s="204">
        <f>+ciselniky!C104</f>
        <v>0.01</v>
      </c>
      <c r="AH100" s="204">
        <f>+ciselniky!D104</f>
        <v>1</v>
      </c>
      <c r="AI100" s="204">
        <f>+ciselniky!E104</f>
        <v>0</v>
      </c>
      <c r="AJ100" s="204">
        <f>+ciselniky!F104</f>
        <v>0</v>
      </c>
      <c r="AK100" s="203" t="str">
        <f>+ciselniky!G104</f>
        <v>I</v>
      </c>
    </row>
    <row r="101" spans="2:37" ht="12.75" customHeight="1">
      <c r="B101" s="112">
        <f t="shared" si="5"/>
        <v>0</v>
      </c>
      <c r="C101" s="37"/>
      <c r="D101" s="67"/>
      <c r="E101" s="47"/>
      <c r="F101" s="41"/>
      <c r="G101" s="41"/>
      <c r="H101" s="48"/>
      <c r="I101" s="41"/>
      <c r="J101" s="41"/>
      <c r="K101" s="48"/>
      <c r="L101" s="41"/>
      <c r="M101" s="61"/>
      <c r="N101" s="41"/>
      <c r="O101" s="129"/>
      <c r="Q101" s="102"/>
      <c r="AE101" s="203" t="str">
        <f>+ciselniky!A105</f>
        <v>letecké športy</v>
      </c>
      <c r="AF101" s="203" t="str">
        <f>+ciselniky!B105</f>
        <v>vrtuľníkové lietanie, drony</v>
      </c>
      <c r="AG101" s="204">
        <f>+ciselniky!C105</f>
        <v>0</v>
      </c>
      <c r="AH101" s="204">
        <f>+ciselniky!D105</f>
        <v>1</v>
      </c>
      <c r="AI101" s="204">
        <f>+ciselniky!E105</f>
        <v>0</v>
      </c>
      <c r="AJ101" s="204">
        <f>+ciselniky!F105</f>
        <v>0</v>
      </c>
      <c r="AK101" s="203" t="str">
        <f>+ciselniky!G105</f>
        <v>I</v>
      </c>
    </row>
    <row r="102" spans="2:37" ht="12.75" customHeight="1">
      <c r="B102" s="112">
        <f t="shared" si="5"/>
        <v>0</v>
      </c>
      <c r="C102" s="37"/>
      <c r="D102" s="67"/>
      <c r="E102" s="47"/>
      <c r="F102" s="41"/>
      <c r="G102" s="41"/>
      <c r="H102" s="48"/>
      <c r="I102" s="41"/>
      <c r="J102" s="41"/>
      <c r="K102" s="48"/>
      <c r="L102" s="41"/>
      <c r="M102" s="61"/>
      <c r="N102" s="41"/>
      <c r="O102" s="129"/>
      <c r="Q102" s="102" t="s">
        <v>512</v>
      </c>
      <c r="AE102" s="203" t="str">
        <f>+ciselniky!A106</f>
        <v>lukostreľba</v>
      </c>
      <c r="AF102" s="203" t="str">
        <f>+ciselniky!B106</f>
        <v>terčová lukostreľba</v>
      </c>
      <c r="AG102" s="204">
        <f>+ciselniky!C106</f>
        <v>0.7</v>
      </c>
      <c r="AH102" s="204">
        <f>+ciselniky!D106</f>
        <v>0.45</v>
      </c>
      <c r="AI102" s="204">
        <f>+ciselniky!E106</f>
        <v>0.45</v>
      </c>
      <c r="AJ102" s="204">
        <f>+ciselniky!F106</f>
        <v>0.1</v>
      </c>
      <c r="AK102" s="203" t="str">
        <f>+ciselniky!G106</f>
        <v>I</v>
      </c>
    </row>
    <row r="103" spans="2:37" ht="12.75" customHeight="1">
      <c r="B103" s="112">
        <f t="shared" si="5"/>
        <v>0</v>
      </c>
      <c r="C103" s="37"/>
      <c r="D103" s="67"/>
      <c r="E103" s="47"/>
      <c r="F103" s="41"/>
      <c r="G103" s="41"/>
      <c r="H103" s="48"/>
      <c r="I103" s="41"/>
      <c r="J103" s="41"/>
      <c r="K103" s="48"/>
      <c r="L103" s="41"/>
      <c r="M103" s="61"/>
      <c r="N103" s="41"/>
      <c r="O103" s="129"/>
      <c r="Q103" s="102" t="s">
        <v>513</v>
      </c>
      <c r="AE103" s="203" t="str">
        <f>+ciselniky!A107</f>
        <v>lukostreľba</v>
      </c>
      <c r="AF103" s="203" t="str">
        <f>+ciselniky!B107</f>
        <v>3D lukostreľba</v>
      </c>
      <c r="AG103" s="204">
        <f>+ciselniky!C107</f>
        <v>0.1</v>
      </c>
      <c r="AH103" s="204">
        <f>+ciselniky!D107</f>
        <v>0.5</v>
      </c>
      <c r="AI103" s="204">
        <f>+ciselniky!E107</f>
        <v>0.5</v>
      </c>
      <c r="AJ103" s="204">
        <f>+ciselniky!F107</f>
        <v>0</v>
      </c>
      <c r="AK103" s="203" t="str">
        <f>+ciselniky!G107</f>
        <v>I</v>
      </c>
    </row>
    <row r="104" spans="2:37" ht="12.75" customHeight="1">
      <c r="B104" s="112">
        <f t="shared" si="5"/>
        <v>0</v>
      </c>
      <c r="C104" s="37"/>
      <c r="D104" s="67"/>
      <c r="E104" s="47"/>
      <c r="F104" s="41"/>
      <c r="G104" s="41"/>
      <c r="H104" s="48"/>
      <c r="I104" s="41"/>
      <c r="J104" s="41"/>
      <c r="K104" s="48"/>
      <c r="L104" s="41"/>
      <c r="M104" s="61"/>
      <c r="N104" s="41"/>
      <c r="O104" s="129"/>
      <c r="Q104" s="102" t="s">
        <v>514</v>
      </c>
      <c r="AE104" s="203" t="str">
        <f>+ciselniky!A108</f>
        <v>lukostreľba</v>
      </c>
      <c r="AF104" s="203" t="str">
        <f>+ciselniky!B108</f>
        <v>halová lukostreľba</v>
      </c>
      <c r="AG104" s="204">
        <f>+ciselniky!C108</f>
        <v>0.1</v>
      </c>
      <c r="AH104" s="204">
        <f>+ciselniky!D108</f>
        <v>0.5</v>
      </c>
      <c r="AI104" s="204">
        <f>+ciselniky!E108</f>
        <v>0.5</v>
      </c>
      <c r="AJ104" s="204">
        <f>+ciselniky!F108</f>
        <v>0</v>
      </c>
      <c r="AK104" s="203" t="str">
        <f>+ciselniky!G108</f>
        <v>I</v>
      </c>
    </row>
    <row r="105" spans="2:37" ht="12.75" customHeight="1">
      <c r="B105" s="112">
        <f t="shared" si="5"/>
        <v>0</v>
      </c>
      <c r="C105" s="37"/>
      <c r="D105" s="67"/>
      <c r="E105" s="47"/>
      <c r="F105" s="41"/>
      <c r="G105" s="41"/>
      <c r="H105" s="48"/>
      <c r="I105" s="41"/>
      <c r="J105" s="41"/>
      <c r="K105" s="48"/>
      <c r="L105" s="41"/>
      <c r="M105" s="61"/>
      <c r="N105" s="41"/>
      <c r="O105" s="129"/>
      <c r="Q105" s="102"/>
      <c r="AE105" s="203" t="str">
        <f>+ciselniky!A109</f>
        <v>lukostreľba</v>
      </c>
      <c r="AF105" s="203" t="str">
        <f>+ciselniky!B109</f>
        <v>terénna lukostreľba</v>
      </c>
      <c r="AG105" s="204">
        <f>+ciselniky!C109</f>
        <v>0.1</v>
      </c>
      <c r="AH105" s="204">
        <f>+ciselniky!D109</f>
        <v>0.5</v>
      </c>
      <c r="AI105" s="204">
        <f>+ciselniky!E109</f>
        <v>0.5</v>
      </c>
      <c r="AJ105" s="204">
        <f>+ciselniky!F109</f>
        <v>0</v>
      </c>
      <c r="AK105" s="203" t="str">
        <f>+ciselniky!G109</f>
        <v>I</v>
      </c>
    </row>
    <row r="106" spans="2:37" ht="12.75" customHeight="1">
      <c r="B106" s="112">
        <f t="shared" si="5"/>
        <v>0</v>
      </c>
      <c r="C106" s="37"/>
      <c r="D106" s="67"/>
      <c r="E106" s="47"/>
      <c r="F106" s="41"/>
      <c r="G106" s="41"/>
      <c r="H106" s="48"/>
      <c r="I106" s="41"/>
      <c r="J106" s="41"/>
      <c r="K106" s="48"/>
      <c r="L106" s="41"/>
      <c r="M106" s="61"/>
      <c r="N106" s="41"/>
      <c r="O106" s="129"/>
      <c r="Q106" s="102" t="s">
        <v>515</v>
      </c>
      <c r="AE106" s="203" t="str">
        <f>+ciselniky!A110</f>
        <v>lyžovanie</v>
      </c>
      <c r="AF106" s="203" t="str">
        <f>+ciselniky!B110</f>
        <v>zjazdové lyžovanie</v>
      </c>
      <c r="AG106" s="204">
        <f>+ciselniky!C110</f>
        <v>0.35</v>
      </c>
      <c r="AH106" s="204">
        <f>+ciselniky!D110</f>
        <v>0.5</v>
      </c>
      <c r="AI106" s="204">
        <f>+ciselniky!E110</f>
        <v>0.5</v>
      </c>
      <c r="AJ106" s="204">
        <f>+ciselniky!F110</f>
        <v>0</v>
      </c>
      <c r="AK106" s="203" t="str">
        <f>+ciselniky!G110</f>
        <v>I</v>
      </c>
    </row>
    <row r="107" spans="2:37" ht="12.75" customHeight="1">
      <c r="B107" s="112">
        <f t="shared" si="5"/>
        <v>0</v>
      </c>
      <c r="C107" s="37"/>
      <c r="D107" s="67"/>
      <c r="E107" s="47"/>
      <c r="F107" s="41"/>
      <c r="G107" s="41"/>
      <c r="H107" s="48"/>
      <c r="I107" s="41"/>
      <c r="J107" s="41"/>
      <c r="K107" s="48"/>
      <c r="L107" s="41"/>
      <c r="M107" s="61"/>
      <c r="N107" s="41"/>
      <c r="O107" s="129"/>
      <c r="Q107" s="102" t="s">
        <v>516</v>
      </c>
      <c r="AE107" s="203" t="str">
        <f>+ciselniky!A111</f>
        <v>lyžovanie</v>
      </c>
      <c r="AF107" s="203" t="str">
        <f>+ciselniky!B111</f>
        <v>bežecké lyžovanie</v>
      </c>
      <c r="AG107" s="204">
        <f>+ciselniky!C111</f>
        <v>0.28000000000000003</v>
      </c>
      <c r="AH107" s="204">
        <f>+ciselniky!D111</f>
        <v>0.5</v>
      </c>
      <c r="AI107" s="204">
        <f>+ciselniky!E111</f>
        <v>0.5</v>
      </c>
      <c r="AJ107" s="204">
        <f>+ciselniky!F111</f>
        <v>0</v>
      </c>
      <c r="AK107" s="203" t="str">
        <f>+ciselniky!G111</f>
        <v>I</v>
      </c>
    </row>
    <row r="108" spans="2:37" ht="12.75" customHeight="1">
      <c r="B108" s="112">
        <f t="shared" si="5"/>
        <v>0</v>
      </c>
      <c r="C108" s="37"/>
      <c r="D108" s="67"/>
      <c r="E108" s="47"/>
      <c r="F108" s="41"/>
      <c r="G108" s="41"/>
      <c r="H108" s="48"/>
      <c r="I108" s="41"/>
      <c r="J108" s="41"/>
      <c r="K108" s="48"/>
      <c r="L108" s="41"/>
      <c r="M108" s="61"/>
      <c r="N108" s="41"/>
      <c r="O108" s="129"/>
      <c r="Q108" s="102" t="s">
        <v>517</v>
      </c>
      <c r="AE108" s="203" t="str">
        <f>+ciselniky!A112</f>
        <v>lyžovanie</v>
      </c>
      <c r="AF108" s="203" t="str">
        <f>+ciselniky!B112</f>
        <v>snowboarding</v>
      </c>
      <c r="AG108" s="204">
        <f>+ciselniky!C112</f>
        <v>0.13</v>
      </c>
      <c r="AH108" s="204">
        <f>+ciselniky!D112</f>
        <v>0.5</v>
      </c>
      <c r="AI108" s="204">
        <f>+ciselniky!E112</f>
        <v>0.5</v>
      </c>
      <c r="AJ108" s="204">
        <f>+ciselniky!F112</f>
        <v>0</v>
      </c>
      <c r="AK108" s="203" t="str">
        <f>+ciselniky!G112</f>
        <v>I</v>
      </c>
    </row>
    <row r="109" spans="2:37" ht="12.75" customHeight="1">
      <c r="B109" s="112">
        <f t="shared" si="5"/>
        <v>0</v>
      </c>
      <c r="C109" s="37"/>
      <c r="D109" s="67"/>
      <c r="E109" s="47"/>
      <c r="F109" s="41"/>
      <c r="G109" s="41"/>
      <c r="H109" s="48"/>
      <c r="I109" s="41"/>
      <c r="J109" s="41"/>
      <c r="K109" s="48"/>
      <c r="L109" s="41"/>
      <c r="M109" s="61"/>
      <c r="N109" s="41"/>
      <c r="O109" s="129"/>
      <c r="Q109" s="102"/>
      <c r="AE109" s="203" t="str">
        <f>+ciselniky!A113</f>
        <v>lyžovanie</v>
      </c>
      <c r="AF109" s="203" t="str">
        <f>+ciselniky!B113</f>
        <v>lyžovanie na tráve</v>
      </c>
      <c r="AG109" s="204">
        <f>+ciselniky!C113</f>
        <v>0.08</v>
      </c>
      <c r="AH109" s="204">
        <f>+ciselniky!D113</f>
        <v>0.5</v>
      </c>
      <c r="AI109" s="204">
        <f>+ciselniky!E113</f>
        <v>0.5</v>
      </c>
      <c r="AJ109" s="204">
        <f>+ciselniky!F113</f>
        <v>0</v>
      </c>
      <c r="AK109" s="203" t="str">
        <f>+ciselniky!G113</f>
        <v>I</v>
      </c>
    </row>
    <row r="110" spans="2:37" ht="12.75" customHeight="1">
      <c r="B110" s="112">
        <f t="shared" si="5"/>
        <v>0</v>
      </c>
      <c r="C110" s="37"/>
      <c r="D110" s="67"/>
      <c r="E110" s="47"/>
      <c r="F110" s="41"/>
      <c r="G110" s="41"/>
      <c r="H110" s="48"/>
      <c r="I110" s="41"/>
      <c r="J110" s="41"/>
      <c r="K110" s="48"/>
      <c r="L110" s="41"/>
      <c r="M110" s="61"/>
      <c r="N110" s="41"/>
      <c r="O110" s="129"/>
      <c r="Q110" s="102" t="s">
        <v>518</v>
      </c>
      <c r="AE110" s="203" t="str">
        <f>+ciselniky!A114</f>
        <v>lyžovanie</v>
      </c>
      <c r="AF110" s="203" t="str">
        <f>+ciselniky!B114</f>
        <v>voľný štýl lyžovanie</v>
      </c>
      <c r="AG110" s="204">
        <f>+ciselniky!C114</f>
        <v>0.08</v>
      </c>
      <c r="AH110" s="204">
        <f>+ciselniky!D114</f>
        <v>0.5</v>
      </c>
      <c r="AI110" s="204">
        <f>+ciselniky!E114</f>
        <v>0.5</v>
      </c>
      <c r="AJ110" s="204">
        <f>+ciselniky!F114</f>
        <v>0</v>
      </c>
      <c r="AK110" s="203" t="str">
        <f>+ciselniky!G114</f>
        <v>I</v>
      </c>
    </row>
    <row r="111" spans="2:37" ht="12.75" customHeight="1">
      <c r="B111" s="112">
        <f t="shared" si="5"/>
        <v>0</v>
      </c>
      <c r="C111" s="37"/>
      <c r="D111" s="67"/>
      <c r="E111" s="47"/>
      <c r="F111" s="41"/>
      <c r="G111" s="41"/>
      <c r="H111" s="48"/>
      <c r="I111" s="41"/>
      <c r="J111" s="41"/>
      <c r="K111" s="48"/>
      <c r="L111" s="41"/>
      <c r="M111" s="61"/>
      <c r="N111" s="41"/>
      <c r="O111" s="129"/>
      <c r="Q111" s="102" t="s">
        <v>519</v>
      </c>
      <c r="AE111" s="203" t="str">
        <f>+ciselniky!A115</f>
        <v>lyžovanie</v>
      </c>
      <c r="AF111" s="203" t="str">
        <f>+ciselniky!B115</f>
        <v>skoky na lyžiach</v>
      </c>
      <c r="AG111" s="204">
        <f>+ciselniky!C115</f>
        <v>0.04</v>
      </c>
      <c r="AH111" s="204">
        <f>+ciselniky!D115</f>
        <v>0.7</v>
      </c>
      <c r="AI111" s="204">
        <f>+ciselniky!E115</f>
        <v>0.3</v>
      </c>
      <c r="AJ111" s="204">
        <f>+ciselniky!F115</f>
        <v>0</v>
      </c>
      <c r="AK111" s="203" t="str">
        <f>+ciselniky!G115</f>
        <v>I</v>
      </c>
    </row>
    <row r="112" spans="2:37" ht="12.75" customHeight="1">
      <c r="B112" s="112">
        <f t="shared" si="5"/>
        <v>0</v>
      </c>
      <c r="C112" s="37"/>
      <c r="D112" s="67"/>
      <c r="E112" s="47"/>
      <c r="F112" s="41"/>
      <c r="G112" s="41"/>
      <c r="H112" s="48"/>
      <c r="I112" s="41"/>
      <c r="J112" s="41"/>
      <c r="K112" s="48"/>
      <c r="L112" s="41"/>
      <c r="M112" s="61"/>
      <c r="N112" s="41"/>
      <c r="O112" s="129"/>
      <c r="AE112" s="203" t="str">
        <f>+ciselniky!A116</f>
        <v>lyžovanie</v>
      </c>
      <c r="AF112" s="203" t="str">
        <f>+ciselniky!B116</f>
        <v>lyžovanie telemarkom</v>
      </c>
      <c r="AG112" s="204">
        <f>+ciselniky!C116</f>
        <v>0.02</v>
      </c>
      <c r="AH112" s="204">
        <f>+ciselniky!D116</f>
        <v>0.5</v>
      </c>
      <c r="AI112" s="204">
        <f>+ciselniky!E116</f>
        <v>0.5</v>
      </c>
      <c r="AJ112" s="204">
        <f>+ciselniky!F116</f>
        <v>0</v>
      </c>
      <c r="AK112" s="203" t="str">
        <f>+ciselniky!G116</f>
        <v>I</v>
      </c>
    </row>
    <row r="113" spans="2:37" ht="12.75" customHeight="1">
      <c r="B113" s="112">
        <f t="shared" si="5"/>
        <v>0</v>
      </c>
      <c r="C113" s="37"/>
      <c r="D113" s="67"/>
      <c r="E113" s="47"/>
      <c r="F113" s="41"/>
      <c r="G113" s="41"/>
      <c r="H113" s="48"/>
      <c r="I113" s="41"/>
      <c r="J113" s="41"/>
      <c r="K113" s="48"/>
      <c r="L113" s="41"/>
      <c r="M113" s="61"/>
      <c r="N113" s="41"/>
      <c r="O113" s="129"/>
      <c r="Q113" s="102" t="s">
        <v>520</v>
      </c>
      <c r="AE113" s="203" t="str">
        <f>+ciselniky!A117</f>
        <v>lyžovanie</v>
      </c>
      <c r="AF113" s="203" t="str">
        <f>+ciselniky!B117</f>
        <v>rýchlostné lyžovanie</v>
      </c>
      <c r="AG113" s="204">
        <f>+ciselniky!C117</f>
        <v>0.01</v>
      </c>
      <c r="AH113" s="204">
        <f>+ciselniky!D117</f>
        <v>1</v>
      </c>
      <c r="AI113" s="204">
        <f>+ciselniky!E117</f>
        <v>0</v>
      </c>
      <c r="AJ113" s="204">
        <f>+ciselniky!F117</f>
        <v>0</v>
      </c>
      <c r="AK113" s="203" t="str">
        <f>+ciselniky!G117</f>
        <v>I</v>
      </c>
    </row>
    <row r="114" spans="2:37" ht="12.75" customHeight="1">
      <c r="B114" s="112">
        <f t="shared" si="5"/>
        <v>0</v>
      </c>
      <c r="C114" s="37"/>
      <c r="D114" s="67"/>
      <c r="E114" s="47"/>
      <c r="F114" s="41"/>
      <c r="G114" s="41"/>
      <c r="H114" s="48"/>
      <c r="I114" s="41"/>
      <c r="J114" s="41"/>
      <c r="K114" s="48"/>
      <c r="L114" s="41"/>
      <c r="M114" s="61"/>
      <c r="N114" s="41"/>
      <c r="O114" s="129"/>
      <c r="Q114" s="102" t="s">
        <v>521</v>
      </c>
      <c r="AE114" s="203" t="str">
        <f>+ciselniky!A118</f>
        <v>lyžovanie</v>
      </c>
      <c r="AF114" s="203" t="str">
        <f>+ciselniky!B118</f>
        <v>severská kombinácia</v>
      </c>
      <c r="AG114" s="204">
        <f>+ciselniky!C118</f>
        <v>0.01</v>
      </c>
      <c r="AH114" s="204">
        <f>+ciselniky!D118</f>
        <v>1</v>
      </c>
      <c r="AI114" s="204">
        <f>+ciselniky!E118</f>
        <v>0</v>
      </c>
      <c r="AJ114" s="204">
        <f>+ciselniky!F118</f>
        <v>0</v>
      </c>
      <c r="AK114" s="203" t="str">
        <f>+ciselniky!G118</f>
        <v>I</v>
      </c>
    </row>
    <row r="115" spans="2:37" ht="12.75" customHeight="1">
      <c r="B115" s="112">
        <f t="shared" si="5"/>
        <v>0</v>
      </c>
      <c r="C115" s="37"/>
      <c r="D115" s="67"/>
      <c r="E115" s="47"/>
      <c r="F115" s="41"/>
      <c r="G115" s="41"/>
      <c r="H115" s="48"/>
      <c r="I115" s="41"/>
      <c r="J115" s="41"/>
      <c r="K115" s="48"/>
      <c r="L115" s="41"/>
      <c r="M115" s="61"/>
      <c r="N115" s="41"/>
      <c r="O115" s="129"/>
      <c r="Q115" s="102"/>
      <c r="AE115" s="203" t="str">
        <f>+ciselniky!A119</f>
        <v>moderný päťboj</v>
      </c>
      <c r="AF115" s="203" t="str">
        <f>+ciselniky!B119</f>
        <v>moderný päťboj</v>
      </c>
      <c r="AG115" s="204">
        <f>+ciselniky!C119</f>
        <v>1</v>
      </c>
      <c r="AH115" s="204">
        <f>+ciselniky!D119</f>
        <v>0.45</v>
      </c>
      <c r="AI115" s="204">
        <f>+ciselniky!E119</f>
        <v>0.45</v>
      </c>
      <c r="AJ115" s="204">
        <f>+ciselniky!F119</f>
        <v>0.1</v>
      </c>
      <c r="AK115" s="203" t="str">
        <f>+ciselniky!G119</f>
        <v>I</v>
      </c>
    </row>
    <row r="116" spans="2:37" ht="12.75" customHeight="1">
      <c r="B116" s="112">
        <f t="shared" si="5"/>
        <v>0</v>
      </c>
      <c r="C116" s="37"/>
      <c r="D116" s="67"/>
      <c r="E116" s="47"/>
      <c r="F116" s="41"/>
      <c r="G116" s="41"/>
      <c r="H116" s="48"/>
      <c r="I116" s="41"/>
      <c r="J116" s="41"/>
      <c r="K116" s="48"/>
      <c r="L116" s="41"/>
      <c r="M116" s="61"/>
      <c r="N116" s="41"/>
      <c r="O116" s="129"/>
      <c r="Q116" s="121" t="s">
        <v>522</v>
      </c>
      <c r="AE116" s="203" t="str">
        <f>+ciselniky!A120</f>
        <v>motocyklový šport</v>
      </c>
      <c r="AF116" s="203" t="str">
        <f>+ciselniky!B120</f>
        <v>cestné motocykle</v>
      </c>
      <c r="AG116" s="204">
        <f>+ciselniky!C120</f>
        <v>0.23</v>
      </c>
      <c r="AH116" s="204">
        <f>+ciselniky!D120</f>
        <v>0.95</v>
      </c>
      <c r="AI116" s="204">
        <f>+ciselniky!E120</f>
        <v>0.05</v>
      </c>
      <c r="AJ116" s="204">
        <f>+ciselniky!F120</f>
        <v>0</v>
      </c>
      <c r="AK116" s="203" t="str">
        <f>+ciselniky!G120</f>
        <v>I</v>
      </c>
    </row>
    <row r="117" spans="2:37" ht="12.75" customHeight="1">
      <c r="B117" s="112">
        <f t="shared" si="5"/>
        <v>0</v>
      </c>
      <c r="C117" s="37"/>
      <c r="D117" s="67"/>
      <c r="E117" s="47"/>
      <c r="F117" s="41"/>
      <c r="G117" s="41"/>
      <c r="H117" s="48"/>
      <c r="I117" s="41"/>
      <c r="J117" s="41"/>
      <c r="K117" s="48"/>
      <c r="L117" s="41"/>
      <c r="M117" s="61"/>
      <c r="N117" s="41"/>
      <c r="O117" s="129"/>
      <c r="Q117" s="121" t="s">
        <v>523</v>
      </c>
      <c r="AE117" s="203" t="str">
        <f>+ciselniky!A121</f>
        <v>motocyklový šport</v>
      </c>
      <c r="AF117" s="203" t="str">
        <f>+ciselniky!B121</f>
        <v>enduro</v>
      </c>
      <c r="AG117" s="204">
        <f>+ciselniky!C121</f>
        <v>0.23</v>
      </c>
      <c r="AH117" s="204">
        <f>+ciselniky!D121</f>
        <v>0.85</v>
      </c>
      <c r="AI117" s="204">
        <f>+ciselniky!E121</f>
        <v>0.15</v>
      </c>
      <c r="AJ117" s="204">
        <f>+ciselniky!F121</f>
        <v>0</v>
      </c>
      <c r="AK117" s="203" t="str">
        <f>+ciselniky!G121</f>
        <v>I</v>
      </c>
    </row>
    <row r="118" spans="2:37" ht="12.75" customHeight="1">
      <c r="B118" s="112">
        <f t="shared" si="5"/>
        <v>0</v>
      </c>
      <c r="C118" s="37"/>
      <c r="D118" s="67"/>
      <c r="E118" s="47"/>
      <c r="F118" s="41"/>
      <c r="G118" s="41"/>
      <c r="H118" s="48"/>
      <c r="I118" s="41"/>
      <c r="J118" s="41"/>
      <c r="K118" s="48"/>
      <c r="L118" s="41"/>
      <c r="M118" s="61"/>
      <c r="N118" s="41"/>
      <c r="O118" s="129"/>
      <c r="Q118" s="121" t="s">
        <v>524</v>
      </c>
      <c r="AE118" s="203" t="str">
        <f>+ciselniky!A122</f>
        <v>motocyklový šport</v>
      </c>
      <c r="AF118" s="203" t="str">
        <f>+ciselniky!B122</f>
        <v>motokros</v>
      </c>
      <c r="AG118" s="204">
        <f>+ciselniky!C122</f>
        <v>0.23</v>
      </c>
      <c r="AH118" s="204">
        <f>+ciselniky!D122</f>
        <v>0.8</v>
      </c>
      <c r="AI118" s="204">
        <f>+ciselniky!E122</f>
        <v>0.2</v>
      </c>
      <c r="AJ118" s="204">
        <f>+ciselniky!F122</f>
        <v>0</v>
      </c>
      <c r="AK118" s="203" t="str">
        <f>+ciselniky!G122</f>
        <v>I</v>
      </c>
    </row>
    <row r="119" spans="2:37" ht="12.75" customHeight="1">
      <c r="B119" s="112">
        <f t="shared" si="5"/>
        <v>0</v>
      </c>
      <c r="C119" s="37"/>
      <c r="D119" s="67"/>
      <c r="E119" s="47"/>
      <c r="F119" s="41"/>
      <c r="G119" s="41"/>
      <c r="H119" s="48"/>
      <c r="I119" s="41"/>
      <c r="J119" s="41"/>
      <c r="K119" s="48"/>
      <c r="L119" s="41"/>
      <c r="M119" s="61"/>
      <c r="N119" s="41"/>
      <c r="O119" s="129"/>
      <c r="Q119" s="113" t="s">
        <v>525</v>
      </c>
      <c r="AE119" s="203" t="str">
        <f>+ciselniky!A123</f>
        <v>motocyklový šport</v>
      </c>
      <c r="AF119" s="203" t="str">
        <f>+ciselniky!B123</f>
        <v>plochá dráha</v>
      </c>
      <c r="AG119" s="204">
        <f>+ciselniky!C123</f>
        <v>0.15</v>
      </c>
      <c r="AH119" s="204">
        <f>+ciselniky!D123</f>
        <v>1</v>
      </c>
      <c r="AI119" s="204">
        <f>+ciselniky!E123</f>
        <v>0</v>
      </c>
      <c r="AJ119" s="204">
        <f>+ciselniky!F123</f>
        <v>0</v>
      </c>
      <c r="AK119" s="203" t="str">
        <f>+ciselniky!G123</f>
        <v>I</v>
      </c>
    </row>
    <row r="120" spans="2:37" ht="12.75" customHeight="1">
      <c r="B120" s="112">
        <f t="shared" si="5"/>
        <v>0</v>
      </c>
      <c r="C120" s="37"/>
      <c r="D120" s="67"/>
      <c r="E120" s="47"/>
      <c r="F120" s="41"/>
      <c r="G120" s="41"/>
      <c r="H120" s="48"/>
      <c r="I120" s="41"/>
      <c r="J120" s="41"/>
      <c r="K120" s="48"/>
      <c r="L120" s="41"/>
      <c r="M120" s="61"/>
      <c r="N120" s="41"/>
      <c r="O120" s="129"/>
      <c r="Q120" s="113" t="s">
        <v>474</v>
      </c>
      <c r="AE120" s="203" t="str">
        <f>+ciselniky!A124</f>
        <v>motocyklový šport</v>
      </c>
      <c r="AF120" s="203" t="str">
        <f>+ciselniky!B124</f>
        <v>rely</v>
      </c>
      <c r="AG120" s="204">
        <f>+ciselniky!C124</f>
        <v>0.1</v>
      </c>
      <c r="AH120" s="204">
        <f>+ciselniky!D124</f>
        <v>0.95</v>
      </c>
      <c r="AI120" s="204">
        <f>+ciselniky!E124</f>
        <v>0.05</v>
      </c>
      <c r="AJ120" s="204">
        <f>+ciselniky!F124</f>
        <v>0</v>
      </c>
      <c r="AK120" s="203" t="str">
        <f>+ciselniky!G124</f>
        <v>I</v>
      </c>
    </row>
    <row r="121" spans="2:37" ht="12.75" customHeight="1">
      <c r="B121" s="112">
        <f t="shared" si="5"/>
        <v>0</v>
      </c>
      <c r="C121" s="37"/>
      <c r="D121" s="67"/>
      <c r="E121" s="47"/>
      <c r="F121" s="41"/>
      <c r="G121" s="41"/>
      <c r="H121" s="48"/>
      <c r="I121" s="41"/>
      <c r="J121" s="41"/>
      <c r="K121" s="48"/>
      <c r="L121" s="41"/>
      <c r="M121" s="61"/>
      <c r="N121" s="41"/>
      <c r="O121" s="129"/>
      <c r="Q121" s="102"/>
      <c r="AE121" s="203" t="str">
        <f>+ciselniky!A125</f>
        <v>motocyklový šport</v>
      </c>
      <c r="AF121" s="203" t="str">
        <f>+ciselniky!B125</f>
        <v>trial</v>
      </c>
      <c r="AG121" s="204">
        <f>+ciselniky!C125</f>
        <v>0.06</v>
      </c>
      <c r="AH121" s="204">
        <f>+ciselniky!D125</f>
        <v>0.95</v>
      </c>
      <c r="AI121" s="204">
        <f>+ciselniky!E125</f>
        <v>0.05</v>
      </c>
      <c r="AJ121" s="204">
        <f>+ciselniky!F125</f>
        <v>0</v>
      </c>
      <c r="AK121" s="203" t="str">
        <f>+ciselniky!G125</f>
        <v>I</v>
      </c>
    </row>
    <row r="122" spans="2:37" ht="12.75" customHeight="1">
      <c r="B122" s="112">
        <f t="shared" si="5"/>
        <v>0</v>
      </c>
      <c r="C122" s="37"/>
      <c r="D122" s="67"/>
      <c r="E122" s="47"/>
      <c r="F122" s="41"/>
      <c r="G122" s="41"/>
      <c r="H122" s="48"/>
      <c r="I122" s="41"/>
      <c r="J122" s="41"/>
      <c r="K122" s="48"/>
      <c r="L122" s="41"/>
      <c r="M122" s="61"/>
      <c r="N122" s="41"/>
      <c r="O122" s="129"/>
      <c r="Q122" s="113" t="s">
        <v>526</v>
      </c>
      <c r="AE122" s="203" t="str">
        <f>+ciselniky!A126</f>
        <v>motocyklový šport</v>
      </c>
      <c r="AF122" s="203" t="str">
        <f>+ciselniky!B126</f>
        <v>mototuristika a šprint</v>
      </c>
      <c r="AG122" s="204">
        <f>+ciselniky!C126</f>
        <v>0</v>
      </c>
      <c r="AH122" s="204">
        <f>+ciselniky!D126</f>
        <v>0</v>
      </c>
      <c r="AI122" s="204">
        <f>+ciselniky!E126</f>
        <v>0</v>
      </c>
      <c r="AJ122" s="204">
        <f>+ciselniky!F126</f>
        <v>0</v>
      </c>
      <c r="AK122" s="203" t="str">
        <f>+ciselniky!G126</f>
        <v>I</v>
      </c>
    </row>
    <row r="123" spans="2:37" ht="12.75" customHeight="1">
      <c r="B123" s="112">
        <f t="shared" si="5"/>
        <v>0</v>
      </c>
      <c r="C123" s="37"/>
      <c r="D123" s="67"/>
      <c r="E123" s="47"/>
      <c r="F123" s="41"/>
      <c r="G123" s="41"/>
      <c r="H123" s="48"/>
      <c r="I123" s="41"/>
      <c r="J123" s="41"/>
      <c r="K123" s="48"/>
      <c r="L123" s="41"/>
      <c r="M123" s="61"/>
      <c r="N123" s="41"/>
      <c r="O123" s="129"/>
      <c r="Q123" s="113" t="s">
        <v>527</v>
      </c>
      <c r="AE123" s="203" t="str">
        <f>+ciselniky!A127</f>
        <v>orientačné športy</v>
      </c>
      <c r="AF123" s="203" t="str">
        <f>+ciselniky!B127</f>
        <v>orientačný beh</v>
      </c>
      <c r="AG123" s="204">
        <f>+ciselniky!C127</f>
        <v>0.55000000000000004</v>
      </c>
      <c r="AH123" s="204">
        <f>+ciselniky!D127</f>
        <v>0.45</v>
      </c>
      <c r="AI123" s="204">
        <f>+ciselniky!E127</f>
        <v>0.45</v>
      </c>
      <c r="AJ123" s="204">
        <f>+ciselniky!F127</f>
        <v>0.1</v>
      </c>
      <c r="AK123" s="203" t="str">
        <f>+ciselniky!G127</f>
        <v>I</v>
      </c>
    </row>
    <row r="124" spans="2:37" ht="12.75" customHeight="1">
      <c r="B124" s="112">
        <f t="shared" si="5"/>
        <v>0</v>
      </c>
      <c r="C124" s="37"/>
      <c r="D124" s="67"/>
      <c r="E124" s="47"/>
      <c r="F124" s="41"/>
      <c r="G124" s="41"/>
      <c r="H124" s="48"/>
      <c r="I124" s="41"/>
      <c r="J124" s="41"/>
      <c r="K124" s="48"/>
      <c r="L124" s="41"/>
      <c r="M124" s="61"/>
      <c r="N124" s="41"/>
      <c r="O124" s="129"/>
      <c r="Q124" s="122" t="s">
        <v>528</v>
      </c>
      <c r="AE124" s="203" t="str">
        <f>+ciselniky!A128</f>
        <v>orientačné športy</v>
      </c>
      <c r="AF124" s="203" t="str">
        <f>+ciselniky!B128</f>
        <v>presná orientácia</v>
      </c>
      <c r="AG124" s="204">
        <f>+ciselniky!C128</f>
        <v>0.36</v>
      </c>
      <c r="AH124" s="204">
        <f>+ciselniky!D128</f>
        <v>0</v>
      </c>
      <c r="AI124" s="204">
        <f>+ciselniky!E128</f>
        <v>0</v>
      </c>
      <c r="AJ124" s="204">
        <f>+ciselniky!F128</f>
        <v>1</v>
      </c>
      <c r="AK124" s="203" t="str">
        <f>+ciselniky!G128</f>
        <v>I</v>
      </c>
    </row>
    <row r="125" spans="2:37" ht="12.75" customHeight="1">
      <c r="B125" s="112">
        <f t="shared" si="5"/>
        <v>0</v>
      </c>
      <c r="C125" s="37"/>
      <c r="D125" s="67"/>
      <c r="E125" s="47"/>
      <c r="F125" s="41"/>
      <c r="G125" s="41"/>
      <c r="H125" s="48"/>
      <c r="I125" s="41"/>
      <c r="J125" s="41"/>
      <c r="K125" s="48"/>
      <c r="L125" s="41"/>
      <c r="M125" s="61"/>
      <c r="N125" s="41"/>
      <c r="O125" s="129"/>
      <c r="Q125" s="122" t="s">
        <v>529</v>
      </c>
      <c r="AE125" s="203" t="str">
        <f>+ciselniky!A129</f>
        <v>orientačné športy</v>
      </c>
      <c r="AF125" s="203" t="str">
        <f>+ciselniky!B129</f>
        <v>orientačná cyklistika</v>
      </c>
      <c r="AG125" s="204">
        <f>+ciselniky!C129</f>
        <v>0.06</v>
      </c>
      <c r="AH125" s="204">
        <f>+ciselniky!D129</f>
        <v>0.5</v>
      </c>
      <c r="AI125" s="204">
        <f>+ciselniky!E129</f>
        <v>0.5</v>
      </c>
      <c r="AJ125" s="204">
        <f>+ciselniky!F129</f>
        <v>0</v>
      </c>
      <c r="AK125" s="203" t="str">
        <f>+ciselniky!G129</f>
        <v>I</v>
      </c>
    </row>
    <row r="126" spans="2:37" ht="12.75" customHeight="1">
      <c r="B126" s="112">
        <f t="shared" si="5"/>
        <v>0</v>
      </c>
      <c r="C126" s="37"/>
      <c r="D126" s="67"/>
      <c r="E126" s="47"/>
      <c r="F126" s="41"/>
      <c r="G126" s="41"/>
      <c r="H126" s="48"/>
      <c r="I126" s="41"/>
      <c r="J126" s="41"/>
      <c r="K126" s="48"/>
      <c r="L126" s="41"/>
      <c r="M126" s="61"/>
      <c r="N126" s="41"/>
      <c r="O126" s="129"/>
      <c r="Q126" s="122" t="s">
        <v>530</v>
      </c>
      <c r="AE126" s="203" t="str">
        <f>+ciselniky!A130</f>
        <v>orientačné športy</v>
      </c>
      <c r="AF126" s="203" t="str">
        <f>+ciselniky!B130</f>
        <v>lyžiarsky orientačný beh</v>
      </c>
      <c r="AG126" s="204">
        <f>+ciselniky!C130</f>
        <v>0.03</v>
      </c>
      <c r="AH126" s="204">
        <f>+ciselniky!D130</f>
        <v>0.5</v>
      </c>
      <c r="AI126" s="204">
        <f>+ciselniky!E130</f>
        <v>0.5</v>
      </c>
      <c r="AJ126" s="204">
        <f>+ciselniky!F130</f>
        <v>0</v>
      </c>
      <c r="AK126" s="203" t="str">
        <f>+ciselniky!G130</f>
        <v>I</v>
      </c>
    </row>
    <row r="127" spans="2:37" ht="12.75" customHeight="1">
      <c r="B127" s="112">
        <f t="shared" si="5"/>
        <v>0</v>
      </c>
      <c r="C127" s="37"/>
      <c r="D127" s="67"/>
      <c r="E127" s="47"/>
      <c r="F127" s="41"/>
      <c r="G127" s="41"/>
      <c r="H127" s="48"/>
      <c r="I127" s="41"/>
      <c r="J127" s="41"/>
      <c r="K127" s="48"/>
      <c r="L127" s="41"/>
      <c r="M127" s="61"/>
      <c r="N127" s="41"/>
      <c r="O127" s="129"/>
      <c r="Q127" s="122" t="s">
        <v>531</v>
      </c>
      <c r="AE127" s="203" t="str">
        <f>+ciselniky!A131</f>
        <v>petanque</v>
      </c>
      <c r="AF127" s="203" t="str">
        <f>+ciselniky!B131</f>
        <v>petanque</v>
      </c>
      <c r="AG127" s="204">
        <f>+ciselniky!C131</f>
        <v>1</v>
      </c>
      <c r="AH127" s="204">
        <f>+ciselniky!D131</f>
        <v>0</v>
      </c>
      <c r="AI127" s="204">
        <f>+ciselniky!E131</f>
        <v>0</v>
      </c>
      <c r="AJ127" s="204">
        <f>+ciselniky!F131</f>
        <v>1</v>
      </c>
      <c r="AK127" s="203" t="str">
        <f>+ciselniky!G131</f>
        <v>I</v>
      </c>
    </row>
    <row r="128" spans="2:37" ht="12.75" customHeight="1">
      <c r="B128" s="112">
        <f t="shared" si="5"/>
        <v>0</v>
      </c>
      <c r="C128" s="37"/>
      <c r="D128" s="67"/>
      <c r="E128" s="47"/>
      <c r="F128" s="41"/>
      <c r="G128" s="41"/>
      <c r="H128" s="48"/>
      <c r="I128" s="41"/>
      <c r="J128" s="41"/>
      <c r="K128" s="48"/>
      <c r="L128" s="41"/>
      <c r="M128" s="61"/>
      <c r="N128" s="41"/>
      <c r="O128" s="129"/>
      <c r="Q128" s="122" t="s">
        <v>532</v>
      </c>
      <c r="AE128" s="203" t="str">
        <f>+ciselniky!A132</f>
        <v>plavecké športy</v>
      </c>
      <c r="AF128" s="203" t="str">
        <f>+ciselniky!B132</f>
        <v>plávanie</v>
      </c>
      <c r="AG128" s="204">
        <f>+ciselniky!C132</f>
        <v>0.65</v>
      </c>
      <c r="AH128" s="204">
        <f>+ciselniky!D132</f>
        <v>0.5</v>
      </c>
      <c r="AI128" s="204">
        <f>+ciselniky!E132</f>
        <v>0.5</v>
      </c>
      <c r="AJ128" s="204">
        <f>+ciselniky!F132</f>
        <v>0</v>
      </c>
      <c r="AK128" s="203" t="str">
        <f>+ciselniky!G132</f>
        <v>I</v>
      </c>
    </row>
    <row r="129" spans="2:37" ht="12.75" customHeight="1">
      <c r="B129" s="112">
        <f t="shared" si="5"/>
        <v>0</v>
      </c>
      <c r="C129" s="37"/>
      <c r="D129" s="67"/>
      <c r="E129" s="47"/>
      <c r="F129" s="41"/>
      <c r="G129" s="41"/>
      <c r="H129" s="48"/>
      <c r="I129" s="41"/>
      <c r="J129" s="41"/>
      <c r="K129" s="48"/>
      <c r="L129" s="41"/>
      <c r="M129" s="61"/>
      <c r="N129" s="41"/>
      <c r="O129" s="129"/>
      <c r="Q129" s="102"/>
      <c r="AE129" s="203" t="str">
        <f>+ciselniky!A133</f>
        <v>plavecké športy</v>
      </c>
      <c r="AF129" s="203" t="str">
        <f>+ciselniky!B133</f>
        <v>vodné pólo</v>
      </c>
      <c r="AG129" s="204">
        <f>+ciselniky!C133</f>
        <v>0.2</v>
      </c>
      <c r="AH129" s="204">
        <f>+ciselniky!D133</f>
        <v>0.8</v>
      </c>
      <c r="AI129" s="204">
        <f>+ciselniky!E133</f>
        <v>0.2</v>
      </c>
      <c r="AJ129" s="204">
        <f>+ciselniky!F133</f>
        <v>0</v>
      </c>
      <c r="AK129" s="203" t="str">
        <f>+ciselniky!G133</f>
        <v>K</v>
      </c>
    </row>
    <row r="130" spans="2:37" ht="12.75" customHeight="1">
      <c r="B130" s="112">
        <f t="shared" si="5"/>
        <v>0</v>
      </c>
      <c r="C130" s="37"/>
      <c r="D130" s="67"/>
      <c r="E130" s="47"/>
      <c r="F130" s="41"/>
      <c r="G130" s="41"/>
      <c r="H130" s="48"/>
      <c r="I130" s="41"/>
      <c r="J130" s="41"/>
      <c r="K130" s="48"/>
      <c r="L130" s="41"/>
      <c r="M130" s="61"/>
      <c r="N130" s="41"/>
      <c r="O130" s="129"/>
      <c r="Q130" s="122" t="s">
        <v>533</v>
      </c>
      <c r="AE130" s="203" t="str">
        <f>+ciselniky!A134</f>
        <v>plavecké športy</v>
      </c>
      <c r="AF130" s="203" t="str">
        <f>+ciselniky!B134</f>
        <v>synchronizované plávanie</v>
      </c>
      <c r="AG130" s="204">
        <f>+ciselniky!C134</f>
        <v>0.1</v>
      </c>
      <c r="AH130" s="204">
        <f>+ciselniky!D134</f>
        <v>0</v>
      </c>
      <c r="AI130" s="204">
        <f>+ciselniky!E134</f>
        <v>0</v>
      </c>
      <c r="AJ130" s="204">
        <f>+ciselniky!F134</f>
        <v>1</v>
      </c>
      <c r="AK130" s="203" t="str">
        <f>+ciselniky!G134</f>
        <v>I</v>
      </c>
    </row>
    <row r="131" spans="2:37" ht="12.75" customHeight="1">
      <c r="B131" s="112">
        <f t="shared" si="5"/>
        <v>0</v>
      </c>
      <c r="C131" s="37"/>
      <c r="D131" s="67"/>
      <c r="E131" s="47"/>
      <c r="F131" s="41"/>
      <c r="G131" s="41"/>
      <c r="H131" s="48"/>
      <c r="I131" s="41"/>
      <c r="J131" s="41"/>
      <c r="K131" s="48"/>
      <c r="L131" s="41"/>
      <c r="M131" s="61"/>
      <c r="N131" s="41"/>
      <c r="O131" s="129"/>
      <c r="Q131" s="102" t="s">
        <v>534</v>
      </c>
      <c r="AE131" s="203" t="str">
        <f>+ciselniky!A135</f>
        <v>plavecké športy</v>
      </c>
      <c r="AF131" s="203" t="str">
        <f>+ciselniky!B135</f>
        <v>diaľkové plávanie</v>
      </c>
      <c r="AG131" s="204">
        <f>+ciselniky!C135</f>
        <v>0.05</v>
      </c>
      <c r="AH131" s="204">
        <f>+ciselniky!D135</f>
        <v>0.5</v>
      </c>
      <c r="AI131" s="204">
        <f>+ciselniky!E135</f>
        <v>0.5</v>
      </c>
      <c r="AJ131" s="204">
        <f>+ciselniky!F135</f>
        <v>0</v>
      </c>
      <c r="AK131" s="203" t="str">
        <f>+ciselniky!G135</f>
        <v>I</v>
      </c>
    </row>
    <row r="132" spans="2:37" ht="12.75" customHeight="1">
      <c r="B132" s="112">
        <f t="shared" si="5"/>
        <v>0</v>
      </c>
      <c r="C132" s="37"/>
      <c r="D132" s="67"/>
      <c r="E132" s="47"/>
      <c r="F132" s="41"/>
      <c r="G132" s="41"/>
      <c r="H132" s="48"/>
      <c r="I132" s="41"/>
      <c r="J132" s="41"/>
      <c r="K132" s="48"/>
      <c r="L132" s="41"/>
      <c r="M132" s="61"/>
      <c r="N132" s="41"/>
      <c r="O132" s="129"/>
      <c r="Q132" s="102" t="s">
        <v>535</v>
      </c>
      <c r="AE132" s="203" t="str">
        <f>+ciselniky!A136</f>
        <v>plavecké športy</v>
      </c>
      <c r="AF132" s="203" t="str">
        <f>+ciselniky!B136</f>
        <v>skoky do vody</v>
      </c>
      <c r="AG132" s="204">
        <f>+ciselniky!C136</f>
        <v>0</v>
      </c>
      <c r="AH132" s="204">
        <f>+ciselniky!D136</f>
        <v>0.5</v>
      </c>
      <c r="AI132" s="204">
        <f>+ciselniky!E136</f>
        <v>0.5</v>
      </c>
      <c r="AJ132" s="204">
        <f>+ciselniky!F136</f>
        <v>0</v>
      </c>
      <c r="AK132" s="203" t="str">
        <f>+ciselniky!G136</f>
        <v>I</v>
      </c>
    </row>
    <row r="133" spans="2:37" ht="12.75" customHeight="1">
      <c r="B133" s="112">
        <f t="shared" si="5"/>
        <v>0</v>
      </c>
      <c r="C133" s="37"/>
      <c r="D133" s="67"/>
      <c r="E133" s="47"/>
      <c r="F133" s="41"/>
      <c r="G133" s="41"/>
      <c r="H133" s="48"/>
      <c r="I133" s="41"/>
      <c r="J133" s="41"/>
      <c r="K133" s="48"/>
      <c r="L133" s="41"/>
      <c r="M133" s="61"/>
      <c r="N133" s="41"/>
      <c r="O133" s="129"/>
      <c r="Q133" s="102" t="s">
        <v>536</v>
      </c>
      <c r="AE133" s="203" t="str">
        <f>+ciselniky!A137</f>
        <v>plavecké športy</v>
      </c>
      <c r="AF133" s="203" t="str">
        <f>+ciselniky!B137</f>
        <v>skoky do vody z výšky</v>
      </c>
      <c r="AG133" s="204">
        <f>+ciselniky!C137</f>
        <v>0</v>
      </c>
      <c r="AH133" s="204">
        <f>+ciselniky!D137</f>
        <v>0.5</v>
      </c>
      <c r="AI133" s="204">
        <f>+ciselniky!E137</f>
        <v>0.5</v>
      </c>
      <c r="AJ133" s="204">
        <f>+ciselniky!F137</f>
        <v>0</v>
      </c>
      <c r="AK133" s="203" t="str">
        <f>+ciselniky!G137</f>
        <v>I</v>
      </c>
    </row>
    <row r="134" spans="2:37" ht="12.75" customHeight="1">
      <c r="B134" s="112">
        <f t="shared" si="5"/>
        <v>0</v>
      </c>
      <c r="C134" s="37"/>
      <c r="D134" s="67"/>
      <c r="E134" s="47"/>
      <c r="F134" s="41"/>
      <c r="G134" s="41"/>
      <c r="H134" s="48"/>
      <c r="I134" s="41"/>
      <c r="J134" s="41"/>
      <c r="K134" s="48"/>
      <c r="L134" s="41"/>
      <c r="M134" s="61"/>
      <c r="N134" s="41"/>
      <c r="O134" s="129"/>
      <c r="Q134" s="102" t="s">
        <v>537</v>
      </c>
      <c r="AE134" s="203" t="str">
        <f>+ciselniky!A138</f>
        <v>potápačské športy</v>
      </c>
      <c r="AF134" s="203" t="str">
        <f>+ciselniky!B138</f>
        <v>plutvové plávanie</v>
      </c>
      <c r="AG134" s="204">
        <f>+ciselniky!C138</f>
        <v>0.6</v>
      </c>
      <c r="AH134" s="204">
        <f>+ciselniky!D138</f>
        <v>0.47</v>
      </c>
      <c r="AI134" s="204">
        <f>+ciselniky!E138</f>
        <v>0.47</v>
      </c>
      <c r="AJ134" s="204">
        <f>+ciselniky!F138</f>
        <v>0.06</v>
      </c>
      <c r="AK134" s="203" t="str">
        <f>+ciselniky!G138</f>
        <v>I</v>
      </c>
    </row>
    <row r="135" spans="2:37" ht="12.75" customHeight="1">
      <c r="B135" s="112">
        <f t="shared" si="5"/>
        <v>0</v>
      </c>
      <c r="C135" s="37"/>
      <c r="D135" s="67"/>
      <c r="E135" s="47"/>
      <c r="F135" s="41"/>
      <c r="G135" s="41"/>
      <c r="H135" s="48"/>
      <c r="I135" s="41"/>
      <c r="J135" s="41"/>
      <c r="K135" s="48"/>
      <c r="L135" s="41"/>
      <c r="M135" s="61"/>
      <c r="N135" s="41"/>
      <c r="O135" s="129"/>
      <c r="Q135" s="102" t="s">
        <v>538</v>
      </c>
      <c r="AE135" s="203" t="str">
        <f>+ciselniky!A139</f>
        <v>potápačské športy</v>
      </c>
      <c r="AF135" s="203" t="str">
        <f>+ciselniky!B139</f>
        <v>orientačné potápanie</v>
      </c>
      <c r="AG135" s="204">
        <f>+ciselniky!C139</f>
        <v>0.25</v>
      </c>
      <c r="AH135" s="204">
        <f>+ciselniky!D139</f>
        <v>0.47</v>
      </c>
      <c r="AI135" s="204">
        <f>+ciselniky!E139</f>
        <v>0.47</v>
      </c>
      <c r="AJ135" s="204">
        <f>+ciselniky!F139</f>
        <v>0.06</v>
      </c>
      <c r="AK135" s="203" t="str">
        <f>+ciselniky!G139</f>
        <v>I</v>
      </c>
    </row>
    <row r="136" spans="2:37" ht="12.75" customHeight="1">
      <c r="B136" s="112">
        <f t="shared" si="5"/>
        <v>0</v>
      </c>
      <c r="C136" s="37"/>
      <c r="D136" s="67"/>
      <c r="E136" s="47"/>
      <c r="F136" s="41"/>
      <c r="G136" s="41"/>
      <c r="H136" s="48"/>
      <c r="I136" s="41"/>
      <c r="J136" s="41"/>
      <c r="K136" s="48"/>
      <c r="L136" s="41"/>
      <c r="M136" s="61"/>
      <c r="N136" s="41"/>
      <c r="O136" s="129"/>
      <c r="Q136" s="102" t="s">
        <v>539</v>
      </c>
      <c r="AE136" s="203" t="str">
        <f>+ciselniky!A140</f>
        <v>potápačské športy</v>
      </c>
      <c r="AF136" s="203" t="str">
        <f>+ciselniky!B140</f>
        <v>hĺbkové potápanie na nádych</v>
      </c>
      <c r="AG136" s="204">
        <f>+ciselniky!C140</f>
        <v>0.1</v>
      </c>
      <c r="AH136" s="204">
        <f>+ciselniky!D140</f>
        <v>0.5</v>
      </c>
      <c r="AI136" s="204">
        <f>+ciselniky!E140</f>
        <v>0.5</v>
      </c>
      <c r="AJ136" s="204">
        <f>+ciselniky!F140</f>
        <v>0</v>
      </c>
      <c r="AK136" s="203" t="str">
        <f>+ciselniky!G140</f>
        <v>I</v>
      </c>
    </row>
    <row r="137" spans="2:37" ht="12.75" customHeight="1">
      <c r="B137" s="112">
        <f t="shared" si="5"/>
        <v>0</v>
      </c>
      <c r="C137" s="37"/>
      <c r="D137" s="67"/>
      <c r="E137" s="47"/>
      <c r="F137" s="41"/>
      <c r="G137" s="41"/>
      <c r="H137" s="48"/>
      <c r="I137" s="41"/>
      <c r="J137" s="41"/>
      <c r="K137" s="48"/>
      <c r="L137" s="41"/>
      <c r="M137" s="61"/>
      <c r="N137" s="41"/>
      <c r="O137" s="129"/>
      <c r="Q137" s="102" t="s">
        <v>540</v>
      </c>
      <c r="AE137" s="203" t="str">
        <f>+ciselniky!A141</f>
        <v>potápačské športy</v>
      </c>
      <c r="AF137" s="203" t="str">
        <f>+ciselniky!B141</f>
        <v>ragby pod vodou</v>
      </c>
      <c r="AG137" s="204">
        <f>+ciselniky!C141</f>
        <v>0.05</v>
      </c>
      <c r="AH137" s="204">
        <f>+ciselniky!D141</f>
        <v>1</v>
      </c>
      <c r="AI137" s="204">
        <f>+ciselniky!E141</f>
        <v>0</v>
      </c>
      <c r="AJ137" s="204">
        <f>+ciselniky!F141</f>
        <v>0</v>
      </c>
      <c r="AK137" s="203" t="str">
        <f>+ciselniky!G141</f>
        <v>K</v>
      </c>
    </row>
    <row r="138" spans="2:37" ht="12.75" customHeight="1">
      <c r="B138" s="112">
        <f t="shared" si="5"/>
        <v>0</v>
      </c>
      <c r="C138" s="37"/>
      <c r="D138" s="67"/>
      <c r="E138" s="47"/>
      <c r="F138" s="41"/>
      <c r="G138" s="41"/>
      <c r="H138" s="48"/>
      <c r="I138" s="41"/>
      <c r="J138" s="41"/>
      <c r="K138" s="48"/>
      <c r="L138" s="41"/>
      <c r="M138" s="61"/>
      <c r="N138" s="41"/>
      <c r="O138" s="129"/>
      <c r="Q138" s="102" t="s">
        <v>541</v>
      </c>
      <c r="AE138" s="203" t="str">
        <f>+ciselniky!A142</f>
        <v>potápačské športy</v>
      </c>
      <c r="AF138" s="203" t="str">
        <f>+ciselniky!B142</f>
        <v>aquathlon</v>
      </c>
      <c r="AG138" s="204">
        <f>+ciselniky!C142</f>
        <v>0</v>
      </c>
      <c r="AH138" s="204">
        <f>+ciselniky!D142</f>
        <v>0.4</v>
      </c>
      <c r="AI138" s="204">
        <f>+ciselniky!E142</f>
        <v>0.4</v>
      </c>
      <c r="AJ138" s="204">
        <f>+ciselniky!F142</f>
        <v>0.2</v>
      </c>
      <c r="AK138" s="203" t="str">
        <f>+ciselniky!G142</f>
        <v>I</v>
      </c>
    </row>
    <row r="139" spans="2:37" ht="12.75" customHeight="1">
      <c r="B139" s="112">
        <f t="shared" si="5"/>
        <v>0</v>
      </c>
      <c r="C139" s="37"/>
      <c r="D139" s="67"/>
      <c r="E139" s="47"/>
      <c r="F139" s="41"/>
      <c r="G139" s="41"/>
      <c r="H139" s="48"/>
      <c r="I139" s="41"/>
      <c r="J139" s="41"/>
      <c r="K139" s="48"/>
      <c r="L139" s="41"/>
      <c r="M139" s="61"/>
      <c r="N139" s="41"/>
      <c r="O139" s="129"/>
      <c r="Q139" s="102"/>
      <c r="AE139" s="203" t="str">
        <f>+ciselniky!A143</f>
        <v>potápačské športy</v>
      </c>
      <c r="AF139" s="203" t="str">
        <f>+ciselniky!B143</f>
        <v>hokej pod vodou</v>
      </c>
      <c r="AG139" s="204">
        <f>+ciselniky!C143</f>
        <v>0</v>
      </c>
      <c r="AH139" s="204">
        <f>+ciselniky!D143</f>
        <v>0.4</v>
      </c>
      <c r="AI139" s="204">
        <f>+ciselniky!E143</f>
        <v>0.4</v>
      </c>
      <c r="AJ139" s="204">
        <f>+ciselniky!F143</f>
        <v>0.2</v>
      </c>
      <c r="AK139" s="203" t="str">
        <f>+ciselniky!G143</f>
        <v>K</v>
      </c>
    </row>
    <row r="140" spans="2:37" ht="12.75" customHeight="1">
      <c r="B140" s="112">
        <f t="shared" si="5"/>
        <v>0</v>
      </c>
      <c r="C140" s="37"/>
      <c r="D140" s="67"/>
      <c r="E140" s="47"/>
      <c r="F140" s="41"/>
      <c r="G140" s="41"/>
      <c r="H140" s="48"/>
      <c r="I140" s="41"/>
      <c r="J140" s="41"/>
      <c r="K140" s="48"/>
      <c r="L140" s="41"/>
      <c r="M140" s="61"/>
      <c r="N140" s="41"/>
      <c r="O140" s="129"/>
      <c r="Q140" s="113" t="s">
        <v>542</v>
      </c>
      <c r="AE140" s="203" t="str">
        <f>+ciselniky!A144</f>
        <v>potápačské športy</v>
      </c>
      <c r="AF140" s="203" t="str">
        <f>+ciselniky!B144</f>
        <v>streľba na terč pod vodou</v>
      </c>
      <c r="AG140" s="204">
        <f>+ciselniky!C144</f>
        <v>0</v>
      </c>
      <c r="AH140" s="204">
        <f>+ciselniky!D144</f>
        <v>0.4</v>
      </c>
      <c r="AI140" s="204">
        <f>+ciselniky!E144</f>
        <v>0.4</v>
      </c>
      <c r="AJ140" s="204">
        <f>+ciselniky!F144</f>
        <v>0.2</v>
      </c>
      <c r="AK140" s="203" t="str">
        <f>+ciselniky!G144</f>
        <v>I</v>
      </c>
    </row>
    <row r="141" spans="2:37" ht="12.75" customHeight="1">
      <c r="B141" s="112">
        <f t="shared" si="5"/>
        <v>0</v>
      </c>
      <c r="C141" s="37"/>
      <c r="D141" s="67"/>
      <c r="E141" s="47"/>
      <c r="F141" s="41"/>
      <c r="G141" s="41"/>
      <c r="H141" s="48"/>
      <c r="I141" s="41"/>
      <c r="J141" s="41"/>
      <c r="K141" s="48"/>
      <c r="L141" s="41"/>
      <c r="M141" s="61"/>
      <c r="N141" s="41"/>
      <c r="O141" s="129"/>
      <c r="Q141" s="113" t="s">
        <v>543</v>
      </c>
      <c r="AE141" s="203" t="str">
        <f>+ciselniky!A145</f>
        <v>potápačské športy</v>
      </c>
      <c r="AF141" s="203" t="str">
        <f>+ciselniky!B145</f>
        <v>športové potápanie</v>
      </c>
      <c r="AG141" s="204">
        <f>+ciselniky!C145</f>
        <v>0</v>
      </c>
      <c r="AH141" s="204">
        <f>+ciselniky!D145</f>
        <v>0.4</v>
      </c>
      <c r="AI141" s="204">
        <f>+ciselniky!E145</f>
        <v>0.4</v>
      </c>
      <c r="AJ141" s="204">
        <f>+ciselniky!F145</f>
        <v>0.2</v>
      </c>
      <c r="AK141" s="203" t="str">
        <f>+ciselniky!G145</f>
        <v>I</v>
      </c>
    </row>
    <row r="142" spans="2:37" ht="12.75" customHeight="1">
      <c r="B142" s="112">
        <f t="shared" si="5"/>
        <v>0</v>
      </c>
      <c r="C142" s="37"/>
      <c r="D142" s="67"/>
      <c r="E142" s="47"/>
      <c r="F142" s="41"/>
      <c r="G142" s="41"/>
      <c r="H142" s="48"/>
      <c r="I142" s="41"/>
      <c r="J142" s="41"/>
      <c r="K142" s="48"/>
      <c r="L142" s="41"/>
      <c r="M142" s="61"/>
      <c r="N142" s="41"/>
      <c r="O142" s="129"/>
      <c r="Q142" s="122" t="s">
        <v>544</v>
      </c>
      <c r="AE142" s="203" t="str">
        <f>+ciselniky!A146</f>
        <v>pozemný hokej</v>
      </c>
      <c r="AF142" s="203" t="str">
        <f>+ciselniky!B146</f>
        <v>pozemný hokej</v>
      </c>
      <c r="AG142" s="204">
        <f>+ciselniky!C146</f>
        <v>0.8</v>
      </c>
      <c r="AH142" s="204">
        <f>+ciselniky!D146</f>
        <v>0.5</v>
      </c>
      <c r="AI142" s="204">
        <f>+ciselniky!E146</f>
        <v>0.5</v>
      </c>
      <c r="AJ142" s="204">
        <f>+ciselniky!F146</f>
        <v>0</v>
      </c>
      <c r="AK142" s="203" t="str">
        <f>+ciselniky!G146</f>
        <v>K</v>
      </c>
    </row>
    <row r="143" spans="2:37" ht="12.75" customHeight="1">
      <c r="B143" s="112">
        <f t="shared" si="5"/>
        <v>0</v>
      </c>
      <c r="C143" s="37"/>
      <c r="D143" s="67"/>
      <c r="E143" s="47"/>
      <c r="F143" s="41"/>
      <c r="G143" s="41"/>
      <c r="H143" s="48"/>
      <c r="I143" s="41"/>
      <c r="J143" s="41"/>
      <c r="K143" s="48"/>
      <c r="L143" s="41"/>
      <c r="M143" s="61"/>
      <c r="N143" s="41"/>
      <c r="O143" s="129"/>
      <c r="Q143" s="102"/>
      <c r="AE143" s="203" t="str">
        <f>+ciselniky!A147</f>
        <v>pozemný hokej</v>
      </c>
      <c r="AF143" s="203" t="str">
        <f>+ciselniky!B147</f>
        <v>halový pozemný hokej</v>
      </c>
      <c r="AG143" s="204">
        <f>+ciselniky!C147</f>
        <v>0.2</v>
      </c>
      <c r="AH143" s="204">
        <f>+ciselniky!D147</f>
        <v>0.5</v>
      </c>
      <c r="AI143" s="204">
        <f>+ciselniky!E147</f>
        <v>0.5</v>
      </c>
      <c r="AJ143" s="204">
        <f>+ciselniky!F147</f>
        <v>0</v>
      </c>
      <c r="AK143" s="203" t="str">
        <f>+ciselniky!G147</f>
        <v>K</v>
      </c>
    </row>
    <row r="144" spans="2:37" ht="12.75" customHeight="1">
      <c r="B144" s="112">
        <f t="shared" si="5"/>
        <v>0</v>
      </c>
      <c r="C144" s="37"/>
      <c r="D144" s="67"/>
      <c r="E144" s="47"/>
      <c r="F144" s="41"/>
      <c r="G144" s="41"/>
      <c r="H144" s="48"/>
      <c r="I144" s="41"/>
      <c r="J144" s="41"/>
      <c r="K144" s="48"/>
      <c r="L144" s="41"/>
      <c r="M144" s="61"/>
      <c r="N144" s="41"/>
      <c r="O144" s="129"/>
      <c r="Q144" s="102"/>
      <c r="AE144" s="203" t="str">
        <f>+ciselniky!A148</f>
        <v>pretláčanie rukou</v>
      </c>
      <c r="AF144" s="203" t="str">
        <f>+ciselniky!B148</f>
        <v>pretláčanie rukou</v>
      </c>
      <c r="AG144" s="204">
        <f>+ciselniky!C148</f>
        <v>1</v>
      </c>
      <c r="AH144" s="204">
        <f>+ciselniky!D148</f>
        <v>0.5</v>
      </c>
      <c r="AI144" s="204">
        <f>+ciselniky!E148</f>
        <v>0.5</v>
      </c>
      <c r="AJ144" s="204">
        <f>+ciselniky!F148</f>
        <v>0</v>
      </c>
      <c r="AK144" s="203" t="str">
        <f>+ciselniky!G148</f>
        <v>I</v>
      </c>
    </row>
    <row r="145" spans="2:37" ht="12.75" customHeight="1">
      <c r="B145" s="112">
        <f t="shared" si="5"/>
        <v>0</v>
      </c>
      <c r="C145" s="37"/>
      <c r="D145" s="67"/>
      <c r="E145" s="47"/>
      <c r="F145" s="41"/>
      <c r="G145" s="41"/>
      <c r="H145" s="48"/>
      <c r="I145" s="41"/>
      <c r="J145" s="41"/>
      <c r="K145" s="48"/>
      <c r="L145" s="41"/>
      <c r="M145" s="61"/>
      <c r="N145" s="41"/>
      <c r="O145" s="129"/>
      <c r="Q145" s="102"/>
      <c r="AE145" s="203" t="str">
        <f>+ciselniky!A149</f>
        <v>psie záprahy</v>
      </c>
      <c r="AF145" s="203" t="str">
        <f>+ciselniky!B149</f>
        <v>psie záprahy</v>
      </c>
      <c r="AG145" s="204">
        <f>+ciselniky!C149</f>
        <v>1</v>
      </c>
      <c r="AH145" s="204">
        <f>+ciselniky!D149</f>
        <v>0.6</v>
      </c>
      <c r="AI145" s="204">
        <f>+ciselniky!E149</f>
        <v>0.4</v>
      </c>
      <c r="AJ145" s="204">
        <f>+ciselniky!F149</f>
        <v>0</v>
      </c>
      <c r="AK145" s="203" t="str">
        <f>+ciselniky!G149</f>
        <v>I</v>
      </c>
    </row>
    <row r="146" spans="2:37" ht="12.75" customHeight="1">
      <c r="B146" s="112">
        <f t="shared" ref="B146:B209" si="9">$C$2</f>
        <v>0</v>
      </c>
      <c r="C146" s="37"/>
      <c r="D146" s="67"/>
      <c r="E146" s="47"/>
      <c r="F146" s="41"/>
      <c r="G146" s="41"/>
      <c r="H146" s="48"/>
      <c r="I146" s="41"/>
      <c r="J146" s="41"/>
      <c r="K146" s="48"/>
      <c r="L146" s="41"/>
      <c r="M146" s="61"/>
      <c r="N146" s="41"/>
      <c r="O146" s="129"/>
      <c r="Q146" s="102"/>
      <c r="AE146" s="203" t="str">
        <f>+ciselniky!A150</f>
        <v>rugby</v>
      </c>
      <c r="AF146" s="203" t="str">
        <f>+ciselniky!B150</f>
        <v>rugby XV.</v>
      </c>
      <c r="AG146" s="204">
        <f>+ciselniky!C150</f>
        <v>0.7</v>
      </c>
      <c r="AH146" s="204">
        <f>+ciselniky!D150</f>
        <v>0.8</v>
      </c>
      <c r="AI146" s="204">
        <f>+ciselniky!E150</f>
        <v>0.2</v>
      </c>
      <c r="AJ146" s="204">
        <f>+ciselniky!F150</f>
        <v>0</v>
      </c>
      <c r="AK146" s="203" t="str">
        <f>+ciselniky!G150</f>
        <v>K</v>
      </c>
    </row>
    <row r="147" spans="2:37" ht="12.75" customHeight="1">
      <c r="B147" s="112">
        <f t="shared" si="9"/>
        <v>0</v>
      </c>
      <c r="C147" s="37"/>
      <c r="D147" s="67"/>
      <c r="E147" s="47"/>
      <c r="F147" s="41"/>
      <c r="G147" s="41"/>
      <c r="H147" s="48"/>
      <c r="I147" s="41"/>
      <c r="J147" s="41"/>
      <c r="K147" s="48"/>
      <c r="L147" s="41"/>
      <c r="M147" s="61"/>
      <c r="N147" s="41"/>
      <c r="O147" s="129"/>
      <c r="Q147" s="102"/>
      <c r="AE147" s="203" t="str">
        <f>+ciselniky!A151</f>
        <v>rugby</v>
      </c>
      <c r="AF147" s="203" t="str">
        <f>+ciselniky!B151</f>
        <v>rugby 7</v>
      </c>
      <c r="AG147" s="204">
        <f>+ciselniky!C151</f>
        <v>0.3</v>
      </c>
      <c r="AH147" s="204">
        <f>+ciselniky!D151</f>
        <v>0.6</v>
      </c>
      <c r="AI147" s="204">
        <f>+ciselniky!E151</f>
        <v>0.4</v>
      </c>
      <c r="AJ147" s="204">
        <f>+ciselniky!F151</f>
        <v>0</v>
      </c>
      <c r="AK147" s="203" t="str">
        <f>+ciselniky!G151</f>
        <v>K</v>
      </c>
    </row>
    <row r="148" spans="2:37" ht="12.75" customHeight="1">
      <c r="B148" s="112">
        <f t="shared" si="9"/>
        <v>0</v>
      </c>
      <c r="C148" s="37"/>
      <c r="D148" s="67"/>
      <c r="E148" s="47"/>
      <c r="F148" s="41"/>
      <c r="G148" s="41"/>
      <c r="H148" s="48"/>
      <c r="I148" s="41"/>
      <c r="J148" s="41"/>
      <c r="K148" s="48"/>
      <c r="L148" s="41"/>
      <c r="M148" s="61"/>
      <c r="N148" s="41"/>
      <c r="O148" s="129"/>
      <c r="Q148" s="102"/>
      <c r="AE148" s="203" t="str">
        <f>+ciselniky!A152</f>
        <v>rybolovná technika</v>
      </c>
      <c r="AF148" s="203" t="str">
        <f>+ciselniky!B152</f>
        <v>rybolovná technika</v>
      </c>
      <c r="AG148" s="204">
        <f>+ciselniky!C152</f>
        <v>1</v>
      </c>
      <c r="AH148" s="204">
        <f>+ciselniky!D152</f>
        <v>0.75</v>
      </c>
      <c r="AI148" s="204">
        <f>+ciselniky!E152</f>
        <v>0.25</v>
      </c>
      <c r="AJ148" s="204">
        <f>+ciselniky!F152</f>
        <v>0</v>
      </c>
      <c r="AK148" s="203" t="str">
        <f>+ciselniky!G152</f>
        <v>I</v>
      </c>
    </row>
    <row r="149" spans="2:37" ht="12.75" customHeight="1">
      <c r="B149" s="112">
        <f t="shared" si="9"/>
        <v>0</v>
      </c>
      <c r="C149" s="37"/>
      <c r="D149" s="67"/>
      <c r="E149" s="47"/>
      <c r="F149" s="41"/>
      <c r="G149" s="41"/>
      <c r="H149" s="48"/>
      <c r="I149" s="41"/>
      <c r="J149" s="41"/>
      <c r="K149" s="48"/>
      <c r="L149" s="41"/>
      <c r="M149" s="61"/>
      <c r="N149" s="41"/>
      <c r="O149" s="129"/>
      <c r="Q149" s="102"/>
      <c r="AE149" s="203" t="str">
        <f>+ciselniky!A153</f>
        <v>rýchlokorčuľovanie</v>
      </c>
      <c r="AF149" s="203" t="str">
        <f>+ciselniky!B153</f>
        <v>rýchlokorčuľovanie</v>
      </c>
      <c r="AG149" s="204">
        <f>+ciselniky!C153</f>
        <v>0.55000000000000004</v>
      </c>
      <c r="AH149" s="204">
        <f>+ciselniky!D153</f>
        <v>0.5</v>
      </c>
      <c r="AI149" s="204">
        <f>+ciselniky!E153</f>
        <v>0.5</v>
      </c>
      <c r="AJ149" s="204">
        <f>+ciselniky!F153</f>
        <v>0</v>
      </c>
      <c r="AK149" s="203" t="str">
        <f>+ciselniky!G153</f>
        <v>I</v>
      </c>
    </row>
    <row r="150" spans="2:37" ht="12.75" customHeight="1">
      <c r="B150" s="112">
        <f t="shared" si="9"/>
        <v>0</v>
      </c>
      <c r="C150" s="37"/>
      <c r="D150" s="67"/>
      <c r="E150" s="47"/>
      <c r="F150" s="41"/>
      <c r="G150" s="41"/>
      <c r="H150" s="48"/>
      <c r="I150" s="41"/>
      <c r="J150" s="41"/>
      <c r="K150" s="48"/>
      <c r="L150" s="41"/>
      <c r="M150" s="61"/>
      <c r="N150" s="41"/>
      <c r="O150" s="129"/>
      <c r="Q150" s="102"/>
      <c r="AE150" s="203" t="str">
        <f>+ciselniky!A154</f>
        <v>rýchlokorčuľovanie</v>
      </c>
      <c r="AF150" s="203" t="str">
        <f>+ciselniky!B154</f>
        <v>short track</v>
      </c>
      <c r="AG150" s="204">
        <f>+ciselniky!C154</f>
        <v>0.45</v>
      </c>
      <c r="AH150" s="204">
        <f>+ciselniky!D154</f>
        <v>0.5</v>
      </c>
      <c r="AI150" s="204">
        <f>+ciselniky!E154</f>
        <v>0.5</v>
      </c>
      <c r="AJ150" s="204">
        <f>+ciselniky!F154</f>
        <v>0</v>
      </c>
      <c r="AK150" s="203" t="str">
        <f>+ciselniky!G154</f>
        <v>I</v>
      </c>
    </row>
    <row r="151" spans="2:37" ht="12.75" customHeight="1">
      <c r="B151" s="112">
        <f t="shared" si="9"/>
        <v>0</v>
      </c>
      <c r="C151" s="37"/>
      <c r="D151" s="67"/>
      <c r="E151" s="47"/>
      <c r="F151" s="41"/>
      <c r="G151" s="41"/>
      <c r="H151" s="48"/>
      <c r="I151" s="41"/>
      <c r="J151" s="41"/>
      <c r="K151" s="48"/>
      <c r="L151" s="41"/>
      <c r="M151" s="61"/>
      <c r="N151" s="41"/>
      <c r="O151" s="129"/>
      <c r="Q151" s="102"/>
      <c r="AE151" s="203" t="str">
        <f>+ciselniky!A155</f>
        <v>sánkovanie</v>
      </c>
      <c r="AF151" s="203" t="str">
        <f>+ciselniky!B155</f>
        <v>sánkovanie</v>
      </c>
      <c r="AG151" s="204">
        <f>+ciselniky!C155</f>
        <v>1</v>
      </c>
      <c r="AH151" s="204">
        <f>+ciselniky!D155</f>
        <v>0.5</v>
      </c>
      <c r="AI151" s="204">
        <f>+ciselniky!E155</f>
        <v>0.5</v>
      </c>
      <c r="AJ151" s="204">
        <f>+ciselniky!F155</f>
        <v>0</v>
      </c>
      <c r="AK151" s="203" t="str">
        <f>+ciselniky!G155</f>
        <v>I</v>
      </c>
    </row>
    <row r="152" spans="2:37" ht="12.75" customHeight="1">
      <c r="B152" s="112">
        <f t="shared" si="9"/>
        <v>0</v>
      </c>
      <c r="C152" s="37"/>
      <c r="D152" s="67"/>
      <c r="E152" s="47"/>
      <c r="F152" s="41"/>
      <c r="G152" s="41"/>
      <c r="H152" s="48"/>
      <c r="I152" s="41"/>
      <c r="J152" s="41"/>
      <c r="K152" s="48"/>
      <c r="L152" s="41"/>
      <c r="M152" s="61"/>
      <c r="N152" s="41"/>
      <c r="O152" s="129"/>
      <c r="Q152" s="102"/>
      <c r="AE152" s="203" t="str">
        <f>+ciselniky!A156</f>
        <v>silový trojboj</v>
      </c>
      <c r="AF152" s="203" t="str">
        <f>+ciselniky!B156</f>
        <v>silový trojboj</v>
      </c>
      <c r="AG152" s="204">
        <f>+ciselniky!C156</f>
        <v>0.3</v>
      </c>
      <c r="AH152" s="204">
        <f>+ciselniky!D156</f>
        <v>0.7</v>
      </c>
      <c r="AI152" s="204">
        <f>+ciselniky!E156</f>
        <v>0.3</v>
      </c>
      <c r="AJ152" s="204">
        <f>+ciselniky!F156</f>
        <v>0</v>
      </c>
      <c r="AK152" s="203" t="str">
        <f>+ciselniky!G156</f>
        <v>I</v>
      </c>
    </row>
    <row r="153" spans="2:37" ht="12.75" customHeight="1">
      <c r="B153" s="112">
        <f t="shared" si="9"/>
        <v>0</v>
      </c>
      <c r="C153" s="37"/>
      <c r="D153" s="67"/>
      <c r="E153" s="47"/>
      <c r="F153" s="41"/>
      <c r="G153" s="41"/>
      <c r="H153" s="48"/>
      <c r="I153" s="41"/>
      <c r="J153" s="41"/>
      <c r="K153" s="48"/>
      <c r="L153" s="41"/>
      <c r="M153" s="61"/>
      <c r="N153" s="41"/>
      <c r="O153" s="129"/>
      <c r="Q153" s="102"/>
      <c r="AE153" s="203" t="str">
        <f>+ciselniky!A157</f>
        <v>silový trojboj</v>
      </c>
      <c r="AF153" s="203" t="str">
        <f>+ciselniky!B157</f>
        <v>klasický silový trojboj</v>
      </c>
      <c r="AG153" s="204">
        <f>+ciselniky!C157</f>
        <v>0.3</v>
      </c>
      <c r="AH153" s="204">
        <f>+ciselniky!D157</f>
        <v>0.7</v>
      </c>
      <c r="AI153" s="204">
        <f>+ciselniky!E157</f>
        <v>0.3</v>
      </c>
      <c r="AJ153" s="204">
        <f>+ciselniky!F157</f>
        <v>0</v>
      </c>
      <c r="AK153" s="203" t="str">
        <f>+ciselniky!G157</f>
        <v>I</v>
      </c>
    </row>
    <row r="154" spans="2:37" ht="12.75" customHeight="1">
      <c r="B154" s="112">
        <f t="shared" si="9"/>
        <v>0</v>
      </c>
      <c r="C154" s="37"/>
      <c r="D154" s="67"/>
      <c r="E154" s="47"/>
      <c r="F154" s="41"/>
      <c r="G154" s="41"/>
      <c r="H154" s="48"/>
      <c r="I154" s="41"/>
      <c r="J154" s="41"/>
      <c r="K154" s="48"/>
      <c r="L154" s="41"/>
      <c r="M154" s="61"/>
      <c r="N154" s="41"/>
      <c r="O154" s="129"/>
      <c r="Q154" s="102"/>
      <c r="AE154" s="203" t="str">
        <f>+ciselniky!A158</f>
        <v>silový trojboj</v>
      </c>
      <c r="AF154" s="203" t="str">
        <f>+ciselniky!B158</f>
        <v>tlak na lavičke</v>
      </c>
      <c r="AG154" s="204">
        <f>+ciselniky!C158</f>
        <v>0.2</v>
      </c>
      <c r="AH154" s="204">
        <f>+ciselniky!D158</f>
        <v>0.7</v>
      </c>
      <c r="AI154" s="204">
        <f>+ciselniky!E158</f>
        <v>0.3</v>
      </c>
      <c r="AJ154" s="204">
        <f>+ciselniky!F158</f>
        <v>0</v>
      </c>
      <c r="AK154" s="203" t="str">
        <f>+ciselniky!G158</f>
        <v>I</v>
      </c>
    </row>
    <row r="155" spans="2:37" ht="12.75" customHeight="1">
      <c r="B155" s="112">
        <f t="shared" si="9"/>
        <v>0</v>
      </c>
      <c r="C155" s="37"/>
      <c r="D155" s="67"/>
      <c r="E155" s="47"/>
      <c r="F155" s="41"/>
      <c r="G155" s="41"/>
      <c r="H155" s="48"/>
      <c r="I155" s="41"/>
      <c r="J155" s="41"/>
      <c r="K155" s="48"/>
      <c r="L155" s="41"/>
      <c r="M155" s="61"/>
      <c r="N155" s="41"/>
      <c r="O155" s="129"/>
      <c r="Q155" s="102"/>
      <c r="AE155" s="203" t="str">
        <f>+ciselniky!A159</f>
        <v>silový trojboj</v>
      </c>
      <c r="AF155" s="203" t="str">
        <f>+ciselniky!B159</f>
        <v>klasický tlak na lavičke</v>
      </c>
      <c r="AG155" s="204">
        <f>+ciselniky!C159</f>
        <v>0.2</v>
      </c>
      <c r="AH155" s="204">
        <f>+ciselniky!D159</f>
        <v>0.7</v>
      </c>
      <c r="AI155" s="204">
        <f>+ciselniky!E159</f>
        <v>0.3</v>
      </c>
      <c r="AJ155" s="204">
        <f>+ciselniky!F159</f>
        <v>0</v>
      </c>
      <c r="AK155" s="203" t="str">
        <f>+ciselniky!G159</f>
        <v>I</v>
      </c>
    </row>
    <row r="156" spans="2:37" ht="12.75" customHeight="1">
      <c r="B156" s="112">
        <f t="shared" si="9"/>
        <v>0</v>
      </c>
      <c r="C156" s="37"/>
      <c r="D156" s="67"/>
      <c r="E156" s="47"/>
      <c r="F156" s="41"/>
      <c r="G156" s="41"/>
      <c r="H156" s="48"/>
      <c r="I156" s="41"/>
      <c r="J156" s="41"/>
      <c r="K156" s="48"/>
      <c r="L156" s="41"/>
      <c r="M156" s="61"/>
      <c r="N156" s="41"/>
      <c r="O156" s="129"/>
      <c r="Q156" s="102"/>
      <c r="AE156" s="203" t="str">
        <f>+ciselniky!A160</f>
        <v>skialpinizmus</v>
      </c>
      <c r="AF156" s="203" t="str">
        <f>+ciselniky!B160</f>
        <v>skialpinizmus</v>
      </c>
      <c r="AG156" s="204">
        <f>+ciselniky!C160</f>
        <v>1</v>
      </c>
      <c r="AH156" s="204">
        <f>+ciselniky!D160</f>
        <v>0.7</v>
      </c>
      <c r="AI156" s="204">
        <f>+ciselniky!E160</f>
        <v>0.3</v>
      </c>
      <c r="AJ156" s="204">
        <f>+ciselniky!F160</f>
        <v>0</v>
      </c>
      <c r="AK156" s="203" t="str">
        <f>+ciselniky!G160</f>
        <v>I</v>
      </c>
    </row>
    <row r="157" spans="2:37" ht="12.75" customHeight="1">
      <c r="B157" s="112">
        <f t="shared" si="9"/>
        <v>0</v>
      </c>
      <c r="C157" s="37"/>
      <c r="D157" s="67"/>
      <c r="E157" s="47"/>
      <c r="F157" s="41"/>
      <c r="G157" s="41"/>
      <c r="H157" s="48"/>
      <c r="I157" s="41"/>
      <c r="J157" s="41"/>
      <c r="K157" s="48"/>
      <c r="L157" s="41"/>
      <c r="M157" s="61"/>
      <c r="N157" s="41"/>
      <c r="O157" s="129"/>
      <c r="Q157" s="102"/>
      <c r="AE157" s="203" t="str">
        <f>+ciselniky!A161</f>
        <v>softbal</v>
      </c>
      <c r="AF157" s="203" t="str">
        <f>+ciselniky!B161</f>
        <v>softbal</v>
      </c>
      <c r="AG157" s="204">
        <f>+ciselniky!C161</f>
        <v>1</v>
      </c>
      <c r="AH157" s="204">
        <f>+ciselniky!D161</f>
        <v>0.1</v>
      </c>
      <c r="AI157" s="204">
        <f>+ciselniky!E161</f>
        <v>0.9</v>
      </c>
      <c r="AJ157" s="204">
        <f>+ciselniky!F161</f>
        <v>0</v>
      </c>
      <c r="AK157" s="203" t="str">
        <f>+ciselniky!G161</f>
        <v>K</v>
      </c>
    </row>
    <row r="158" spans="2:37" ht="12.75" customHeight="1">
      <c r="B158" s="112">
        <f t="shared" si="9"/>
        <v>0</v>
      </c>
      <c r="C158" s="37"/>
      <c r="D158" s="67"/>
      <c r="E158" s="47"/>
      <c r="F158" s="41"/>
      <c r="G158" s="41"/>
      <c r="H158" s="48"/>
      <c r="I158" s="41"/>
      <c r="J158" s="41"/>
      <c r="K158" s="48"/>
      <c r="L158" s="41"/>
      <c r="M158" s="61"/>
      <c r="N158" s="41"/>
      <c r="O158" s="129"/>
      <c r="Q158" s="102"/>
      <c r="AE158" s="203" t="str">
        <f>+ciselniky!A162</f>
        <v>squash</v>
      </c>
      <c r="AF158" s="203" t="str">
        <f>+ciselniky!B162</f>
        <v>squash</v>
      </c>
      <c r="AG158" s="204">
        <f>+ciselniky!C162</f>
        <v>1</v>
      </c>
      <c r="AH158" s="204">
        <f>+ciselniky!D162</f>
        <v>0.65</v>
      </c>
      <c r="AI158" s="204">
        <f>+ciselniky!E162</f>
        <v>0.35</v>
      </c>
      <c r="AJ158" s="204">
        <f>+ciselniky!F162</f>
        <v>0</v>
      </c>
      <c r="AK158" s="203" t="str">
        <f>+ciselniky!G162</f>
        <v>I</v>
      </c>
    </row>
    <row r="159" spans="2:37" ht="12.75" customHeight="1">
      <c r="B159" s="112">
        <f t="shared" si="9"/>
        <v>0</v>
      </c>
      <c r="C159" s="37"/>
      <c r="D159" s="67"/>
      <c r="E159" s="47"/>
      <c r="F159" s="41"/>
      <c r="G159" s="41"/>
      <c r="H159" s="48"/>
      <c r="I159" s="41"/>
      <c r="J159" s="41"/>
      <c r="K159" s="48"/>
      <c r="L159" s="41"/>
      <c r="M159" s="61"/>
      <c r="N159" s="41"/>
      <c r="O159" s="129"/>
      <c r="AE159" s="203" t="str">
        <f>+ciselniky!A163</f>
        <v>stolný tenis</v>
      </c>
      <c r="AF159" s="203" t="str">
        <f>+ciselniky!B163</f>
        <v>stolný tenis</v>
      </c>
      <c r="AG159" s="204">
        <f>+ciselniky!C163</f>
        <v>1</v>
      </c>
      <c r="AH159" s="204">
        <f>+ciselniky!D163</f>
        <v>0.5</v>
      </c>
      <c r="AI159" s="204">
        <f>+ciselniky!E163</f>
        <v>0.5</v>
      </c>
      <c r="AJ159" s="204">
        <f>+ciselniky!F163</f>
        <v>0</v>
      </c>
      <c r="AK159" s="203" t="str">
        <f>+ciselniky!G163</f>
        <v>I</v>
      </c>
    </row>
    <row r="160" spans="2:37" ht="12.75" customHeight="1">
      <c r="B160" s="112">
        <f t="shared" si="9"/>
        <v>0</v>
      </c>
      <c r="C160" s="37"/>
      <c r="D160" s="67"/>
      <c r="E160" s="47"/>
      <c r="F160" s="41"/>
      <c r="G160" s="41"/>
      <c r="H160" s="48"/>
      <c r="I160" s="41"/>
      <c r="J160" s="41"/>
      <c r="K160" s="48"/>
      <c r="L160" s="41"/>
      <c r="M160" s="61"/>
      <c r="N160" s="41"/>
      <c r="O160" s="129"/>
      <c r="AE160" s="203" t="str">
        <f>+ciselniky!A164</f>
        <v>streľba</v>
      </c>
      <c r="AF160" s="203" t="str">
        <f>+ciselniky!B164</f>
        <v>streľba z brokovej zbrane</v>
      </c>
      <c r="AG160" s="204">
        <f>+ciselniky!C164</f>
        <v>0.35</v>
      </c>
      <c r="AH160" s="204">
        <f>+ciselniky!D164</f>
        <v>0.5</v>
      </c>
      <c r="AI160" s="204">
        <f>+ciselniky!E164</f>
        <v>0.5</v>
      </c>
      <c r="AJ160" s="204">
        <f>+ciselniky!F164</f>
        <v>0</v>
      </c>
      <c r="AK160" s="203" t="str">
        <f>+ciselniky!G164</f>
        <v>I</v>
      </c>
    </row>
    <row r="161" spans="2:37" ht="12.75" customHeight="1">
      <c r="B161" s="112">
        <f t="shared" si="9"/>
        <v>0</v>
      </c>
      <c r="C161" s="37"/>
      <c r="D161" s="67"/>
      <c r="E161" s="47"/>
      <c r="F161" s="41"/>
      <c r="G161" s="41"/>
      <c r="H161" s="48"/>
      <c r="I161" s="41"/>
      <c r="J161" s="41"/>
      <c r="K161" s="48"/>
      <c r="L161" s="41"/>
      <c r="M161" s="61"/>
      <c r="N161" s="41"/>
      <c r="O161" s="129"/>
      <c r="AE161" s="203" t="str">
        <f>+ciselniky!A165</f>
        <v>streľba</v>
      </c>
      <c r="AF161" s="203" t="str">
        <f>+ciselniky!B165</f>
        <v>streľba z pištole</v>
      </c>
      <c r="AG161" s="204">
        <f>+ciselniky!C165</f>
        <v>0.27</v>
      </c>
      <c r="AH161" s="204">
        <f>+ciselniky!D165</f>
        <v>0.5</v>
      </c>
      <c r="AI161" s="204">
        <f>+ciselniky!E165</f>
        <v>0.5</v>
      </c>
      <c r="AJ161" s="204">
        <f>+ciselniky!F165</f>
        <v>0</v>
      </c>
      <c r="AK161" s="203" t="str">
        <f>+ciselniky!G165</f>
        <v>I</v>
      </c>
    </row>
    <row r="162" spans="2:37" ht="12.75" customHeight="1">
      <c r="B162" s="112">
        <f t="shared" si="9"/>
        <v>0</v>
      </c>
      <c r="C162" s="37"/>
      <c r="D162" s="67"/>
      <c r="E162" s="47"/>
      <c r="F162" s="41"/>
      <c r="G162" s="41"/>
      <c r="H162" s="48"/>
      <c r="I162" s="41"/>
      <c r="J162" s="41"/>
      <c r="K162" s="48"/>
      <c r="L162" s="41"/>
      <c r="M162" s="61"/>
      <c r="N162" s="41"/>
      <c r="O162" s="129"/>
      <c r="AE162" s="203" t="str">
        <f>+ciselniky!A166</f>
        <v>streľba</v>
      </c>
      <c r="AF162" s="203" t="str">
        <f>+ciselniky!B166</f>
        <v>streľba z pušky</v>
      </c>
      <c r="AG162" s="204">
        <f>+ciselniky!C166</f>
        <v>0.26</v>
      </c>
      <c r="AH162" s="204">
        <f>+ciselniky!D166</f>
        <v>0.5</v>
      </c>
      <c r="AI162" s="204">
        <f>+ciselniky!E166</f>
        <v>0.5</v>
      </c>
      <c r="AJ162" s="204">
        <f>+ciselniky!F166</f>
        <v>0</v>
      </c>
      <c r="AK162" s="203" t="str">
        <f>+ciselniky!G166</f>
        <v>I</v>
      </c>
    </row>
    <row r="163" spans="2:37" ht="12.75" customHeight="1">
      <c r="B163" s="112">
        <f t="shared" si="9"/>
        <v>0</v>
      </c>
      <c r="C163" s="37"/>
      <c r="D163" s="67"/>
      <c r="E163" s="47"/>
      <c r="F163" s="41"/>
      <c r="G163" s="41"/>
      <c r="H163" s="48"/>
      <c r="I163" s="41"/>
      <c r="J163" s="41"/>
      <c r="K163" s="48"/>
      <c r="L163" s="41"/>
      <c r="M163" s="61"/>
      <c r="N163" s="41"/>
      <c r="O163" s="129"/>
      <c r="AE163" s="203" t="str">
        <f>+ciselniky!A167</f>
        <v>streľba</v>
      </c>
      <c r="AF163" s="203" t="str">
        <f>+ciselniky!B167</f>
        <v>streľba z historických zbraní</v>
      </c>
      <c r="AG163" s="204">
        <f>+ciselniky!C167</f>
        <v>0.12</v>
      </c>
      <c r="AH163" s="204">
        <f>+ciselniky!D167</f>
        <v>0.9</v>
      </c>
      <c r="AI163" s="204">
        <f>+ciselniky!E167</f>
        <v>0.1</v>
      </c>
      <c r="AJ163" s="204">
        <f>+ciselniky!F167</f>
        <v>0</v>
      </c>
      <c r="AK163" s="203" t="str">
        <f>+ciselniky!G167</f>
        <v>I</v>
      </c>
    </row>
    <row r="164" spans="2:37" ht="12.75" customHeight="1">
      <c r="B164" s="112">
        <f t="shared" si="9"/>
        <v>0</v>
      </c>
      <c r="C164" s="37"/>
      <c r="D164" s="67"/>
      <c r="E164" s="47"/>
      <c r="F164" s="41"/>
      <c r="G164" s="41"/>
      <c r="H164" s="48"/>
      <c r="I164" s="41"/>
      <c r="J164" s="41"/>
      <c r="K164" s="48"/>
      <c r="L164" s="41"/>
      <c r="M164" s="61"/>
      <c r="N164" s="41"/>
      <c r="O164" s="129"/>
      <c r="AE164" s="203" t="str">
        <f>+ciselniky!A168</f>
        <v>šach</v>
      </c>
      <c r="AF164" s="203" t="str">
        <f>+ciselniky!B168</f>
        <v>šach</v>
      </c>
      <c r="AG164" s="204">
        <f>+ciselniky!C168</f>
        <v>1</v>
      </c>
      <c r="AH164" s="204">
        <f>+ciselniky!D168</f>
        <v>0.8</v>
      </c>
      <c r="AI164" s="204">
        <f>+ciselniky!E168</f>
        <v>0.2</v>
      </c>
      <c r="AJ164" s="204">
        <f>+ciselniky!F168</f>
        <v>0</v>
      </c>
      <c r="AK164" s="203" t="str">
        <f>+ciselniky!G168</f>
        <v>I</v>
      </c>
    </row>
    <row r="165" spans="2:37" ht="12.75" customHeight="1">
      <c r="B165" s="112">
        <f t="shared" si="9"/>
        <v>0</v>
      </c>
      <c r="C165" s="37"/>
      <c r="D165" s="67"/>
      <c r="E165" s="47"/>
      <c r="F165" s="41"/>
      <c r="G165" s="41"/>
      <c r="H165" s="48"/>
      <c r="I165" s="41"/>
      <c r="J165" s="41"/>
      <c r="K165" s="48"/>
      <c r="L165" s="41"/>
      <c r="M165" s="61"/>
      <c r="N165" s="41"/>
      <c r="O165" s="129"/>
      <c r="AE165" s="203" t="str">
        <f>+ciselniky!A169</f>
        <v>šerm</v>
      </c>
      <c r="AF165" s="203" t="str">
        <f>+ciselniky!B169</f>
        <v>šerm</v>
      </c>
      <c r="AG165" s="204">
        <f>+ciselniky!C169</f>
        <v>1</v>
      </c>
      <c r="AH165" s="204">
        <f>+ciselniky!D169</f>
        <v>0.5</v>
      </c>
      <c r="AI165" s="204">
        <f>+ciselniky!E169</f>
        <v>0.5</v>
      </c>
      <c r="AJ165" s="204">
        <f>+ciselniky!F169</f>
        <v>0</v>
      </c>
      <c r="AK165" s="203" t="str">
        <f>+ciselniky!G169</f>
        <v>I</v>
      </c>
    </row>
    <row r="166" spans="2:37" ht="12.75" customHeight="1">
      <c r="B166" s="112">
        <f t="shared" si="9"/>
        <v>0</v>
      </c>
      <c r="C166" s="37"/>
      <c r="D166" s="67"/>
      <c r="E166" s="47"/>
      <c r="F166" s="41"/>
      <c r="G166" s="41"/>
      <c r="H166" s="48"/>
      <c r="I166" s="41"/>
      <c r="J166" s="41"/>
      <c r="K166" s="48"/>
      <c r="L166" s="41"/>
      <c r="M166" s="61"/>
      <c r="N166" s="41"/>
      <c r="O166" s="129"/>
      <c r="AE166" s="203" t="str">
        <f>+ciselniky!A170</f>
        <v>šípky</v>
      </c>
      <c r="AF166" s="203" t="str">
        <f>+ciselniky!B170</f>
        <v>šípky</v>
      </c>
      <c r="AG166" s="204">
        <f>+ciselniky!C170</f>
        <v>1</v>
      </c>
      <c r="AH166" s="204">
        <f>+ciselniky!D170</f>
        <v>0.5</v>
      </c>
      <c r="AI166" s="204">
        <f>+ciselniky!E170</f>
        <v>0.4</v>
      </c>
      <c r="AJ166" s="204">
        <f>+ciselniky!F170</f>
        <v>0.1</v>
      </c>
      <c r="AK166" s="203" t="str">
        <f>+ciselniky!G170</f>
        <v>I</v>
      </c>
    </row>
    <row r="167" spans="2:37" ht="12.75" customHeight="1">
      <c r="B167" s="112">
        <f t="shared" si="9"/>
        <v>0</v>
      </c>
      <c r="C167" s="37"/>
      <c r="D167" s="67"/>
      <c r="E167" s="47"/>
      <c r="F167" s="41"/>
      <c r="G167" s="41"/>
      <c r="H167" s="48"/>
      <c r="I167" s="41"/>
      <c r="J167" s="41"/>
      <c r="K167" s="48"/>
      <c r="L167" s="41"/>
      <c r="M167" s="61"/>
      <c r="N167" s="41"/>
      <c r="O167" s="129"/>
      <c r="AE167" s="203" t="str">
        <f>+ciselniky!A171</f>
        <v>športové lezenie</v>
      </c>
      <c r="AF167" s="203" t="str">
        <f>+ciselniky!B171</f>
        <v>športové lezenie</v>
      </c>
      <c r="AG167" s="204">
        <f>+ciselniky!C171</f>
        <v>1</v>
      </c>
      <c r="AH167" s="204">
        <f>+ciselniky!D171</f>
        <v>0.5</v>
      </c>
      <c r="AI167" s="204">
        <f>+ciselniky!E171</f>
        <v>0.5</v>
      </c>
      <c r="AJ167" s="204">
        <f>+ciselniky!F171</f>
        <v>0</v>
      </c>
      <c r="AK167" s="203" t="str">
        <f>+ciselniky!G171</f>
        <v>I</v>
      </c>
    </row>
    <row r="168" spans="2:37" ht="12.75" customHeight="1">
      <c r="B168" s="112">
        <f t="shared" si="9"/>
        <v>0</v>
      </c>
      <c r="C168" s="37"/>
      <c r="D168" s="67"/>
      <c r="E168" s="47"/>
      <c r="F168" s="41"/>
      <c r="G168" s="41"/>
      <c r="H168" s="48"/>
      <c r="I168" s="41"/>
      <c r="J168" s="41"/>
      <c r="K168" s="48"/>
      <c r="L168" s="41"/>
      <c r="M168" s="61"/>
      <c r="N168" s="41"/>
      <c r="O168" s="129"/>
      <c r="AE168" s="203" t="str">
        <f>+ciselniky!A172</f>
        <v>športové rybárstvo</v>
      </c>
      <c r="AF168" s="203" t="str">
        <f>+ciselniky!B172</f>
        <v>lov rýb s udicou - feeder</v>
      </c>
      <c r="AG168" s="204">
        <f>+ciselniky!C172</f>
        <v>0.25</v>
      </c>
      <c r="AH168" s="204">
        <f>+ciselniky!D172</f>
        <v>1</v>
      </c>
      <c r="AI168" s="204">
        <f>+ciselniky!E172</f>
        <v>0</v>
      </c>
      <c r="AJ168" s="204">
        <f>+ciselniky!F172</f>
        <v>0</v>
      </c>
      <c r="AK168" s="203" t="str">
        <f>+ciselniky!G172</f>
        <v>I</v>
      </c>
    </row>
    <row r="169" spans="2:37" ht="12.75" customHeight="1">
      <c r="B169" s="112">
        <f t="shared" si="9"/>
        <v>0</v>
      </c>
      <c r="C169" s="37"/>
      <c r="D169" s="67"/>
      <c r="E169" s="47"/>
      <c r="F169" s="41"/>
      <c r="G169" s="41"/>
      <c r="H169" s="48"/>
      <c r="I169" s="41"/>
      <c r="J169" s="41"/>
      <c r="K169" s="48"/>
      <c r="L169" s="41"/>
      <c r="M169" s="61"/>
      <c r="N169" s="41"/>
      <c r="O169" s="129"/>
      <c r="AE169" s="203" t="str">
        <f>+ciselniky!A173</f>
        <v>športové rybárstvo</v>
      </c>
      <c r="AF169" s="203" t="str">
        <f>+ciselniky!B173</f>
        <v>lov rýb s udicou - mucha</v>
      </c>
      <c r="AG169" s="204">
        <f>+ciselniky!C173</f>
        <v>0.25</v>
      </c>
      <c r="AH169" s="204">
        <f>+ciselniky!D173</f>
        <v>1</v>
      </c>
      <c r="AI169" s="204">
        <f>+ciselniky!E173</f>
        <v>0</v>
      </c>
      <c r="AJ169" s="204">
        <f>+ciselniky!F173</f>
        <v>0</v>
      </c>
      <c r="AK169" s="203" t="str">
        <f>+ciselniky!G173</f>
        <v>I</v>
      </c>
    </row>
    <row r="170" spans="2:37" ht="12.75" customHeight="1">
      <c r="B170" s="112">
        <f t="shared" si="9"/>
        <v>0</v>
      </c>
      <c r="C170" s="37"/>
      <c r="D170" s="67"/>
      <c r="E170" s="47"/>
      <c r="F170" s="41"/>
      <c r="G170" s="41"/>
      <c r="H170" s="48"/>
      <c r="I170" s="41"/>
      <c r="J170" s="41"/>
      <c r="K170" s="48"/>
      <c r="L170" s="41"/>
      <c r="M170" s="61"/>
      <c r="N170" s="41"/>
      <c r="O170" s="129"/>
      <c r="AE170" s="203" t="str">
        <f>+ciselniky!A174</f>
        <v>športové rybárstvo</v>
      </c>
      <c r="AF170" s="203" t="str">
        <f>+ciselniky!B174</f>
        <v>lov rýb s udicou - plávaná</v>
      </c>
      <c r="AG170" s="204">
        <f>+ciselniky!C174</f>
        <v>0.25</v>
      </c>
      <c r="AH170" s="204">
        <f>+ciselniky!D174</f>
        <v>0.9</v>
      </c>
      <c r="AI170" s="204">
        <f>+ciselniky!E174</f>
        <v>0.1</v>
      </c>
      <c r="AJ170" s="204">
        <f>+ciselniky!F174</f>
        <v>0</v>
      </c>
      <c r="AK170" s="203" t="str">
        <f>+ciselniky!G174</f>
        <v>I</v>
      </c>
    </row>
    <row r="171" spans="2:37" ht="12.75" customHeight="1">
      <c r="B171" s="112">
        <f t="shared" si="9"/>
        <v>0</v>
      </c>
      <c r="C171" s="37"/>
      <c r="D171" s="67"/>
      <c r="E171" s="47"/>
      <c r="F171" s="41"/>
      <c r="G171" s="41"/>
      <c r="H171" s="48"/>
      <c r="I171" s="41"/>
      <c r="J171" s="41"/>
      <c r="K171" s="48"/>
      <c r="L171" s="41"/>
      <c r="M171" s="61"/>
      <c r="N171" s="41"/>
      <c r="O171" s="129"/>
      <c r="AE171" s="203" t="str">
        <f>+ciselniky!A175</f>
        <v>športové rybárstvo</v>
      </c>
      <c r="AF171" s="203" t="str">
        <f>+ciselniky!B175</f>
        <v>lov rýb s udicou - prívlač</v>
      </c>
      <c r="AG171" s="204">
        <f>+ciselniky!C175</f>
        <v>0.25</v>
      </c>
      <c r="AH171" s="204">
        <f>+ciselniky!D175</f>
        <v>1</v>
      </c>
      <c r="AI171" s="204">
        <f>+ciselniky!E175</f>
        <v>0</v>
      </c>
      <c r="AJ171" s="204">
        <f>+ciselniky!F175</f>
        <v>0</v>
      </c>
      <c r="AK171" s="203" t="str">
        <f>+ciselniky!G175</f>
        <v>I</v>
      </c>
    </row>
    <row r="172" spans="2:37" ht="12.75" customHeight="1">
      <c r="B172" s="112">
        <f t="shared" si="9"/>
        <v>0</v>
      </c>
      <c r="C172" s="37"/>
      <c r="D172" s="67"/>
      <c r="E172" s="47"/>
      <c r="F172" s="41"/>
      <c r="G172" s="41"/>
      <c r="H172" s="48"/>
      <c r="I172" s="41"/>
      <c r="J172" s="41"/>
      <c r="K172" s="48"/>
      <c r="L172" s="41"/>
      <c r="M172" s="61"/>
      <c r="N172" s="41"/>
      <c r="O172" s="129"/>
      <c r="AE172" s="203" t="str">
        <f>+ciselniky!A176</f>
        <v>športové rybárstvo</v>
      </c>
      <c r="AF172" s="203" t="str">
        <f>+ciselniky!B176</f>
        <v>lov rýb s udicou - kapor</v>
      </c>
      <c r="AG172" s="204">
        <f>+ciselniky!C176</f>
        <v>0</v>
      </c>
      <c r="AH172" s="204">
        <f>+ciselniky!D176</f>
        <v>1</v>
      </c>
      <c r="AI172" s="204">
        <f>+ciselniky!E176</f>
        <v>0</v>
      </c>
      <c r="AJ172" s="204">
        <f>+ciselniky!F176</f>
        <v>0</v>
      </c>
      <c r="AK172" s="203" t="str">
        <f>+ciselniky!G176</f>
        <v>I</v>
      </c>
    </row>
    <row r="173" spans="2:37" ht="12.75" customHeight="1">
      <c r="B173" s="112">
        <f t="shared" si="9"/>
        <v>0</v>
      </c>
      <c r="C173" s="37"/>
      <c r="D173" s="67"/>
      <c r="E173" s="47"/>
      <c r="F173" s="41"/>
      <c r="G173" s="41"/>
      <c r="H173" s="48"/>
      <c r="I173" s="41"/>
      <c r="J173" s="41"/>
      <c r="K173" s="48"/>
      <c r="L173" s="41"/>
      <c r="M173" s="61"/>
      <c r="N173" s="41"/>
      <c r="O173" s="129"/>
      <c r="AE173" s="203" t="str">
        <f>+ciselniky!A177</f>
        <v>športy s lietajúcim diskom</v>
      </c>
      <c r="AF173" s="203" t="str">
        <f>+ciselniky!B177</f>
        <v>ultimate</v>
      </c>
      <c r="AG173" s="204">
        <f>+ciselniky!C177</f>
        <v>0.6</v>
      </c>
      <c r="AH173" s="204">
        <f>+ciselniky!D177</f>
        <v>0.4</v>
      </c>
      <c r="AI173" s="204">
        <f>+ciselniky!E177</f>
        <v>0.4</v>
      </c>
      <c r="AJ173" s="204">
        <f>+ciselniky!F177</f>
        <v>0.2</v>
      </c>
      <c r="AK173" s="203" t="str">
        <f>+ciselniky!G177</f>
        <v>K</v>
      </c>
    </row>
    <row r="174" spans="2:37" ht="12.75" customHeight="1">
      <c r="B174" s="112">
        <f t="shared" si="9"/>
        <v>0</v>
      </c>
      <c r="C174" s="37"/>
      <c r="D174" s="67"/>
      <c r="E174" s="47"/>
      <c r="F174" s="41"/>
      <c r="G174" s="41"/>
      <c r="H174" s="48"/>
      <c r="I174" s="41"/>
      <c r="J174" s="41"/>
      <c r="K174" s="48"/>
      <c r="L174" s="41"/>
      <c r="M174" s="61"/>
      <c r="N174" s="41"/>
      <c r="O174" s="129"/>
      <c r="AE174" s="203" t="str">
        <f>+ciselniky!A178</f>
        <v>športy s lietajúcim diskom</v>
      </c>
      <c r="AF174" s="203" t="str">
        <f>+ciselniky!B178</f>
        <v>discgolf</v>
      </c>
      <c r="AG174" s="204">
        <f>+ciselniky!C178</f>
        <v>0.39</v>
      </c>
      <c r="AH174" s="204">
        <f>+ciselniky!D178</f>
        <v>0.47</v>
      </c>
      <c r="AI174" s="204">
        <f>+ciselniky!E178</f>
        <v>0.47</v>
      </c>
      <c r="AJ174" s="204">
        <f>+ciselniky!F178</f>
        <v>0.06</v>
      </c>
      <c r="AK174" s="203" t="str">
        <f>+ciselniky!G178</f>
        <v>I</v>
      </c>
    </row>
    <row r="175" spans="2:37" ht="12.75" customHeight="1">
      <c r="B175" s="112">
        <f t="shared" si="9"/>
        <v>0</v>
      </c>
      <c r="C175" s="37"/>
      <c r="D175" s="67"/>
      <c r="E175" s="47"/>
      <c r="F175" s="41"/>
      <c r="G175" s="41"/>
      <c r="H175" s="48"/>
      <c r="I175" s="41"/>
      <c r="J175" s="41"/>
      <c r="K175" s="48"/>
      <c r="L175" s="41"/>
      <c r="M175" s="61"/>
      <c r="N175" s="41"/>
      <c r="O175" s="129"/>
      <c r="AE175" s="203" t="str">
        <f>+ciselniky!A179</f>
        <v>športy s lietajúcim diskom</v>
      </c>
      <c r="AF175" s="203" t="str">
        <f>+ciselniky!B179</f>
        <v>plážové ultimate</v>
      </c>
      <c r="AG175" s="204">
        <f>+ciselniky!C179</f>
        <v>5.0000000000000001E-3</v>
      </c>
      <c r="AH175" s="204">
        <f>+ciselniky!D179</f>
        <v>0.25</v>
      </c>
      <c r="AI175" s="204">
        <f>+ciselniky!E179</f>
        <v>0.25</v>
      </c>
      <c r="AJ175" s="204">
        <f>+ciselniky!F179</f>
        <v>0.5</v>
      </c>
      <c r="AK175" s="203" t="str">
        <f>+ciselniky!G179</f>
        <v>K</v>
      </c>
    </row>
    <row r="176" spans="2:37" ht="12.75" customHeight="1">
      <c r="B176" s="112">
        <f t="shared" si="9"/>
        <v>0</v>
      </c>
      <c r="C176" s="37"/>
      <c r="D176" s="67"/>
      <c r="E176" s="47"/>
      <c r="F176" s="41"/>
      <c r="G176" s="41"/>
      <c r="H176" s="48"/>
      <c r="I176" s="41"/>
      <c r="J176" s="41"/>
      <c r="K176" s="48"/>
      <c r="L176" s="41"/>
      <c r="M176" s="61"/>
      <c r="N176" s="41"/>
      <c r="O176" s="129"/>
      <c r="AE176" s="203" t="str">
        <f>+ciselniky!A180</f>
        <v>športy s lietajúcim diskom</v>
      </c>
      <c r="AF176" s="203" t="str">
        <f>+ciselniky!B180</f>
        <v>freestyle (volný štýl)</v>
      </c>
      <c r="AG176" s="204">
        <f>+ciselniky!C180</f>
        <v>0</v>
      </c>
      <c r="AH176" s="204">
        <f>+ciselniky!D180</f>
        <v>0.4</v>
      </c>
      <c r="AI176" s="204">
        <f>+ciselniky!E180</f>
        <v>0.4</v>
      </c>
      <c r="AJ176" s="204">
        <f>+ciselniky!F180</f>
        <v>0.2</v>
      </c>
      <c r="AK176" s="203" t="str">
        <f>+ciselniky!G180</f>
        <v>I</v>
      </c>
    </row>
    <row r="177" spans="2:37" ht="12.75" customHeight="1">
      <c r="B177" s="112">
        <f t="shared" si="9"/>
        <v>0</v>
      </c>
      <c r="C177" s="37"/>
      <c r="D177" s="67"/>
      <c r="E177" s="47"/>
      <c r="F177" s="41"/>
      <c r="G177" s="41"/>
      <c r="H177" s="48"/>
      <c r="I177" s="41"/>
      <c r="J177" s="41"/>
      <c r="K177" s="48"/>
      <c r="L177" s="41"/>
      <c r="M177" s="61"/>
      <c r="N177" s="41"/>
      <c r="O177" s="129"/>
      <c r="AE177" s="203" t="str">
        <f>+ciselniky!A181</f>
        <v>športy s lietajúcim diskom</v>
      </c>
      <c r="AF177" s="203" t="str">
        <f>+ciselniky!B181</f>
        <v>guts</v>
      </c>
      <c r="AG177" s="204">
        <f>+ciselniky!C181</f>
        <v>0</v>
      </c>
      <c r="AH177" s="204">
        <f>+ciselniky!D181</f>
        <v>0.4</v>
      </c>
      <c r="AI177" s="204">
        <f>+ciselniky!E181</f>
        <v>0.4</v>
      </c>
      <c r="AJ177" s="204">
        <f>+ciselniky!F181</f>
        <v>0.2</v>
      </c>
      <c r="AK177" s="203" t="str">
        <f>+ciselniky!G181</f>
        <v>K</v>
      </c>
    </row>
    <row r="178" spans="2:37" ht="12.75" customHeight="1">
      <c r="B178" s="112">
        <f t="shared" si="9"/>
        <v>0</v>
      </c>
      <c r="C178" s="37"/>
      <c r="D178" s="67"/>
      <c r="E178" s="47"/>
      <c r="F178" s="41"/>
      <c r="G178" s="41"/>
      <c r="H178" s="48"/>
      <c r="I178" s="41"/>
      <c r="J178" s="41"/>
      <c r="K178" s="48"/>
      <c r="L178" s="41"/>
      <c r="M178" s="61"/>
      <c r="N178" s="41"/>
      <c r="O178" s="129"/>
      <c r="AE178" s="203" t="str">
        <f>+ciselniky!A182</f>
        <v>taekwondo</v>
      </c>
      <c r="AF178" s="203" t="str">
        <f>+ciselniky!B182</f>
        <v>taekwondo</v>
      </c>
      <c r="AG178" s="204">
        <f>+ciselniky!C182</f>
        <v>1</v>
      </c>
      <c r="AH178" s="204">
        <f>+ciselniky!D182</f>
        <v>0.5</v>
      </c>
      <c r="AI178" s="204">
        <f>+ciselniky!E182</f>
        <v>0.5</v>
      </c>
      <c r="AJ178" s="204">
        <f>+ciselniky!F182</f>
        <v>0</v>
      </c>
      <c r="AK178" s="203" t="str">
        <f>+ciselniky!G182</f>
        <v>I</v>
      </c>
    </row>
    <row r="179" spans="2:37" ht="12.75" customHeight="1">
      <c r="B179" s="112">
        <f t="shared" si="9"/>
        <v>0</v>
      </c>
      <c r="C179" s="37"/>
      <c r="D179" s="67"/>
      <c r="E179" s="47"/>
      <c r="F179" s="41"/>
      <c r="G179" s="41"/>
      <c r="H179" s="48"/>
      <c r="I179" s="41"/>
      <c r="J179" s="41"/>
      <c r="K179" s="48"/>
      <c r="L179" s="41"/>
      <c r="M179" s="61"/>
      <c r="N179" s="41"/>
      <c r="O179" s="129"/>
      <c r="AE179" s="203" t="str">
        <f>+ciselniky!A183</f>
        <v>tanečný šport</v>
      </c>
      <c r="AF179" s="203" t="str">
        <f>+ciselniky!B183</f>
        <v>tanečný šport</v>
      </c>
      <c r="AG179" s="204">
        <f>+ciselniky!C183</f>
        <v>0.7</v>
      </c>
      <c r="AH179" s="204">
        <f>+ciselniky!D183</f>
        <v>0</v>
      </c>
      <c r="AI179" s="204">
        <f>+ciselniky!E183</f>
        <v>0</v>
      </c>
      <c r="AJ179" s="204">
        <f>+ciselniky!F183</f>
        <v>1</v>
      </c>
      <c r="AK179" s="203" t="str">
        <f>+ciselniky!G183</f>
        <v>I</v>
      </c>
    </row>
    <row r="180" spans="2:37" ht="12.75" customHeight="1">
      <c r="B180" s="112">
        <f t="shared" si="9"/>
        <v>0</v>
      </c>
      <c r="C180" s="37"/>
      <c r="D180" s="67"/>
      <c r="E180" s="47"/>
      <c r="F180" s="41"/>
      <c r="G180" s="41"/>
      <c r="H180" s="48"/>
      <c r="I180" s="41"/>
      <c r="J180" s="41"/>
      <c r="K180" s="48"/>
      <c r="L180" s="41"/>
      <c r="M180" s="61"/>
      <c r="N180" s="41"/>
      <c r="O180" s="129"/>
      <c r="AE180" s="203" t="str">
        <f>+ciselniky!A184</f>
        <v>tanečný šport</v>
      </c>
      <c r="AF180" s="203" t="str">
        <f>+ciselniky!B184</f>
        <v>akrobatický rokenrol</v>
      </c>
      <c r="AG180" s="204">
        <f>+ciselniky!C184</f>
        <v>0.1</v>
      </c>
      <c r="AH180" s="204">
        <f>+ciselniky!D184</f>
        <v>0</v>
      </c>
      <c r="AI180" s="204">
        <f>+ciselniky!E184</f>
        <v>0.2</v>
      </c>
      <c r="AJ180" s="204">
        <f>+ciselniky!F184</f>
        <v>0.8</v>
      </c>
      <c r="AK180" s="203" t="str">
        <f>+ciselniky!G184</f>
        <v>I</v>
      </c>
    </row>
    <row r="181" spans="2:37" ht="12.75" customHeight="1">
      <c r="B181" s="112">
        <f t="shared" si="9"/>
        <v>0</v>
      </c>
      <c r="C181" s="37"/>
      <c r="D181" s="67"/>
      <c r="E181" s="47"/>
      <c r="F181" s="41"/>
      <c r="G181" s="41"/>
      <c r="H181" s="48"/>
      <c r="I181" s="41"/>
      <c r="J181" s="41"/>
      <c r="K181" s="48"/>
      <c r="L181" s="41"/>
      <c r="M181" s="61"/>
      <c r="N181" s="41"/>
      <c r="O181" s="129"/>
      <c r="AE181" s="203" t="str">
        <f>+ciselniky!A185</f>
        <v>tanečný šport</v>
      </c>
      <c r="AF181" s="203" t="str">
        <f>+ciselniky!B185</f>
        <v>breaking</v>
      </c>
      <c r="AG181" s="204">
        <f>+ciselniky!C185</f>
        <v>0.1</v>
      </c>
      <c r="AH181" s="204">
        <f>+ciselniky!D185</f>
        <v>0.8</v>
      </c>
      <c r="AI181" s="204">
        <f>+ciselniky!E185</f>
        <v>0.2</v>
      </c>
      <c r="AJ181" s="204">
        <f>+ciselniky!F185</f>
        <v>0</v>
      </c>
      <c r="AK181" s="203" t="str">
        <f>+ciselniky!G185</f>
        <v>I</v>
      </c>
    </row>
    <row r="182" spans="2:37" ht="12.75" customHeight="1">
      <c r="B182" s="112">
        <f t="shared" si="9"/>
        <v>0</v>
      </c>
      <c r="C182" s="37"/>
      <c r="D182" s="67"/>
      <c r="E182" s="47"/>
      <c r="F182" s="41"/>
      <c r="G182" s="41"/>
      <c r="H182" s="48"/>
      <c r="I182" s="41"/>
      <c r="J182" s="41"/>
      <c r="K182" s="48"/>
      <c r="L182" s="41"/>
      <c r="M182" s="61"/>
      <c r="N182" s="41"/>
      <c r="O182" s="129"/>
      <c r="AE182" s="203" t="str">
        <f>+ciselniky!A186</f>
        <v>tanečný šport</v>
      </c>
      <c r="AF182" s="203" t="str">
        <f>+ciselniky!B186</f>
        <v>trendové tance</v>
      </c>
      <c r="AG182" s="204">
        <f>+ciselniky!C186</f>
        <v>0.1</v>
      </c>
      <c r="AH182" s="204">
        <f>+ciselniky!D186</f>
        <v>0.2</v>
      </c>
      <c r="AI182" s="204">
        <f>+ciselniky!E186</f>
        <v>0.2</v>
      </c>
      <c r="AJ182" s="204">
        <f>+ciselniky!F186</f>
        <v>0.6</v>
      </c>
      <c r="AK182" s="203" t="str">
        <f>+ciselniky!G186</f>
        <v>I</v>
      </c>
    </row>
    <row r="183" spans="2:37" ht="12.75" customHeight="1">
      <c r="B183" s="112">
        <f t="shared" si="9"/>
        <v>0</v>
      </c>
      <c r="C183" s="37"/>
      <c r="D183" s="67"/>
      <c r="E183" s="47"/>
      <c r="F183" s="41"/>
      <c r="G183" s="41"/>
      <c r="H183" s="48"/>
      <c r="I183" s="41"/>
      <c r="J183" s="41"/>
      <c r="K183" s="48"/>
      <c r="L183" s="41"/>
      <c r="M183" s="61"/>
      <c r="N183" s="41"/>
      <c r="O183" s="129"/>
      <c r="AE183" s="203" t="str">
        <f>+ciselniky!A187</f>
        <v>tenis</v>
      </c>
      <c r="AF183" s="203" t="str">
        <f>+ciselniky!B187</f>
        <v>tenis</v>
      </c>
      <c r="AG183" s="204">
        <f>+ciselniky!C187</f>
        <v>1</v>
      </c>
      <c r="AH183" s="204">
        <f>+ciselniky!D187</f>
        <v>0.5</v>
      </c>
      <c r="AI183" s="204">
        <f>+ciselniky!E187</f>
        <v>0.5</v>
      </c>
      <c r="AJ183" s="204">
        <f>+ciselniky!F187</f>
        <v>0</v>
      </c>
      <c r="AK183" s="203" t="str">
        <f>+ciselniky!G187</f>
        <v>I</v>
      </c>
    </row>
    <row r="184" spans="2:37" ht="12.75" customHeight="1">
      <c r="B184" s="112">
        <f t="shared" si="9"/>
        <v>0</v>
      </c>
      <c r="C184" s="37"/>
      <c r="D184" s="67"/>
      <c r="E184" s="47"/>
      <c r="F184" s="41"/>
      <c r="G184" s="41"/>
      <c r="H184" s="48"/>
      <c r="I184" s="41"/>
      <c r="J184" s="41"/>
      <c r="K184" s="48"/>
      <c r="L184" s="41"/>
      <c r="M184" s="61"/>
      <c r="N184" s="41"/>
      <c r="O184" s="129"/>
      <c r="AE184" s="203" t="str">
        <f>+ciselniky!A188</f>
        <v>teqball</v>
      </c>
      <c r="AF184" s="203" t="str">
        <f>+ciselniky!B188</f>
        <v>teqball</v>
      </c>
      <c r="AG184" s="204">
        <f>+ciselniky!C188</f>
        <v>1</v>
      </c>
      <c r="AH184" s="204">
        <f>+ciselniky!D188</f>
        <v>0.6</v>
      </c>
      <c r="AI184" s="204">
        <f>+ciselniky!E188</f>
        <v>0.4</v>
      </c>
      <c r="AJ184" s="204">
        <f>+ciselniky!F188</f>
        <v>0</v>
      </c>
      <c r="AK184" s="203" t="str">
        <f>+ciselniky!G188</f>
        <v>I</v>
      </c>
    </row>
    <row r="185" spans="2:37" ht="12.75" customHeight="1">
      <c r="B185" s="112">
        <f t="shared" si="9"/>
        <v>0</v>
      </c>
      <c r="C185" s="37"/>
      <c r="D185" s="67"/>
      <c r="E185" s="47"/>
      <c r="F185" s="41"/>
      <c r="G185" s="41"/>
      <c r="H185" s="48"/>
      <c r="I185" s="41"/>
      <c r="J185" s="41"/>
      <c r="K185" s="48"/>
      <c r="L185" s="41"/>
      <c r="M185" s="61"/>
      <c r="N185" s="41"/>
      <c r="O185" s="129"/>
      <c r="AE185" s="203" t="str">
        <f>+ciselniky!A189</f>
        <v>thajský box</v>
      </c>
      <c r="AF185" s="203" t="str">
        <f>+ciselniky!B189</f>
        <v>thajský box</v>
      </c>
      <c r="AG185" s="204">
        <f>+ciselniky!C189</f>
        <v>1</v>
      </c>
      <c r="AH185" s="204">
        <f>+ciselniky!D189</f>
        <v>0.5</v>
      </c>
      <c r="AI185" s="204">
        <f>+ciselniky!E189</f>
        <v>0.5</v>
      </c>
      <c r="AJ185" s="204">
        <f>+ciselniky!F189</f>
        <v>0</v>
      </c>
      <c r="AK185" s="203" t="str">
        <f>+ciselniky!G189</f>
        <v>I</v>
      </c>
    </row>
    <row r="186" spans="2:37" ht="12.75" customHeight="1">
      <c r="B186" s="112">
        <f t="shared" si="9"/>
        <v>0</v>
      </c>
      <c r="C186" s="37"/>
      <c r="D186" s="67"/>
      <c r="E186" s="47"/>
      <c r="F186" s="41"/>
      <c r="G186" s="41"/>
      <c r="H186" s="48"/>
      <c r="I186" s="41"/>
      <c r="J186" s="41"/>
      <c r="K186" s="48"/>
      <c r="L186" s="41"/>
      <c r="M186" s="61"/>
      <c r="N186" s="41"/>
      <c r="O186" s="129"/>
      <c r="AE186" s="203" t="str">
        <f>+ciselniky!A190</f>
        <v>triatlon</v>
      </c>
      <c r="AF186" s="203" t="str">
        <f>+ciselniky!B190</f>
        <v>triatlon</v>
      </c>
      <c r="AG186" s="204">
        <f>+ciselniky!C190</f>
        <v>0.7</v>
      </c>
      <c r="AH186" s="204">
        <f>+ciselniky!D190</f>
        <v>0.4</v>
      </c>
      <c r="AI186" s="204">
        <f>+ciselniky!E190</f>
        <v>0.4</v>
      </c>
      <c r="AJ186" s="204">
        <f>+ciselniky!F190</f>
        <v>0.2</v>
      </c>
      <c r="AK186" s="203" t="str">
        <f>+ciselniky!G190</f>
        <v>I</v>
      </c>
    </row>
    <row r="187" spans="2:37" ht="12.75" customHeight="1">
      <c r="B187" s="112">
        <f t="shared" si="9"/>
        <v>0</v>
      </c>
      <c r="C187" s="37"/>
      <c r="D187" s="67"/>
      <c r="E187" s="47"/>
      <c r="F187" s="41"/>
      <c r="G187" s="41"/>
      <c r="H187" s="48"/>
      <c r="I187" s="41"/>
      <c r="J187" s="41"/>
      <c r="K187" s="48"/>
      <c r="L187" s="41"/>
      <c r="M187" s="61"/>
      <c r="N187" s="41"/>
      <c r="O187" s="129"/>
      <c r="AE187" s="203" t="str">
        <f>+ciselniky!A191</f>
        <v>triatlon</v>
      </c>
      <c r="AF187" s="203" t="str">
        <f>+ciselniky!B191</f>
        <v>triatlon - multišport</v>
      </c>
      <c r="AG187" s="204">
        <f>+ciselniky!C191</f>
        <v>0.3</v>
      </c>
      <c r="AH187" s="204">
        <f>+ciselniky!D191</f>
        <v>0.5</v>
      </c>
      <c r="AI187" s="204">
        <f>+ciselniky!E191</f>
        <v>0.5</v>
      </c>
      <c r="AJ187" s="204">
        <f>+ciselniky!F191</f>
        <v>0</v>
      </c>
      <c r="AK187" s="203" t="str">
        <f>+ciselniky!G191</f>
        <v>I</v>
      </c>
    </row>
    <row r="188" spans="2:37" ht="12.75" customHeight="1">
      <c r="B188" s="112">
        <f t="shared" si="9"/>
        <v>0</v>
      </c>
      <c r="C188" s="37"/>
      <c r="D188" s="67"/>
      <c r="E188" s="47"/>
      <c r="F188" s="41"/>
      <c r="G188" s="41"/>
      <c r="H188" s="48"/>
      <c r="I188" s="41"/>
      <c r="J188" s="41"/>
      <c r="K188" s="48"/>
      <c r="L188" s="41"/>
      <c r="M188" s="61"/>
      <c r="N188" s="41"/>
      <c r="O188" s="129"/>
      <c r="AE188" s="203" t="str">
        <f>+ciselniky!A192</f>
        <v>veslovanie</v>
      </c>
      <c r="AF188" s="203" t="str">
        <f>+ciselniky!B192</f>
        <v>veslovanie</v>
      </c>
      <c r="AG188" s="204">
        <f>+ciselniky!C192</f>
        <v>1</v>
      </c>
      <c r="AH188" s="204">
        <f>+ciselniky!D192</f>
        <v>0.5</v>
      </c>
      <c r="AI188" s="204">
        <f>+ciselniky!E192</f>
        <v>0.5</v>
      </c>
      <c r="AJ188" s="204">
        <f>+ciselniky!F192</f>
        <v>0</v>
      </c>
      <c r="AK188" s="203" t="str">
        <f>+ciselniky!G192</f>
        <v>I</v>
      </c>
    </row>
    <row r="189" spans="2:37" ht="12.75" customHeight="1">
      <c r="B189" s="112">
        <f t="shared" si="9"/>
        <v>0</v>
      </c>
      <c r="C189" s="37"/>
      <c r="D189" s="67"/>
      <c r="E189" s="47"/>
      <c r="F189" s="41"/>
      <c r="G189" s="41"/>
      <c r="H189" s="48"/>
      <c r="I189" s="41"/>
      <c r="J189" s="41"/>
      <c r="K189" s="48"/>
      <c r="L189" s="41"/>
      <c r="M189" s="61"/>
      <c r="N189" s="41"/>
      <c r="O189" s="129"/>
      <c r="AE189" s="203" t="str">
        <f>+ciselniky!A193</f>
        <v>vodné lyžovanie</v>
      </c>
      <c r="AF189" s="203" t="str">
        <f>+ciselniky!B193</f>
        <v>vodné lyžovanie za vlekom</v>
      </c>
      <c r="AG189" s="204">
        <f>+ciselniky!C193</f>
        <v>0.46</v>
      </c>
      <c r="AH189" s="204">
        <f>+ciselniky!D193</f>
        <v>0.5</v>
      </c>
      <c r="AI189" s="204">
        <f>+ciselniky!E193</f>
        <v>0.5</v>
      </c>
      <c r="AJ189" s="204">
        <f>+ciselniky!F193</f>
        <v>0</v>
      </c>
      <c r="AK189" s="203" t="str">
        <f>+ciselniky!G193</f>
        <v>I</v>
      </c>
    </row>
    <row r="190" spans="2:37" ht="12.75" customHeight="1">
      <c r="B190" s="112">
        <f t="shared" si="9"/>
        <v>0</v>
      </c>
      <c r="C190" s="37"/>
      <c r="D190" s="67"/>
      <c r="E190" s="47"/>
      <c r="F190" s="41"/>
      <c r="G190" s="41"/>
      <c r="H190" s="48"/>
      <c r="I190" s="41"/>
      <c r="J190" s="41"/>
      <c r="K190" s="48"/>
      <c r="L190" s="41"/>
      <c r="M190" s="61"/>
      <c r="N190" s="41"/>
      <c r="O190" s="129"/>
      <c r="AE190" s="203" t="str">
        <f>+ciselniky!A194</f>
        <v>vodné lyžovanie</v>
      </c>
      <c r="AF190" s="203" t="str">
        <f>+ciselniky!B194</f>
        <v>vodné lyžovanie za člnom</v>
      </c>
      <c r="AG190" s="204">
        <f>+ciselniky!C194</f>
        <v>0.36</v>
      </c>
      <c r="AH190" s="204">
        <f>+ciselniky!D194</f>
        <v>0.5</v>
      </c>
      <c r="AI190" s="204">
        <f>+ciselniky!E194</f>
        <v>0.5</v>
      </c>
      <c r="AJ190" s="204">
        <f>+ciselniky!F194</f>
        <v>0</v>
      </c>
      <c r="AK190" s="203" t="str">
        <f>+ciselniky!G194</f>
        <v>I</v>
      </c>
    </row>
    <row r="191" spans="2:37" ht="12.75" customHeight="1">
      <c r="B191" s="112">
        <f t="shared" si="9"/>
        <v>0</v>
      </c>
      <c r="C191" s="37"/>
      <c r="D191" s="67"/>
      <c r="E191" s="47"/>
      <c r="F191" s="41"/>
      <c r="G191" s="41"/>
      <c r="H191" s="48"/>
      <c r="I191" s="41"/>
      <c r="J191" s="41"/>
      <c r="K191" s="48"/>
      <c r="L191" s="41"/>
      <c r="M191" s="61"/>
      <c r="N191" s="41"/>
      <c r="O191" s="129"/>
      <c r="AE191" s="203" t="str">
        <f>+ciselniky!A195</f>
        <v>vodné lyžovanie</v>
      </c>
      <c r="AF191" s="203" t="str">
        <f>+ciselniky!B195</f>
        <v>wakeboard za vlekom</v>
      </c>
      <c r="AG191" s="204">
        <f>+ciselniky!C195</f>
        <v>0.18</v>
      </c>
      <c r="AH191" s="204">
        <f>+ciselniky!D195</f>
        <v>0.5</v>
      </c>
      <c r="AI191" s="204">
        <f>+ciselniky!E195</f>
        <v>0.5</v>
      </c>
      <c r="AJ191" s="204">
        <f>+ciselniky!F195</f>
        <v>0</v>
      </c>
      <c r="AK191" s="203" t="str">
        <f>+ciselniky!G195</f>
        <v>I</v>
      </c>
    </row>
    <row r="192" spans="2:37" ht="12.75" customHeight="1">
      <c r="B192" s="112">
        <f t="shared" si="9"/>
        <v>0</v>
      </c>
      <c r="C192" s="37"/>
      <c r="D192" s="67"/>
      <c r="E192" s="47"/>
      <c r="F192" s="41"/>
      <c r="G192" s="41"/>
      <c r="H192" s="48"/>
      <c r="I192" s="41"/>
      <c r="J192" s="41"/>
      <c r="K192" s="48"/>
      <c r="L192" s="41"/>
      <c r="M192" s="61"/>
      <c r="N192" s="41"/>
      <c r="O192" s="129"/>
      <c r="AE192" s="203" t="str">
        <f>+ciselniky!A196</f>
        <v>vodné lyžovanie</v>
      </c>
      <c r="AF192" s="203" t="str">
        <f>+ciselniky!B196</f>
        <v>lyžovanie barefoot</v>
      </c>
      <c r="AG192" s="204">
        <f>+ciselniky!C196</f>
        <v>0</v>
      </c>
      <c r="AH192" s="204">
        <f>+ciselniky!D196</f>
        <v>0.5</v>
      </c>
      <c r="AI192" s="204">
        <f>+ciselniky!E196</f>
        <v>0.5</v>
      </c>
      <c r="AJ192" s="204">
        <f>+ciselniky!F196</f>
        <v>0</v>
      </c>
      <c r="AK192" s="203" t="str">
        <f>+ciselniky!G196</f>
        <v>I</v>
      </c>
    </row>
    <row r="193" spans="2:37" ht="12.75" customHeight="1">
      <c r="B193" s="112">
        <f t="shared" si="9"/>
        <v>0</v>
      </c>
      <c r="C193" s="37"/>
      <c r="D193" s="67"/>
      <c r="E193" s="47"/>
      <c r="F193" s="41"/>
      <c r="G193" s="41"/>
      <c r="H193" s="48"/>
      <c r="I193" s="41"/>
      <c r="J193" s="41"/>
      <c r="K193" s="48"/>
      <c r="L193" s="41"/>
      <c r="M193" s="61"/>
      <c r="N193" s="41"/>
      <c r="O193" s="129"/>
      <c r="AE193" s="203" t="str">
        <f>+ciselniky!A197</f>
        <v>vodné lyžovanie</v>
      </c>
      <c r="AF193" s="203" t="str">
        <f>+ciselniky!B197</f>
        <v>rýchlostné vodné lyžovanie</v>
      </c>
      <c r="AG193" s="204">
        <f>+ciselniky!C197</f>
        <v>0</v>
      </c>
      <c r="AH193" s="204">
        <f>+ciselniky!D197</f>
        <v>0.5</v>
      </c>
      <c r="AI193" s="204">
        <f>+ciselniky!E197</f>
        <v>0.5</v>
      </c>
      <c r="AJ193" s="204">
        <f>+ciselniky!F197</f>
        <v>0</v>
      </c>
      <c r="AK193" s="203" t="str">
        <f>+ciselniky!G197</f>
        <v>I</v>
      </c>
    </row>
    <row r="194" spans="2:37" ht="12.75" customHeight="1">
      <c r="B194" s="112">
        <f t="shared" si="9"/>
        <v>0</v>
      </c>
      <c r="C194" s="37"/>
      <c r="D194" s="67"/>
      <c r="E194" s="47"/>
      <c r="F194" s="41"/>
      <c r="G194" s="41"/>
      <c r="H194" s="48"/>
      <c r="I194" s="41"/>
      <c r="J194" s="41"/>
      <c r="K194" s="48"/>
      <c r="L194" s="41"/>
      <c r="M194" s="61"/>
      <c r="N194" s="41"/>
      <c r="O194" s="129"/>
      <c r="AE194" s="203" t="str">
        <f>+ciselniky!A198</f>
        <v>vodné lyžovanie</v>
      </c>
      <c r="AF194" s="203" t="str">
        <f>+ciselniky!B198</f>
        <v>wakeboard za člnom</v>
      </c>
      <c r="AG194" s="204">
        <f>+ciselniky!C198</f>
        <v>0</v>
      </c>
      <c r="AH194" s="204">
        <f>+ciselniky!D198</f>
        <v>0.5</v>
      </c>
      <c r="AI194" s="204">
        <f>+ciselniky!E198</f>
        <v>0.5</v>
      </c>
      <c r="AJ194" s="204">
        <f>+ciselniky!F198</f>
        <v>0</v>
      </c>
      <c r="AK194" s="203" t="str">
        <f>+ciselniky!G198</f>
        <v>I</v>
      </c>
    </row>
    <row r="195" spans="2:37" ht="12.75" customHeight="1">
      <c r="B195" s="112">
        <f t="shared" si="9"/>
        <v>0</v>
      </c>
      <c r="C195" s="37"/>
      <c r="D195" s="67"/>
      <c r="E195" s="47"/>
      <c r="F195" s="41"/>
      <c r="G195" s="41"/>
      <c r="H195" s="48"/>
      <c r="I195" s="41"/>
      <c r="J195" s="41"/>
      <c r="K195" s="48"/>
      <c r="L195" s="41"/>
      <c r="M195" s="61"/>
      <c r="N195" s="41"/>
      <c r="O195" s="129"/>
      <c r="AE195" s="203" t="str">
        <f>+ciselniky!A199</f>
        <v>vodný motorizmus</v>
      </c>
      <c r="AF195" s="203" t="str">
        <f>+ciselniky!B199</f>
        <v>vodný motorizmus</v>
      </c>
      <c r="AG195" s="204">
        <f>+ciselniky!C199</f>
        <v>0.69</v>
      </c>
      <c r="AH195" s="204">
        <f>+ciselniky!D199</f>
        <v>0.6</v>
      </c>
      <c r="AI195" s="204">
        <f>+ciselniky!E199</f>
        <v>0.4</v>
      </c>
      <c r="AJ195" s="204">
        <f>+ciselniky!F199</f>
        <v>0</v>
      </c>
      <c r="AK195" s="203" t="str">
        <f>+ciselniky!G199</f>
        <v>I</v>
      </c>
    </row>
    <row r="196" spans="2:37" ht="12.75" customHeight="1">
      <c r="B196" s="112">
        <f t="shared" si="9"/>
        <v>0</v>
      </c>
      <c r="C196" s="37"/>
      <c r="D196" s="67"/>
      <c r="E196" s="47"/>
      <c r="F196" s="41"/>
      <c r="G196" s="41"/>
      <c r="H196" s="48"/>
      <c r="I196" s="41"/>
      <c r="J196" s="41"/>
      <c r="K196" s="48"/>
      <c r="L196" s="41"/>
      <c r="M196" s="61"/>
      <c r="N196" s="41"/>
      <c r="O196" s="129"/>
      <c r="AE196" s="203" t="str">
        <f>+ciselniky!A200</f>
        <v>vodný motorizmus</v>
      </c>
      <c r="AF196" s="203" t="str">
        <f>+ciselniky!B200</f>
        <v>vznášadlá</v>
      </c>
      <c r="AG196" s="204">
        <f>+ciselniky!C200</f>
        <v>0.3</v>
      </c>
      <c r="AH196" s="204">
        <f>+ciselniky!D200</f>
        <v>1</v>
      </c>
      <c r="AI196" s="204">
        <f>+ciselniky!E200</f>
        <v>0</v>
      </c>
      <c r="AJ196" s="204">
        <f>+ciselniky!F200</f>
        <v>0</v>
      </c>
      <c r="AK196" s="203" t="str">
        <f>+ciselniky!G200</f>
        <v>I</v>
      </c>
    </row>
    <row r="197" spans="2:37" ht="12.75" customHeight="1">
      <c r="B197" s="112">
        <f t="shared" si="9"/>
        <v>0</v>
      </c>
      <c r="C197" s="37"/>
      <c r="D197" s="67"/>
      <c r="E197" s="47"/>
      <c r="F197" s="41"/>
      <c r="G197" s="41"/>
      <c r="H197" s="48"/>
      <c r="I197" s="41"/>
      <c r="J197" s="41"/>
      <c r="K197" s="48"/>
      <c r="L197" s="41"/>
      <c r="M197" s="61"/>
      <c r="N197" s="41"/>
      <c r="O197" s="129"/>
      <c r="AE197" s="203" t="str">
        <f>+ciselniky!A201</f>
        <v>vodný motorizmus</v>
      </c>
      <c r="AF197" s="203" t="str">
        <f>+ciselniky!B201</f>
        <v>vodné skútre</v>
      </c>
      <c r="AG197" s="204">
        <f>+ciselniky!C201</f>
        <v>0.01</v>
      </c>
      <c r="AH197" s="204">
        <f>+ciselniky!D201</f>
        <v>0.5</v>
      </c>
      <c r="AI197" s="204">
        <f>+ciselniky!E201</f>
        <v>0.5</v>
      </c>
      <c r="AJ197" s="204">
        <f>+ciselniky!F201</f>
        <v>0</v>
      </c>
      <c r="AK197" s="203" t="str">
        <f>+ciselniky!G201</f>
        <v>I</v>
      </c>
    </row>
    <row r="198" spans="2:37" ht="12.75" customHeight="1">
      <c r="B198" s="112">
        <f t="shared" si="9"/>
        <v>0</v>
      </c>
      <c r="C198" s="37"/>
      <c r="D198" s="67"/>
      <c r="E198" s="47"/>
      <c r="F198" s="41"/>
      <c r="G198" s="41"/>
      <c r="H198" s="48"/>
      <c r="I198" s="41"/>
      <c r="J198" s="41"/>
      <c r="K198" s="48"/>
      <c r="L198" s="41"/>
      <c r="M198" s="61"/>
      <c r="N198" s="41"/>
      <c r="O198" s="129"/>
      <c r="AE198" s="203" t="str">
        <f>+ciselniky!A202</f>
        <v>volejbal</v>
      </c>
      <c r="AF198" s="203" t="str">
        <f>+ciselniky!B202</f>
        <v>volejbal</v>
      </c>
      <c r="AG198" s="204">
        <f>+ciselniky!C202</f>
        <v>0.9</v>
      </c>
      <c r="AH198" s="204">
        <f>+ciselniky!D202</f>
        <v>0.5</v>
      </c>
      <c r="AI198" s="204">
        <f>+ciselniky!E202</f>
        <v>0.5</v>
      </c>
      <c r="AJ198" s="204">
        <f>+ciselniky!F202</f>
        <v>0</v>
      </c>
      <c r="AK198" s="203" t="str">
        <f>+ciselniky!G202</f>
        <v>K</v>
      </c>
    </row>
    <row r="199" spans="2:37" ht="12.75" customHeight="1">
      <c r="B199" s="112">
        <f t="shared" si="9"/>
        <v>0</v>
      </c>
      <c r="C199" s="37"/>
      <c r="D199" s="67"/>
      <c r="E199" s="47"/>
      <c r="F199" s="41"/>
      <c r="G199" s="41"/>
      <c r="H199" s="48"/>
      <c r="I199" s="41"/>
      <c r="J199" s="41"/>
      <c r="K199" s="48"/>
      <c r="L199" s="41"/>
      <c r="M199" s="61"/>
      <c r="N199" s="41"/>
      <c r="O199" s="129"/>
      <c r="AE199" s="203" t="str">
        <f>+ciselniky!A203</f>
        <v>volejbal</v>
      </c>
      <c r="AF199" s="203" t="str">
        <f>+ciselniky!B203</f>
        <v>plážový volejbal</v>
      </c>
      <c r="AG199" s="204">
        <f>+ciselniky!C203</f>
        <v>0.1</v>
      </c>
      <c r="AH199" s="204">
        <f>+ciselniky!D203</f>
        <v>0.5</v>
      </c>
      <c r="AI199" s="204">
        <f>+ciselniky!E203</f>
        <v>0.5</v>
      </c>
      <c r="AJ199" s="204">
        <f>+ciselniky!F203</f>
        <v>0</v>
      </c>
      <c r="AK199" s="203" t="str">
        <f>+ciselniky!G203</f>
        <v>I</v>
      </c>
    </row>
    <row r="200" spans="2:37" ht="12.75" customHeight="1">
      <c r="B200" s="112">
        <f t="shared" si="9"/>
        <v>0</v>
      </c>
      <c r="C200" s="37"/>
      <c r="D200" s="67"/>
      <c r="E200" s="47"/>
      <c r="F200" s="41"/>
      <c r="G200" s="41"/>
      <c r="H200" s="48"/>
      <c r="I200" s="41"/>
      <c r="J200" s="41"/>
      <c r="K200" s="48"/>
      <c r="L200" s="41"/>
      <c r="M200" s="61"/>
      <c r="N200" s="41"/>
      <c r="O200" s="129"/>
      <c r="AE200" s="203" t="str">
        <f>+ciselniky!A204</f>
        <v>vzpieranie</v>
      </c>
      <c r="AF200" s="203" t="str">
        <f>+ciselniky!B204</f>
        <v>vzpieranie</v>
      </c>
      <c r="AG200" s="204">
        <f>+ciselniky!C204</f>
        <v>1</v>
      </c>
      <c r="AH200" s="204">
        <f>+ciselniky!D204</f>
        <v>0.5</v>
      </c>
      <c r="AI200" s="204">
        <f>+ciselniky!E204</f>
        <v>0.5</v>
      </c>
      <c r="AJ200" s="204">
        <f>+ciselniky!F204</f>
        <v>0</v>
      </c>
      <c r="AK200" s="203" t="str">
        <f>+ciselniky!G204</f>
        <v>I</v>
      </c>
    </row>
    <row r="201" spans="2:37" ht="12.75" customHeight="1">
      <c r="B201" s="112">
        <f t="shared" si="9"/>
        <v>0</v>
      </c>
      <c r="C201" s="37"/>
      <c r="D201" s="67"/>
      <c r="E201" s="47"/>
      <c r="F201" s="41"/>
      <c r="G201" s="41"/>
      <c r="H201" s="48"/>
      <c r="I201" s="41"/>
      <c r="J201" s="41"/>
      <c r="K201" s="48"/>
      <c r="L201" s="41"/>
      <c r="M201" s="61"/>
      <c r="N201" s="41"/>
      <c r="O201" s="129"/>
      <c r="AE201" s="203" t="str">
        <f>+ciselniky!A205</f>
        <v>wushu</v>
      </c>
      <c r="AF201" s="203" t="str">
        <f>+ciselniky!B205</f>
        <v>wushu</v>
      </c>
      <c r="AG201" s="204">
        <f>+ciselniky!C205</f>
        <v>1</v>
      </c>
      <c r="AH201" s="204">
        <f>+ciselniky!D205</f>
        <v>0.55000000000000004</v>
      </c>
      <c r="AI201" s="204">
        <f>+ciselniky!E205</f>
        <v>0.45</v>
      </c>
      <c r="AJ201" s="204">
        <f>+ciselniky!F205</f>
        <v>0</v>
      </c>
      <c r="AK201" s="203" t="str">
        <f>+ciselniky!G205</f>
        <v>I</v>
      </c>
    </row>
    <row r="202" spans="2:37" ht="12.75" customHeight="1">
      <c r="B202" s="112">
        <f t="shared" si="9"/>
        <v>0</v>
      </c>
      <c r="C202" s="37"/>
      <c r="D202" s="67"/>
      <c r="E202" s="47"/>
      <c r="F202" s="41"/>
      <c r="G202" s="41"/>
      <c r="H202" s="48"/>
      <c r="I202" s="41"/>
      <c r="J202" s="41"/>
      <c r="K202" s="48"/>
      <c r="L202" s="41"/>
      <c r="M202" s="61"/>
      <c r="N202" s="41"/>
      <c r="O202" s="129"/>
      <c r="AE202" s="203" t="str">
        <f>+ciselniky!A206</f>
        <v>zápasenie</v>
      </c>
      <c r="AF202" s="203" t="str">
        <f>+ciselniky!B206</f>
        <v>zápasenie voľným štýlom</v>
      </c>
      <c r="AG202" s="204">
        <f>+ciselniky!C206</f>
        <v>0.6</v>
      </c>
      <c r="AH202" s="204">
        <f>+ciselniky!D206</f>
        <v>0.65</v>
      </c>
      <c r="AI202" s="204">
        <f>+ciselniky!E206</f>
        <v>0.35</v>
      </c>
      <c r="AJ202" s="204">
        <f>+ciselniky!F206</f>
        <v>0</v>
      </c>
      <c r="AK202" s="203" t="str">
        <f>+ciselniky!G206</f>
        <v>I</v>
      </c>
    </row>
    <row r="203" spans="2:37" ht="12.75" customHeight="1">
      <c r="B203" s="112">
        <f t="shared" si="9"/>
        <v>0</v>
      </c>
      <c r="C203" s="37"/>
      <c r="D203" s="67"/>
      <c r="E203" s="47"/>
      <c r="F203" s="41"/>
      <c r="G203" s="41"/>
      <c r="H203" s="48"/>
      <c r="I203" s="41"/>
      <c r="J203" s="41"/>
      <c r="K203" s="48"/>
      <c r="L203" s="41"/>
      <c r="M203" s="61"/>
      <c r="N203" s="41"/>
      <c r="O203" s="129"/>
      <c r="AE203" s="203" t="str">
        <f>+ciselniky!A207</f>
        <v>zápasenie</v>
      </c>
      <c r="AF203" s="203" t="str">
        <f>+ciselniky!B207</f>
        <v>gréckorímske zápasenie</v>
      </c>
      <c r="AG203" s="204">
        <f>+ciselniky!C207</f>
        <v>0.4</v>
      </c>
      <c r="AH203" s="204">
        <f>+ciselniky!D207</f>
        <v>1</v>
      </c>
      <c r="AI203" s="204">
        <f>+ciselniky!E207</f>
        <v>0</v>
      </c>
      <c r="AJ203" s="204">
        <f>+ciselniky!F207</f>
        <v>0</v>
      </c>
      <c r="AK203" s="203" t="str">
        <f>+ciselniky!G207</f>
        <v>I</v>
      </c>
    </row>
    <row r="204" spans="2:37" ht="12.75" customHeight="1">
      <c r="B204" s="112">
        <f t="shared" si="9"/>
        <v>0</v>
      </c>
      <c r="C204" s="37"/>
      <c r="D204" s="67"/>
      <c r="E204" s="47"/>
      <c r="F204" s="41"/>
      <c r="G204" s="41"/>
      <c r="H204" s="48"/>
      <c r="I204" s="41"/>
      <c r="J204" s="41"/>
      <c r="K204" s="48"/>
      <c r="L204" s="41"/>
      <c r="M204" s="61"/>
      <c r="N204" s="41"/>
      <c r="O204" s="129"/>
      <c r="AE204" s="203">
        <f>+ciselniky!A208</f>
        <v>0</v>
      </c>
      <c r="AF204" s="203">
        <f>+ciselniky!B208</f>
        <v>0</v>
      </c>
      <c r="AG204" s="204">
        <f>+ciselniky!C208</f>
        <v>0</v>
      </c>
      <c r="AH204" s="204">
        <f>+ciselniky!D208</f>
        <v>0</v>
      </c>
      <c r="AI204" s="204">
        <f>+ciselniky!E208</f>
        <v>0</v>
      </c>
      <c r="AJ204" s="204">
        <f>+ciselniky!F208</f>
        <v>0</v>
      </c>
      <c r="AK204" s="203">
        <f>+ciselniky!G208</f>
        <v>0</v>
      </c>
    </row>
    <row r="205" spans="2:37" ht="12.75" customHeight="1">
      <c r="B205" s="112">
        <f t="shared" si="9"/>
        <v>0</v>
      </c>
      <c r="C205" s="37"/>
      <c r="D205" s="67"/>
      <c r="E205" s="47"/>
      <c r="F205" s="41"/>
      <c r="G205" s="41"/>
      <c r="H205" s="48"/>
      <c r="I205" s="41"/>
      <c r="J205" s="41"/>
      <c r="K205" s="48"/>
      <c r="L205" s="41"/>
      <c r="M205" s="61"/>
      <c r="N205" s="41"/>
      <c r="O205" s="129"/>
      <c r="AE205" s="203">
        <f>+ciselniky!A209</f>
        <v>0</v>
      </c>
      <c r="AF205" s="203">
        <f>+ciselniky!B209</f>
        <v>0</v>
      </c>
      <c r="AG205" s="204">
        <f>+ciselniky!C209</f>
        <v>0</v>
      </c>
      <c r="AH205" s="204">
        <f>+ciselniky!D209</f>
        <v>0</v>
      </c>
      <c r="AI205" s="204">
        <f>+ciselniky!E209</f>
        <v>0</v>
      </c>
      <c r="AJ205" s="204">
        <f>+ciselniky!F209</f>
        <v>0</v>
      </c>
      <c r="AK205" s="203">
        <f>+ciselniky!G209</f>
        <v>0</v>
      </c>
    </row>
    <row r="206" spans="2:37" ht="12.75" customHeight="1">
      <c r="B206" s="112">
        <f t="shared" si="9"/>
        <v>0</v>
      </c>
      <c r="C206" s="37"/>
      <c r="D206" s="67"/>
      <c r="E206" s="47"/>
      <c r="F206" s="41"/>
      <c r="G206" s="41"/>
      <c r="H206" s="48"/>
      <c r="I206" s="41"/>
      <c r="J206" s="41"/>
      <c r="K206" s="48"/>
      <c r="L206" s="41"/>
      <c r="M206" s="61"/>
      <c r="N206" s="41"/>
      <c r="O206" s="129"/>
      <c r="AE206" s="203">
        <f>+ciselniky!A210</f>
        <v>0</v>
      </c>
      <c r="AF206" s="203">
        <f>+ciselniky!B210</f>
        <v>0</v>
      </c>
      <c r="AG206" s="204">
        <f>+ciselniky!C210</f>
        <v>0</v>
      </c>
      <c r="AH206" s="204">
        <f>+ciselniky!D210</f>
        <v>0</v>
      </c>
      <c r="AI206" s="204">
        <f>+ciselniky!E210</f>
        <v>0</v>
      </c>
      <c r="AJ206" s="204">
        <f>+ciselniky!F210</f>
        <v>0</v>
      </c>
      <c r="AK206" s="203">
        <f>+ciselniky!G210</f>
        <v>0</v>
      </c>
    </row>
    <row r="207" spans="2:37" ht="12.75" customHeight="1">
      <c r="B207" s="112">
        <f t="shared" si="9"/>
        <v>0</v>
      </c>
      <c r="C207" s="37"/>
      <c r="D207" s="67"/>
      <c r="E207" s="47"/>
      <c r="F207" s="41"/>
      <c r="G207" s="41"/>
      <c r="H207" s="48"/>
      <c r="I207" s="41"/>
      <c r="J207" s="41"/>
      <c r="K207" s="48"/>
      <c r="L207" s="41"/>
      <c r="M207" s="61"/>
      <c r="N207" s="41"/>
      <c r="O207" s="129"/>
      <c r="AE207" s="203">
        <f>+ciselniky!A211</f>
        <v>0</v>
      </c>
      <c r="AF207" s="203">
        <f>+ciselniky!B211</f>
        <v>0</v>
      </c>
      <c r="AG207" s="204">
        <f>+ciselniky!C211</f>
        <v>0</v>
      </c>
      <c r="AH207" s="204">
        <f>+ciselniky!D211</f>
        <v>0</v>
      </c>
      <c r="AI207" s="204">
        <f>+ciselniky!E211</f>
        <v>0</v>
      </c>
      <c r="AJ207" s="204">
        <f>+ciselniky!F211</f>
        <v>0</v>
      </c>
      <c r="AK207" s="203">
        <f>+ciselniky!G211</f>
        <v>0</v>
      </c>
    </row>
    <row r="208" spans="2:37" ht="12.75" customHeight="1">
      <c r="B208" s="112">
        <f t="shared" si="9"/>
        <v>0</v>
      </c>
      <c r="C208" s="37"/>
      <c r="D208" s="67"/>
      <c r="E208" s="47"/>
      <c r="F208" s="41"/>
      <c r="G208" s="41"/>
      <c r="H208" s="48"/>
      <c r="I208" s="41"/>
      <c r="J208" s="41"/>
      <c r="K208" s="48"/>
      <c r="L208" s="41"/>
      <c r="M208" s="61"/>
      <c r="N208" s="41"/>
      <c r="O208" s="129"/>
      <c r="AE208" s="203">
        <f>+ciselniky!A212</f>
        <v>0</v>
      </c>
      <c r="AF208" s="203">
        <f>+ciselniky!B212</f>
        <v>0</v>
      </c>
      <c r="AG208" s="204">
        <f>+ciselniky!C212</f>
        <v>0</v>
      </c>
      <c r="AH208" s="204">
        <f>+ciselniky!D212</f>
        <v>0</v>
      </c>
      <c r="AI208" s="204">
        <f>+ciselniky!E212</f>
        <v>0</v>
      </c>
      <c r="AJ208" s="204">
        <f>+ciselniky!F212</f>
        <v>0</v>
      </c>
      <c r="AK208" s="203">
        <f>+ciselniky!G212</f>
        <v>0</v>
      </c>
    </row>
    <row r="209" spans="2:37" ht="12.75" customHeight="1">
      <c r="B209" s="112">
        <f t="shared" si="9"/>
        <v>0</v>
      </c>
      <c r="C209" s="37"/>
      <c r="D209" s="67"/>
      <c r="E209" s="47"/>
      <c r="F209" s="41"/>
      <c r="G209" s="41"/>
      <c r="H209" s="48"/>
      <c r="I209" s="41"/>
      <c r="J209" s="41"/>
      <c r="K209" s="48"/>
      <c r="L209" s="41"/>
      <c r="M209" s="61"/>
      <c r="N209" s="41"/>
      <c r="O209" s="129"/>
      <c r="AE209" s="203">
        <f>+ciselniky!A213</f>
        <v>0</v>
      </c>
      <c r="AF209" s="203">
        <f>+ciselniky!B213</f>
        <v>0</v>
      </c>
      <c r="AG209" s="204">
        <f>+ciselniky!C213</f>
        <v>0</v>
      </c>
      <c r="AH209" s="204">
        <f>+ciselniky!D213</f>
        <v>0</v>
      </c>
      <c r="AI209" s="204">
        <f>+ciselniky!E213</f>
        <v>0</v>
      </c>
      <c r="AJ209" s="204">
        <f>+ciselniky!F213</f>
        <v>0</v>
      </c>
      <c r="AK209" s="203">
        <f>+ciselniky!G213</f>
        <v>0</v>
      </c>
    </row>
    <row r="210" spans="2:37" ht="12.75" customHeight="1">
      <c r="B210" s="112">
        <f t="shared" ref="B210:B273" si="10">$C$2</f>
        <v>0</v>
      </c>
      <c r="C210" s="37"/>
      <c r="D210" s="67"/>
      <c r="E210" s="47"/>
      <c r="F210" s="41"/>
      <c r="G210" s="41"/>
      <c r="H210" s="48"/>
      <c r="I210" s="41"/>
      <c r="J210" s="41"/>
      <c r="K210" s="48"/>
      <c r="L210" s="41"/>
      <c r="M210" s="61"/>
      <c r="N210" s="41"/>
      <c r="O210" s="129"/>
      <c r="AE210" s="203">
        <f>+ciselniky!A214</f>
        <v>0</v>
      </c>
      <c r="AF210" s="203">
        <f>+ciselniky!B214</f>
        <v>0</v>
      </c>
      <c r="AG210" s="204">
        <f>+ciselniky!C214</f>
        <v>0</v>
      </c>
      <c r="AH210" s="204">
        <f>+ciselniky!D214</f>
        <v>0</v>
      </c>
      <c r="AI210" s="204">
        <f>+ciselniky!E214</f>
        <v>0</v>
      </c>
      <c r="AJ210" s="204">
        <f>+ciselniky!F214</f>
        <v>0</v>
      </c>
      <c r="AK210" s="203">
        <f>+ciselniky!G214</f>
        <v>0</v>
      </c>
    </row>
    <row r="211" spans="2:37" ht="12.75" customHeight="1">
      <c r="B211" s="112">
        <f t="shared" si="10"/>
        <v>0</v>
      </c>
      <c r="C211" s="37"/>
      <c r="D211" s="67"/>
      <c r="E211" s="47"/>
      <c r="F211" s="41"/>
      <c r="G211" s="41"/>
      <c r="H211" s="48"/>
      <c r="I211" s="41"/>
      <c r="J211" s="41"/>
      <c r="K211" s="48"/>
      <c r="L211" s="41"/>
      <c r="M211" s="61"/>
      <c r="N211" s="41"/>
      <c r="O211" s="129"/>
      <c r="AE211" s="203">
        <f>+ciselniky!A215</f>
        <v>0</v>
      </c>
      <c r="AF211" s="203">
        <f>+ciselniky!B215</f>
        <v>0</v>
      </c>
      <c r="AG211" s="204">
        <f>+ciselniky!C215</f>
        <v>0</v>
      </c>
      <c r="AH211" s="204">
        <f>+ciselniky!D215</f>
        <v>0</v>
      </c>
      <c r="AI211" s="204">
        <f>+ciselniky!E215</f>
        <v>0</v>
      </c>
      <c r="AJ211" s="204">
        <f>+ciselniky!F215</f>
        <v>0</v>
      </c>
      <c r="AK211" s="203">
        <f>+ciselniky!G215</f>
        <v>0</v>
      </c>
    </row>
    <row r="212" spans="2:37" ht="12.75" customHeight="1">
      <c r="B212" s="112">
        <f t="shared" si="10"/>
        <v>0</v>
      </c>
      <c r="C212" s="37"/>
      <c r="D212" s="67"/>
      <c r="E212" s="47"/>
      <c r="F212" s="41"/>
      <c r="G212" s="41"/>
      <c r="H212" s="48"/>
      <c r="I212" s="41"/>
      <c r="J212" s="41"/>
      <c r="K212" s="48"/>
      <c r="L212" s="41"/>
      <c r="M212" s="61"/>
      <c r="N212" s="41"/>
      <c r="O212" s="129"/>
      <c r="AE212" s="203">
        <f>+ciselniky!A216</f>
        <v>0</v>
      </c>
      <c r="AF212" s="203">
        <f>+ciselniky!B216</f>
        <v>0</v>
      </c>
      <c r="AG212" s="204">
        <f>+ciselniky!C216</f>
        <v>0</v>
      </c>
      <c r="AH212" s="204">
        <f>+ciselniky!D216</f>
        <v>0</v>
      </c>
      <c r="AI212" s="204">
        <f>+ciselniky!E216</f>
        <v>0</v>
      </c>
      <c r="AJ212" s="204">
        <f>+ciselniky!F216</f>
        <v>0</v>
      </c>
      <c r="AK212" s="203">
        <f>+ciselniky!G216</f>
        <v>0</v>
      </c>
    </row>
    <row r="213" spans="2:37" ht="12.75" customHeight="1">
      <c r="B213" s="112">
        <f t="shared" si="10"/>
        <v>0</v>
      </c>
      <c r="C213" s="37"/>
      <c r="D213" s="67"/>
      <c r="E213" s="47"/>
      <c r="F213" s="41"/>
      <c r="G213" s="41"/>
      <c r="H213" s="48"/>
      <c r="I213" s="41"/>
      <c r="J213" s="41"/>
      <c r="K213" s="48"/>
      <c r="L213" s="41"/>
      <c r="M213" s="61"/>
      <c r="N213" s="41"/>
      <c r="O213" s="129"/>
      <c r="AE213" s="203">
        <f>+ciselniky!A217</f>
        <v>0</v>
      </c>
      <c r="AF213" s="203">
        <f>+ciselniky!B217</f>
        <v>0</v>
      </c>
      <c r="AG213" s="204">
        <f>+ciselniky!C217</f>
        <v>0</v>
      </c>
      <c r="AH213" s="204">
        <f>+ciselniky!D217</f>
        <v>0</v>
      </c>
      <c r="AI213" s="204">
        <f>+ciselniky!E217</f>
        <v>0</v>
      </c>
      <c r="AJ213" s="204">
        <f>+ciselniky!F217</f>
        <v>0</v>
      </c>
      <c r="AK213" s="203">
        <f>+ciselniky!G217</f>
        <v>0</v>
      </c>
    </row>
    <row r="214" spans="2:37" ht="12.75" customHeight="1">
      <c r="B214" s="112">
        <f t="shared" si="10"/>
        <v>0</v>
      </c>
      <c r="C214" s="37"/>
      <c r="D214" s="67"/>
      <c r="E214" s="47"/>
      <c r="F214" s="41"/>
      <c r="G214" s="41"/>
      <c r="H214" s="48"/>
      <c r="I214" s="41"/>
      <c r="J214" s="41"/>
      <c r="K214" s="48"/>
      <c r="L214" s="41"/>
      <c r="M214" s="61"/>
      <c r="N214" s="41"/>
      <c r="O214" s="129"/>
      <c r="AE214" s="203">
        <f>+ciselniky!A218</f>
        <v>0</v>
      </c>
      <c r="AF214" s="203">
        <f>+ciselniky!B218</f>
        <v>0</v>
      </c>
      <c r="AG214" s="204">
        <f>+ciselniky!C218</f>
        <v>0</v>
      </c>
      <c r="AH214" s="204">
        <f>+ciselniky!D218</f>
        <v>0</v>
      </c>
      <c r="AI214" s="204">
        <f>+ciselniky!E218</f>
        <v>0</v>
      </c>
      <c r="AJ214" s="204">
        <f>+ciselniky!F218</f>
        <v>0</v>
      </c>
      <c r="AK214" s="203">
        <f>+ciselniky!G218</f>
        <v>0</v>
      </c>
    </row>
    <row r="215" spans="2:37" ht="12.75" customHeight="1">
      <c r="B215" s="112">
        <f t="shared" si="10"/>
        <v>0</v>
      </c>
      <c r="C215" s="37"/>
      <c r="D215" s="67"/>
      <c r="E215" s="47"/>
      <c r="F215" s="41"/>
      <c r="G215" s="41"/>
      <c r="H215" s="48"/>
      <c r="I215" s="41"/>
      <c r="J215" s="41"/>
      <c r="K215" s="48"/>
      <c r="L215" s="41"/>
      <c r="M215" s="61"/>
      <c r="N215" s="41"/>
      <c r="O215" s="129"/>
      <c r="AE215" s="203">
        <f>+ciselniky!A219</f>
        <v>0</v>
      </c>
      <c r="AF215" s="203">
        <f>+ciselniky!B219</f>
        <v>0</v>
      </c>
      <c r="AG215" s="204">
        <f>+ciselniky!C219</f>
        <v>0</v>
      </c>
      <c r="AH215" s="204">
        <f>+ciselniky!D219</f>
        <v>0</v>
      </c>
      <c r="AI215" s="204">
        <f>+ciselniky!E219</f>
        <v>0</v>
      </c>
      <c r="AJ215" s="204">
        <f>+ciselniky!F219</f>
        <v>0</v>
      </c>
      <c r="AK215" s="203">
        <f>+ciselniky!G219</f>
        <v>0</v>
      </c>
    </row>
    <row r="216" spans="2:37" ht="12.75" customHeight="1">
      <c r="B216" s="112">
        <f t="shared" si="10"/>
        <v>0</v>
      </c>
      <c r="C216" s="37"/>
      <c r="D216" s="67"/>
      <c r="E216" s="47"/>
      <c r="F216" s="41"/>
      <c r="G216" s="41"/>
      <c r="H216" s="48"/>
      <c r="I216" s="41"/>
      <c r="J216" s="41"/>
      <c r="K216" s="48"/>
      <c r="L216" s="41"/>
      <c r="M216" s="61"/>
      <c r="N216" s="41"/>
      <c r="O216" s="129"/>
      <c r="AE216" s="203">
        <f>+ciselniky!A220</f>
        <v>0</v>
      </c>
      <c r="AF216" s="203">
        <f>+ciselniky!B220</f>
        <v>0</v>
      </c>
      <c r="AG216" s="204">
        <f>+ciselniky!C220</f>
        <v>0</v>
      </c>
      <c r="AH216" s="204">
        <f>+ciselniky!D220</f>
        <v>0</v>
      </c>
      <c r="AI216" s="204">
        <f>+ciselniky!E220</f>
        <v>0</v>
      </c>
      <c r="AJ216" s="204">
        <f>+ciselniky!F220</f>
        <v>0</v>
      </c>
      <c r="AK216" s="203">
        <f>+ciselniky!G220</f>
        <v>0</v>
      </c>
    </row>
    <row r="217" spans="2:37" ht="12.75" customHeight="1">
      <c r="B217" s="112">
        <f t="shared" si="10"/>
        <v>0</v>
      </c>
      <c r="C217" s="37"/>
      <c r="D217" s="67"/>
      <c r="E217" s="47"/>
      <c r="F217" s="41"/>
      <c r="G217" s="41"/>
      <c r="H217" s="48"/>
      <c r="I217" s="41"/>
      <c r="J217" s="41"/>
      <c r="K217" s="48"/>
      <c r="L217" s="41"/>
      <c r="M217" s="61"/>
      <c r="N217" s="41"/>
      <c r="O217" s="129"/>
      <c r="AE217" s="203">
        <f>+ciselniky!A221</f>
        <v>0</v>
      </c>
      <c r="AF217" s="203">
        <f>+ciselniky!B221</f>
        <v>0</v>
      </c>
      <c r="AG217" s="204">
        <f>+ciselniky!C221</f>
        <v>0</v>
      </c>
      <c r="AH217" s="204">
        <f>+ciselniky!D221</f>
        <v>0</v>
      </c>
      <c r="AI217" s="204">
        <f>+ciselniky!E221</f>
        <v>0</v>
      </c>
      <c r="AJ217" s="204">
        <f>+ciselniky!F221</f>
        <v>0</v>
      </c>
      <c r="AK217" s="203">
        <f>+ciselniky!G221</f>
        <v>0</v>
      </c>
    </row>
    <row r="218" spans="2:37" ht="12.75" customHeight="1">
      <c r="B218" s="112">
        <f t="shared" si="10"/>
        <v>0</v>
      </c>
      <c r="C218" s="37"/>
      <c r="D218" s="67"/>
      <c r="E218" s="47"/>
      <c r="F218" s="41"/>
      <c r="G218" s="41"/>
      <c r="H218" s="48"/>
      <c r="I218" s="41"/>
      <c r="J218" s="41"/>
      <c r="K218" s="48"/>
      <c r="L218" s="41"/>
      <c r="M218" s="61"/>
      <c r="N218" s="41"/>
      <c r="O218" s="129"/>
      <c r="AE218" s="203">
        <f>+ciselniky!A222</f>
        <v>0</v>
      </c>
      <c r="AF218" s="203">
        <f>+ciselniky!B222</f>
        <v>0</v>
      </c>
      <c r="AG218" s="204">
        <f>+ciselniky!C222</f>
        <v>0</v>
      </c>
      <c r="AH218" s="204">
        <f>+ciselniky!D222</f>
        <v>0</v>
      </c>
      <c r="AI218" s="204">
        <f>+ciselniky!E222</f>
        <v>0</v>
      </c>
      <c r="AJ218" s="204">
        <f>+ciselniky!F222</f>
        <v>0</v>
      </c>
      <c r="AK218" s="203">
        <f>+ciselniky!G222</f>
        <v>0</v>
      </c>
    </row>
    <row r="219" spans="2:37" ht="12.75" customHeight="1">
      <c r="B219" s="112">
        <f t="shared" si="10"/>
        <v>0</v>
      </c>
      <c r="C219" s="37"/>
      <c r="D219" s="67"/>
      <c r="E219" s="47"/>
      <c r="F219" s="41"/>
      <c r="G219" s="41"/>
      <c r="H219" s="48"/>
      <c r="I219" s="41"/>
      <c r="J219" s="41"/>
      <c r="K219" s="48"/>
      <c r="L219" s="41"/>
      <c r="M219" s="61"/>
      <c r="N219" s="41"/>
      <c r="O219" s="129"/>
      <c r="AE219" s="203" t="str">
        <f>+ciselniky!A223</f>
        <v>Podujatia (Vysledky, PP)</v>
      </c>
      <c r="AF219" s="203" t="str">
        <f>+ciselniky!B223</f>
        <v>redukcia</v>
      </c>
      <c r="AG219" s="204" t="str">
        <f>+ciselniky!C223</f>
        <v>názov</v>
      </c>
      <c r="AH219" s="204">
        <f>+ciselniky!D223</f>
        <v>0</v>
      </c>
      <c r="AI219" s="204">
        <f>+ciselniky!E223</f>
        <v>0</v>
      </c>
      <c r="AJ219" s="204">
        <f>+ciselniky!F223</f>
        <v>0</v>
      </c>
      <c r="AK219" s="203">
        <f>+ciselniky!G223</f>
        <v>0</v>
      </c>
    </row>
    <row r="220" spans="2:37" ht="12.75" customHeight="1">
      <c r="B220" s="112">
        <f t="shared" si="10"/>
        <v>0</v>
      </c>
      <c r="C220" s="37"/>
      <c r="D220" s="67"/>
      <c r="E220" s="47"/>
      <c r="F220" s="41"/>
      <c r="G220" s="41"/>
      <c r="H220" s="48"/>
      <c r="I220" s="41"/>
      <c r="J220" s="41"/>
      <c r="K220" s="48"/>
      <c r="L220" s="41"/>
      <c r="M220" s="61"/>
      <c r="N220" s="41"/>
      <c r="O220" s="129"/>
      <c r="AE220" s="203" t="str">
        <f>+ciselniky!A224</f>
        <v>OH/ZOH</v>
      </c>
      <c r="AF220" s="203">
        <f>+ciselniky!B224</f>
        <v>-10</v>
      </c>
      <c r="AG220" s="204" t="str">
        <f>+ciselniky!C224</f>
        <v>olympijské hry, zimné olympijské hry</v>
      </c>
      <c r="AH220" s="204">
        <f>+ciselniky!D224</f>
        <v>0</v>
      </c>
      <c r="AI220" s="204">
        <f>+ciselniky!E224</f>
        <v>0</v>
      </c>
      <c r="AJ220" s="204">
        <f>+ciselniky!F224</f>
        <v>0</v>
      </c>
      <c r="AK220" s="203">
        <f>+ciselniky!G224</f>
        <v>0</v>
      </c>
    </row>
    <row r="221" spans="2:37" ht="12.75" customHeight="1">
      <c r="B221" s="112">
        <f t="shared" si="10"/>
        <v>0</v>
      </c>
      <c r="C221" s="37"/>
      <c r="D221" s="67"/>
      <c r="E221" s="47"/>
      <c r="F221" s="41"/>
      <c r="G221" s="41"/>
      <c r="H221" s="48"/>
      <c r="I221" s="41"/>
      <c r="J221" s="41"/>
      <c r="K221" s="48"/>
      <c r="L221" s="41"/>
      <c r="M221" s="61"/>
      <c r="N221" s="41"/>
      <c r="O221" s="129"/>
      <c r="AE221" s="203" t="str">
        <f>+ciselniky!A225</f>
        <v>SHNŠ</v>
      </c>
      <c r="AF221" s="203">
        <f>+ciselniky!B225</f>
        <v>0</v>
      </c>
      <c r="AG221" s="204" t="str">
        <f>+ciselniky!C225</f>
        <v>svetové hry neolympijských športov</v>
      </c>
      <c r="AH221" s="204">
        <f>+ciselniky!D225</f>
        <v>0</v>
      </c>
      <c r="AI221" s="204">
        <f>+ciselniky!E225</f>
        <v>0</v>
      </c>
      <c r="AJ221" s="204">
        <f>+ciselniky!F225</f>
        <v>0</v>
      </c>
      <c r="AK221" s="203">
        <f>+ciselniky!G225</f>
        <v>0</v>
      </c>
    </row>
    <row r="222" spans="2:37" ht="12.75" customHeight="1">
      <c r="B222" s="112">
        <f t="shared" si="10"/>
        <v>0</v>
      </c>
      <c r="C222" s="37"/>
      <c r="D222" s="67"/>
      <c r="E222" s="47"/>
      <c r="F222" s="41"/>
      <c r="G222" s="41"/>
      <c r="H222" s="48"/>
      <c r="I222" s="41"/>
      <c r="J222" s="41"/>
      <c r="K222" s="48"/>
      <c r="L222" s="41"/>
      <c r="M222" s="61"/>
      <c r="N222" s="41"/>
      <c r="O222" s="129"/>
      <c r="AE222" s="203" t="str">
        <f>+ciselniky!A226</f>
        <v>MS/HMS</v>
      </c>
      <c r="AF222" s="203">
        <f>+ciselniky!B226</f>
        <v>0</v>
      </c>
      <c r="AG222" s="204" t="str">
        <f>+ciselniky!C226</f>
        <v>majstrovstvá sveta, halové majstrovstvá sveta</v>
      </c>
      <c r="AH222" s="204">
        <f>+ciselniky!D226</f>
        <v>0</v>
      </c>
      <c r="AI222" s="204">
        <f>+ciselniky!E226</f>
        <v>0</v>
      </c>
      <c r="AJ222" s="204">
        <f>+ciselniky!F226</f>
        <v>0</v>
      </c>
      <c r="AK222" s="203">
        <f>+ciselniky!G226</f>
        <v>0</v>
      </c>
    </row>
    <row r="223" spans="2:37" ht="12.75" customHeight="1">
      <c r="B223" s="112">
        <f t="shared" si="10"/>
        <v>0</v>
      </c>
      <c r="C223" s="37"/>
      <c r="D223" s="67"/>
      <c r="E223" s="47"/>
      <c r="F223" s="41"/>
      <c r="G223" s="41"/>
      <c r="H223" s="48"/>
      <c r="I223" s="41"/>
      <c r="J223" s="41"/>
      <c r="K223" s="48"/>
      <c r="L223" s="41"/>
      <c r="M223" s="61"/>
      <c r="N223" s="41"/>
      <c r="O223" s="129"/>
      <c r="AE223" s="60"/>
      <c r="AF223" s="60"/>
      <c r="AG223" s="327"/>
      <c r="AH223" s="327"/>
      <c r="AI223" s="327"/>
      <c r="AJ223" s="327"/>
      <c r="AK223" s="60"/>
    </row>
    <row r="224" spans="2:37" ht="12.75" customHeight="1">
      <c r="B224" s="112">
        <f t="shared" si="10"/>
        <v>0</v>
      </c>
      <c r="C224" s="37"/>
      <c r="D224" s="67"/>
      <c r="E224" s="47"/>
      <c r="F224" s="41"/>
      <c r="G224" s="41"/>
      <c r="H224" s="48"/>
      <c r="I224" s="41"/>
      <c r="J224" s="41"/>
      <c r="K224" s="48"/>
      <c r="L224" s="41"/>
      <c r="M224" s="61"/>
      <c r="N224" s="41"/>
      <c r="O224" s="129"/>
      <c r="AE224" s="60"/>
      <c r="AF224" s="60"/>
      <c r="AG224" s="327"/>
      <c r="AH224" s="327"/>
      <c r="AI224" s="327"/>
      <c r="AJ224" s="327"/>
      <c r="AK224" s="60"/>
    </row>
    <row r="225" spans="2:37" ht="12.75" customHeight="1">
      <c r="B225" s="112">
        <f t="shared" si="10"/>
        <v>0</v>
      </c>
      <c r="C225" s="37"/>
      <c r="D225" s="67"/>
      <c r="E225" s="47"/>
      <c r="F225" s="41"/>
      <c r="G225" s="41"/>
      <c r="H225" s="48"/>
      <c r="I225" s="41"/>
      <c r="J225" s="41"/>
      <c r="K225" s="48"/>
      <c r="L225" s="41"/>
      <c r="M225" s="61"/>
      <c r="N225" s="41"/>
      <c r="O225" s="129"/>
      <c r="AE225" s="60"/>
      <c r="AF225" s="60"/>
      <c r="AG225" s="327"/>
      <c r="AH225" s="327"/>
      <c r="AI225" s="327"/>
      <c r="AJ225" s="327"/>
      <c r="AK225" s="60"/>
    </row>
    <row r="226" spans="2:37" ht="12.75" customHeight="1">
      <c r="B226" s="112">
        <f t="shared" si="10"/>
        <v>0</v>
      </c>
      <c r="C226" s="37"/>
      <c r="D226" s="67"/>
      <c r="E226" s="47"/>
      <c r="F226" s="41"/>
      <c r="G226" s="41"/>
      <c r="H226" s="48"/>
      <c r="I226" s="41"/>
      <c r="J226" s="41"/>
      <c r="K226" s="48"/>
      <c r="L226" s="41"/>
      <c r="M226" s="61"/>
      <c r="N226" s="41"/>
      <c r="O226" s="129"/>
      <c r="AE226" s="60"/>
      <c r="AF226" s="60"/>
      <c r="AG226" s="327"/>
      <c r="AH226" s="327"/>
      <c r="AI226" s="327"/>
      <c r="AJ226" s="327"/>
      <c r="AK226" s="60"/>
    </row>
    <row r="227" spans="2:37" ht="12.75" customHeight="1">
      <c r="B227" s="112">
        <f t="shared" si="10"/>
        <v>0</v>
      </c>
      <c r="C227" s="37"/>
      <c r="D227" s="67"/>
      <c r="E227" s="47"/>
      <c r="F227" s="41"/>
      <c r="G227" s="41"/>
      <c r="H227" s="48"/>
      <c r="I227" s="41"/>
      <c r="J227" s="41"/>
      <c r="K227" s="48"/>
      <c r="L227" s="41"/>
      <c r="M227" s="61"/>
      <c r="N227" s="41"/>
      <c r="O227" s="129"/>
    </row>
    <row r="228" spans="2:37" ht="12.75" customHeight="1">
      <c r="B228" s="112">
        <f t="shared" si="10"/>
        <v>0</v>
      </c>
      <c r="C228" s="37"/>
      <c r="D228" s="67"/>
      <c r="E228" s="47"/>
      <c r="F228" s="41"/>
      <c r="G228" s="41"/>
      <c r="H228" s="48"/>
      <c r="I228" s="41"/>
      <c r="J228" s="41"/>
      <c r="K228" s="48"/>
      <c r="L228" s="41"/>
      <c r="M228" s="61"/>
      <c r="N228" s="41"/>
      <c r="O228" s="129"/>
    </row>
    <row r="229" spans="2:37" ht="12.75" customHeight="1">
      <c r="B229" s="112">
        <f t="shared" si="10"/>
        <v>0</v>
      </c>
      <c r="C229" s="37"/>
      <c r="D229" s="67"/>
      <c r="E229" s="47"/>
      <c r="F229" s="41"/>
      <c r="G229" s="41"/>
      <c r="H229" s="48"/>
      <c r="I229" s="41"/>
      <c r="J229" s="41"/>
      <c r="K229" s="48"/>
      <c r="L229" s="41"/>
      <c r="M229" s="61"/>
      <c r="N229" s="41"/>
      <c r="O229" s="129"/>
    </row>
    <row r="230" spans="2:37" ht="12.75" customHeight="1">
      <c r="B230" s="112">
        <f t="shared" si="10"/>
        <v>0</v>
      </c>
      <c r="C230" s="37"/>
      <c r="D230" s="67"/>
      <c r="E230" s="47"/>
      <c r="F230" s="41"/>
      <c r="G230" s="41"/>
      <c r="H230" s="48"/>
      <c r="I230" s="41"/>
      <c r="J230" s="41"/>
      <c r="K230" s="48"/>
      <c r="L230" s="41"/>
      <c r="M230" s="61"/>
      <c r="N230" s="41"/>
      <c r="O230" s="129"/>
    </row>
    <row r="231" spans="2:37" ht="12.75" customHeight="1">
      <c r="B231" s="112">
        <f t="shared" si="10"/>
        <v>0</v>
      </c>
      <c r="C231" s="37"/>
      <c r="D231" s="67"/>
      <c r="E231" s="47"/>
      <c r="F231" s="41"/>
      <c r="G231" s="41"/>
      <c r="H231" s="48"/>
      <c r="I231" s="41"/>
      <c r="J231" s="41"/>
      <c r="K231" s="48"/>
      <c r="L231" s="41"/>
      <c r="M231" s="61"/>
      <c r="N231" s="41"/>
      <c r="O231" s="129"/>
    </row>
    <row r="232" spans="2:37" ht="12.75" customHeight="1">
      <c r="B232" s="112">
        <f t="shared" si="10"/>
        <v>0</v>
      </c>
      <c r="C232" s="37"/>
      <c r="D232" s="67"/>
      <c r="E232" s="47"/>
      <c r="F232" s="41"/>
      <c r="G232" s="41"/>
      <c r="H232" s="48"/>
      <c r="I232" s="41"/>
      <c r="J232" s="41"/>
      <c r="K232" s="48"/>
      <c r="L232" s="41"/>
      <c r="M232" s="61"/>
      <c r="N232" s="41"/>
      <c r="O232" s="129"/>
    </row>
    <row r="233" spans="2:37" ht="12.75" customHeight="1">
      <c r="B233" s="112">
        <f t="shared" si="10"/>
        <v>0</v>
      </c>
      <c r="C233" s="37"/>
      <c r="D233" s="67"/>
      <c r="E233" s="47"/>
      <c r="F233" s="41"/>
      <c r="G233" s="41"/>
      <c r="H233" s="48"/>
      <c r="I233" s="41"/>
      <c r="J233" s="41"/>
      <c r="K233" s="48"/>
      <c r="L233" s="41"/>
      <c r="M233" s="61"/>
      <c r="N233" s="41"/>
      <c r="O233" s="129"/>
    </row>
    <row r="234" spans="2:37" ht="12.75" customHeight="1">
      <c r="B234" s="112">
        <f t="shared" si="10"/>
        <v>0</v>
      </c>
      <c r="C234" s="37"/>
      <c r="D234" s="67"/>
      <c r="E234" s="47"/>
      <c r="F234" s="41"/>
      <c r="G234" s="41"/>
      <c r="H234" s="48"/>
      <c r="I234" s="41"/>
      <c r="J234" s="41"/>
      <c r="K234" s="48"/>
      <c r="L234" s="41"/>
      <c r="M234" s="61"/>
      <c r="N234" s="41"/>
      <c r="O234" s="129"/>
    </row>
    <row r="235" spans="2:37" ht="12.75" customHeight="1">
      <c r="B235" s="112">
        <f t="shared" si="10"/>
        <v>0</v>
      </c>
      <c r="C235" s="37"/>
      <c r="D235" s="67"/>
      <c r="E235" s="47"/>
      <c r="F235" s="41"/>
      <c r="G235" s="41"/>
      <c r="H235" s="48"/>
      <c r="I235" s="41"/>
      <c r="J235" s="41"/>
      <c r="K235" s="48"/>
      <c r="L235" s="41"/>
      <c r="M235" s="61"/>
      <c r="N235" s="41"/>
      <c r="O235" s="129"/>
    </row>
    <row r="236" spans="2:37" ht="12.75" customHeight="1">
      <c r="B236" s="112">
        <f t="shared" si="10"/>
        <v>0</v>
      </c>
      <c r="C236" s="37"/>
      <c r="D236" s="67"/>
      <c r="E236" s="47"/>
      <c r="F236" s="41"/>
      <c r="G236" s="41"/>
      <c r="H236" s="48"/>
      <c r="I236" s="41"/>
      <c r="J236" s="41"/>
      <c r="K236" s="48"/>
      <c r="L236" s="41"/>
      <c r="M236" s="61"/>
      <c r="N236" s="41"/>
      <c r="O236" s="129"/>
    </row>
    <row r="237" spans="2:37" ht="12.75" customHeight="1">
      <c r="B237" s="112">
        <f t="shared" si="10"/>
        <v>0</v>
      </c>
      <c r="C237" s="37"/>
      <c r="D237" s="67"/>
      <c r="E237" s="47"/>
      <c r="F237" s="41"/>
      <c r="G237" s="41"/>
      <c r="H237" s="48"/>
      <c r="I237" s="41"/>
      <c r="J237" s="41"/>
      <c r="K237" s="48"/>
      <c r="L237" s="41"/>
      <c r="M237" s="61"/>
      <c r="N237" s="41"/>
      <c r="O237" s="129"/>
    </row>
    <row r="238" spans="2:37" ht="12.75" customHeight="1">
      <c r="B238" s="112">
        <f t="shared" si="10"/>
        <v>0</v>
      </c>
      <c r="C238" s="37"/>
      <c r="D238" s="67"/>
      <c r="E238" s="47"/>
      <c r="F238" s="41"/>
      <c r="G238" s="41"/>
      <c r="H238" s="48"/>
      <c r="I238" s="41"/>
      <c r="J238" s="41"/>
      <c r="K238" s="48"/>
      <c r="L238" s="41"/>
      <c r="M238" s="61"/>
      <c r="N238" s="41"/>
      <c r="O238" s="129"/>
    </row>
    <row r="239" spans="2:37" ht="12.75" customHeight="1">
      <c r="B239" s="112">
        <f t="shared" si="10"/>
        <v>0</v>
      </c>
      <c r="C239" s="37"/>
      <c r="D239" s="67"/>
      <c r="E239" s="47"/>
      <c r="F239" s="41"/>
      <c r="G239" s="41"/>
      <c r="H239" s="48"/>
      <c r="I239" s="41"/>
      <c r="J239" s="41"/>
      <c r="K239" s="48"/>
      <c r="L239" s="41"/>
      <c r="M239" s="61"/>
      <c r="N239" s="41"/>
      <c r="O239" s="129"/>
    </row>
    <row r="240" spans="2:37" ht="12.75" customHeight="1">
      <c r="B240" s="112">
        <f t="shared" si="10"/>
        <v>0</v>
      </c>
      <c r="C240" s="37"/>
      <c r="D240" s="67"/>
      <c r="E240" s="47"/>
      <c r="F240" s="41"/>
      <c r="G240" s="41"/>
      <c r="H240" s="48"/>
      <c r="I240" s="41"/>
      <c r="J240" s="41"/>
      <c r="K240" s="48"/>
      <c r="L240" s="41"/>
      <c r="M240" s="61"/>
      <c r="N240" s="41"/>
      <c r="O240" s="129"/>
    </row>
    <row r="241" spans="2:15" ht="12.75" customHeight="1">
      <c r="B241" s="112">
        <f t="shared" si="10"/>
        <v>0</v>
      </c>
      <c r="C241" s="37"/>
      <c r="D241" s="67"/>
      <c r="E241" s="47"/>
      <c r="F241" s="41"/>
      <c r="G241" s="41"/>
      <c r="H241" s="48"/>
      <c r="I241" s="41"/>
      <c r="J241" s="41"/>
      <c r="K241" s="48"/>
      <c r="L241" s="41"/>
      <c r="M241" s="61"/>
      <c r="N241" s="41"/>
      <c r="O241" s="129"/>
    </row>
    <row r="242" spans="2:15" ht="12.75" customHeight="1">
      <c r="B242" s="112">
        <f t="shared" si="10"/>
        <v>0</v>
      </c>
      <c r="C242" s="37"/>
      <c r="D242" s="67"/>
      <c r="E242" s="47"/>
      <c r="F242" s="41"/>
      <c r="G242" s="41"/>
      <c r="H242" s="48"/>
      <c r="I242" s="41"/>
      <c r="J242" s="41"/>
      <c r="K242" s="48"/>
      <c r="L242" s="41"/>
      <c r="M242" s="61"/>
      <c r="N242" s="41"/>
      <c r="O242" s="129"/>
    </row>
    <row r="243" spans="2:15" ht="12.75" customHeight="1">
      <c r="B243" s="112">
        <f t="shared" si="10"/>
        <v>0</v>
      </c>
      <c r="C243" s="37"/>
      <c r="D243" s="67"/>
      <c r="E243" s="47"/>
      <c r="F243" s="41"/>
      <c r="G243" s="41"/>
      <c r="H243" s="48"/>
      <c r="I243" s="41"/>
      <c r="J243" s="41"/>
      <c r="K243" s="48"/>
      <c r="L243" s="41"/>
      <c r="M243" s="61"/>
      <c r="N243" s="41"/>
      <c r="O243" s="129"/>
    </row>
    <row r="244" spans="2:15" ht="12.75" customHeight="1">
      <c r="B244" s="112">
        <f t="shared" si="10"/>
        <v>0</v>
      </c>
      <c r="C244" s="37"/>
      <c r="D244" s="67"/>
      <c r="E244" s="47"/>
      <c r="F244" s="41"/>
      <c r="G244" s="41"/>
      <c r="H244" s="48"/>
      <c r="I244" s="41"/>
      <c r="J244" s="41"/>
      <c r="K244" s="48"/>
      <c r="L244" s="41"/>
      <c r="M244" s="61"/>
      <c r="N244" s="41"/>
      <c r="O244" s="129"/>
    </row>
    <row r="245" spans="2:15" ht="12.75" customHeight="1">
      <c r="B245" s="112">
        <f t="shared" si="10"/>
        <v>0</v>
      </c>
      <c r="C245" s="37"/>
      <c r="D245" s="67"/>
      <c r="E245" s="47"/>
      <c r="F245" s="41"/>
      <c r="G245" s="41"/>
      <c r="H245" s="48"/>
      <c r="I245" s="41"/>
      <c r="J245" s="41"/>
      <c r="K245" s="48"/>
      <c r="L245" s="41"/>
      <c r="M245" s="61"/>
      <c r="N245" s="41"/>
      <c r="O245" s="129"/>
    </row>
    <row r="246" spans="2:15" ht="12.75" customHeight="1">
      <c r="B246" s="112">
        <f t="shared" si="10"/>
        <v>0</v>
      </c>
      <c r="C246" s="37"/>
      <c r="D246" s="67"/>
      <c r="E246" s="47"/>
      <c r="F246" s="41"/>
      <c r="G246" s="41"/>
      <c r="H246" s="48"/>
      <c r="I246" s="41"/>
      <c r="J246" s="41"/>
      <c r="K246" s="48"/>
      <c r="L246" s="41"/>
      <c r="M246" s="61"/>
      <c r="N246" s="41"/>
      <c r="O246" s="129"/>
    </row>
    <row r="247" spans="2:15" ht="12.75" customHeight="1">
      <c r="B247" s="112">
        <f t="shared" si="10"/>
        <v>0</v>
      </c>
      <c r="C247" s="37"/>
      <c r="D247" s="67"/>
      <c r="E247" s="47"/>
      <c r="F247" s="41"/>
      <c r="G247" s="41"/>
      <c r="H247" s="48"/>
      <c r="I247" s="41"/>
      <c r="J247" s="41"/>
      <c r="K247" s="48"/>
      <c r="L247" s="41"/>
      <c r="M247" s="61"/>
      <c r="N247" s="41"/>
      <c r="O247" s="129"/>
    </row>
    <row r="248" spans="2:15" ht="12.75" customHeight="1">
      <c r="B248" s="112">
        <f t="shared" si="10"/>
        <v>0</v>
      </c>
      <c r="C248" s="37"/>
      <c r="D248" s="67"/>
      <c r="E248" s="47"/>
      <c r="F248" s="41"/>
      <c r="G248" s="41"/>
      <c r="H248" s="48"/>
      <c r="I248" s="41"/>
      <c r="J248" s="41"/>
      <c r="K248" s="48"/>
      <c r="L248" s="41"/>
      <c r="M248" s="61"/>
      <c r="N248" s="41"/>
      <c r="O248" s="129"/>
    </row>
    <row r="249" spans="2:15" ht="12.75" customHeight="1">
      <c r="B249" s="112">
        <f t="shared" si="10"/>
        <v>0</v>
      </c>
      <c r="C249" s="37"/>
      <c r="D249" s="67"/>
      <c r="E249" s="47"/>
      <c r="F249" s="41"/>
      <c r="G249" s="41"/>
      <c r="H249" s="48"/>
      <c r="I249" s="41"/>
      <c r="J249" s="41"/>
      <c r="K249" s="48"/>
      <c r="L249" s="41"/>
      <c r="M249" s="61"/>
      <c r="N249" s="41"/>
      <c r="O249" s="129"/>
    </row>
    <row r="250" spans="2:15" ht="12.75" customHeight="1">
      <c r="B250" s="112">
        <f t="shared" si="10"/>
        <v>0</v>
      </c>
      <c r="C250" s="37"/>
      <c r="D250" s="67"/>
      <c r="E250" s="47"/>
      <c r="F250" s="41"/>
      <c r="G250" s="41"/>
      <c r="H250" s="48"/>
      <c r="I250" s="41"/>
      <c r="J250" s="41"/>
      <c r="K250" s="48"/>
      <c r="L250" s="41"/>
      <c r="M250" s="61"/>
      <c r="N250" s="41"/>
      <c r="O250" s="129"/>
    </row>
    <row r="251" spans="2:15" ht="12.75" customHeight="1">
      <c r="B251" s="112">
        <f t="shared" si="10"/>
        <v>0</v>
      </c>
      <c r="C251" s="37"/>
      <c r="D251" s="67"/>
      <c r="E251" s="47"/>
      <c r="F251" s="41"/>
      <c r="G251" s="41"/>
      <c r="H251" s="48"/>
      <c r="I251" s="41"/>
      <c r="J251" s="41"/>
      <c r="K251" s="48"/>
      <c r="L251" s="41"/>
      <c r="M251" s="61"/>
      <c r="N251" s="41"/>
      <c r="O251" s="129"/>
    </row>
    <row r="252" spans="2:15" ht="12.75" customHeight="1">
      <c r="B252" s="112">
        <f t="shared" si="10"/>
        <v>0</v>
      </c>
      <c r="C252" s="37"/>
      <c r="D252" s="67"/>
      <c r="E252" s="47"/>
      <c r="F252" s="41"/>
      <c r="G252" s="41"/>
      <c r="H252" s="48"/>
      <c r="I252" s="41"/>
      <c r="J252" s="41"/>
      <c r="K252" s="48"/>
      <c r="L252" s="41"/>
      <c r="M252" s="61"/>
      <c r="N252" s="41"/>
      <c r="O252" s="129"/>
    </row>
    <row r="253" spans="2:15" ht="12.75" customHeight="1">
      <c r="B253" s="112">
        <f t="shared" si="10"/>
        <v>0</v>
      </c>
      <c r="C253" s="37"/>
      <c r="D253" s="67"/>
      <c r="E253" s="47"/>
      <c r="F253" s="41"/>
      <c r="G253" s="41"/>
      <c r="H253" s="48"/>
      <c r="I253" s="41"/>
      <c r="J253" s="41"/>
      <c r="K253" s="48"/>
      <c r="L253" s="41"/>
      <c r="M253" s="61"/>
      <c r="N253" s="41"/>
      <c r="O253" s="129"/>
    </row>
    <row r="254" spans="2:15" ht="12.75" customHeight="1">
      <c r="B254" s="112">
        <f t="shared" si="10"/>
        <v>0</v>
      </c>
      <c r="C254" s="37"/>
      <c r="D254" s="67"/>
      <c r="E254" s="47"/>
      <c r="F254" s="41"/>
      <c r="G254" s="41"/>
      <c r="H254" s="48"/>
      <c r="I254" s="41"/>
      <c r="J254" s="41"/>
      <c r="K254" s="48"/>
      <c r="L254" s="41"/>
      <c r="M254" s="61"/>
      <c r="N254" s="41"/>
      <c r="O254" s="129"/>
    </row>
    <row r="255" spans="2:15" ht="12.75" customHeight="1">
      <c r="B255" s="112">
        <f t="shared" si="10"/>
        <v>0</v>
      </c>
      <c r="C255" s="37"/>
      <c r="D255" s="67"/>
      <c r="E255" s="47"/>
      <c r="F255" s="41"/>
      <c r="G255" s="41"/>
      <c r="H255" s="48"/>
      <c r="I255" s="41"/>
      <c r="J255" s="41"/>
      <c r="K255" s="48"/>
      <c r="L255" s="41"/>
      <c r="M255" s="61"/>
      <c r="N255" s="41"/>
      <c r="O255" s="129"/>
    </row>
    <row r="256" spans="2:15" ht="12.75" customHeight="1">
      <c r="B256" s="112">
        <f t="shared" si="10"/>
        <v>0</v>
      </c>
      <c r="C256" s="37"/>
      <c r="D256" s="67"/>
      <c r="E256" s="47"/>
      <c r="F256" s="41"/>
      <c r="G256" s="41"/>
      <c r="H256" s="48"/>
      <c r="I256" s="41"/>
      <c r="J256" s="41"/>
      <c r="K256" s="48"/>
      <c r="L256" s="41"/>
      <c r="M256" s="61"/>
      <c r="N256" s="41"/>
      <c r="O256" s="129"/>
    </row>
    <row r="257" spans="2:15" ht="12.75" customHeight="1">
      <c r="B257" s="112">
        <f t="shared" si="10"/>
        <v>0</v>
      </c>
      <c r="C257" s="37"/>
      <c r="D257" s="67"/>
      <c r="E257" s="47"/>
      <c r="F257" s="41"/>
      <c r="G257" s="41"/>
      <c r="H257" s="48"/>
      <c r="I257" s="41"/>
      <c r="J257" s="41"/>
      <c r="K257" s="48"/>
      <c r="L257" s="41"/>
      <c r="M257" s="61"/>
      <c r="N257" s="41"/>
      <c r="O257" s="129"/>
    </row>
    <row r="258" spans="2:15" ht="12.75" customHeight="1">
      <c r="B258" s="112">
        <f t="shared" si="10"/>
        <v>0</v>
      </c>
      <c r="C258" s="37"/>
      <c r="D258" s="67"/>
      <c r="E258" s="47"/>
      <c r="F258" s="41"/>
      <c r="G258" s="41"/>
      <c r="H258" s="48"/>
      <c r="I258" s="41"/>
      <c r="J258" s="41"/>
      <c r="K258" s="48"/>
      <c r="L258" s="41"/>
      <c r="M258" s="61"/>
      <c r="N258" s="41"/>
      <c r="O258" s="129"/>
    </row>
    <row r="259" spans="2:15" ht="12.75" customHeight="1">
      <c r="B259" s="112">
        <f t="shared" si="10"/>
        <v>0</v>
      </c>
      <c r="C259" s="37"/>
      <c r="D259" s="67"/>
      <c r="E259" s="47"/>
      <c r="F259" s="41"/>
      <c r="G259" s="41"/>
      <c r="H259" s="48"/>
      <c r="I259" s="41"/>
      <c r="J259" s="41"/>
      <c r="K259" s="48"/>
      <c r="L259" s="41"/>
      <c r="M259" s="61"/>
      <c r="N259" s="41"/>
      <c r="O259" s="129"/>
    </row>
    <row r="260" spans="2:15" ht="12.75" customHeight="1">
      <c r="B260" s="112">
        <f t="shared" si="10"/>
        <v>0</v>
      </c>
      <c r="C260" s="37"/>
      <c r="D260" s="67"/>
      <c r="E260" s="47"/>
      <c r="F260" s="41"/>
      <c r="G260" s="41"/>
      <c r="H260" s="48"/>
      <c r="I260" s="41"/>
      <c r="J260" s="41"/>
      <c r="K260" s="48"/>
      <c r="L260" s="41"/>
      <c r="M260" s="61"/>
      <c r="N260" s="41"/>
      <c r="O260" s="129"/>
    </row>
    <row r="261" spans="2:15" ht="12.75" customHeight="1">
      <c r="B261" s="112">
        <f t="shared" si="10"/>
        <v>0</v>
      </c>
      <c r="C261" s="37"/>
      <c r="D261" s="67"/>
      <c r="E261" s="47"/>
      <c r="F261" s="41"/>
      <c r="G261" s="41"/>
      <c r="H261" s="48"/>
      <c r="I261" s="41"/>
      <c r="J261" s="41"/>
      <c r="K261" s="48"/>
      <c r="L261" s="41"/>
      <c r="M261" s="61"/>
      <c r="N261" s="41"/>
      <c r="O261" s="129"/>
    </row>
    <row r="262" spans="2:15" ht="12.75" customHeight="1">
      <c r="B262" s="112">
        <f t="shared" si="10"/>
        <v>0</v>
      </c>
      <c r="C262" s="37"/>
      <c r="D262" s="67"/>
      <c r="E262" s="47"/>
      <c r="F262" s="41"/>
      <c r="G262" s="41"/>
      <c r="H262" s="48"/>
      <c r="I262" s="41"/>
      <c r="J262" s="41"/>
      <c r="K262" s="48"/>
      <c r="L262" s="41"/>
      <c r="M262" s="61"/>
      <c r="N262" s="41"/>
      <c r="O262" s="129"/>
    </row>
    <row r="263" spans="2:15" ht="12.75" customHeight="1">
      <c r="B263" s="112">
        <f t="shared" si="10"/>
        <v>0</v>
      </c>
      <c r="C263" s="37"/>
      <c r="D263" s="67"/>
      <c r="E263" s="47"/>
      <c r="F263" s="41"/>
      <c r="G263" s="41"/>
      <c r="H263" s="48"/>
      <c r="I263" s="41"/>
      <c r="J263" s="41"/>
      <c r="K263" s="48"/>
      <c r="L263" s="41"/>
      <c r="M263" s="61"/>
      <c r="N263" s="41"/>
      <c r="O263" s="129"/>
    </row>
    <row r="264" spans="2:15" ht="12.75" customHeight="1">
      <c r="B264" s="112">
        <f t="shared" si="10"/>
        <v>0</v>
      </c>
      <c r="C264" s="37"/>
      <c r="D264" s="67"/>
      <c r="E264" s="47"/>
      <c r="F264" s="41"/>
      <c r="G264" s="41"/>
      <c r="H264" s="48"/>
      <c r="I264" s="41"/>
      <c r="J264" s="41"/>
      <c r="K264" s="48"/>
      <c r="L264" s="41"/>
      <c r="M264" s="61"/>
      <c r="N264" s="41"/>
      <c r="O264" s="129"/>
    </row>
    <row r="265" spans="2:15" ht="12.75" customHeight="1">
      <c r="B265" s="112">
        <f t="shared" si="10"/>
        <v>0</v>
      </c>
      <c r="C265" s="37"/>
      <c r="D265" s="67"/>
      <c r="E265" s="47"/>
      <c r="F265" s="41"/>
      <c r="G265" s="41"/>
      <c r="H265" s="48"/>
      <c r="I265" s="41"/>
      <c r="J265" s="41"/>
      <c r="K265" s="48"/>
      <c r="L265" s="41"/>
      <c r="M265" s="61"/>
      <c r="N265" s="41"/>
      <c r="O265" s="129"/>
    </row>
    <row r="266" spans="2:15" ht="12.75" customHeight="1">
      <c r="B266" s="112">
        <f t="shared" si="10"/>
        <v>0</v>
      </c>
      <c r="C266" s="37"/>
      <c r="D266" s="67"/>
      <c r="E266" s="47"/>
      <c r="F266" s="41"/>
      <c r="G266" s="41"/>
      <c r="H266" s="48"/>
      <c r="I266" s="41"/>
      <c r="J266" s="41"/>
      <c r="K266" s="48"/>
      <c r="L266" s="41"/>
      <c r="M266" s="61"/>
      <c r="N266" s="41"/>
      <c r="O266" s="129"/>
    </row>
    <row r="267" spans="2:15" ht="12.75" customHeight="1">
      <c r="B267" s="112">
        <f t="shared" si="10"/>
        <v>0</v>
      </c>
      <c r="C267" s="37"/>
      <c r="D267" s="67"/>
      <c r="E267" s="47"/>
      <c r="F267" s="41"/>
      <c r="G267" s="41"/>
      <c r="H267" s="48"/>
      <c r="I267" s="41"/>
      <c r="J267" s="41"/>
      <c r="K267" s="48"/>
      <c r="L267" s="41"/>
      <c r="M267" s="61"/>
      <c r="N267" s="41"/>
      <c r="O267" s="129"/>
    </row>
    <row r="268" spans="2:15" ht="12.75" customHeight="1">
      <c r="B268" s="112">
        <f t="shared" si="10"/>
        <v>0</v>
      </c>
      <c r="C268" s="37"/>
      <c r="D268" s="67"/>
      <c r="E268" s="47"/>
      <c r="F268" s="41"/>
      <c r="G268" s="41"/>
      <c r="H268" s="48"/>
      <c r="I268" s="41"/>
      <c r="J268" s="41"/>
      <c r="K268" s="48"/>
      <c r="L268" s="41"/>
      <c r="M268" s="61"/>
      <c r="N268" s="41"/>
      <c r="O268" s="129"/>
    </row>
    <row r="269" spans="2:15" ht="12.75" customHeight="1">
      <c r="B269" s="112">
        <f t="shared" si="10"/>
        <v>0</v>
      </c>
      <c r="C269" s="37"/>
      <c r="D269" s="67"/>
      <c r="E269" s="47"/>
      <c r="F269" s="41"/>
      <c r="G269" s="41"/>
      <c r="H269" s="48"/>
      <c r="I269" s="41"/>
      <c r="J269" s="41"/>
      <c r="K269" s="48"/>
      <c r="L269" s="41"/>
      <c r="M269" s="61"/>
      <c r="N269" s="41"/>
      <c r="O269" s="129"/>
    </row>
    <row r="270" spans="2:15" ht="12.75" customHeight="1">
      <c r="B270" s="112">
        <f t="shared" si="10"/>
        <v>0</v>
      </c>
      <c r="C270" s="37"/>
      <c r="D270" s="67"/>
      <c r="E270" s="47"/>
      <c r="F270" s="41"/>
      <c r="G270" s="41"/>
      <c r="H270" s="48"/>
      <c r="I270" s="41"/>
      <c r="J270" s="41"/>
      <c r="K270" s="48"/>
      <c r="L270" s="41"/>
      <c r="M270" s="61"/>
      <c r="N270" s="41"/>
      <c r="O270" s="129"/>
    </row>
    <row r="271" spans="2:15" ht="12.75" customHeight="1">
      <c r="B271" s="112">
        <f t="shared" si="10"/>
        <v>0</v>
      </c>
      <c r="C271" s="37"/>
      <c r="D271" s="67"/>
      <c r="E271" s="47"/>
      <c r="F271" s="41"/>
      <c r="G271" s="41"/>
      <c r="H271" s="48"/>
      <c r="I271" s="41"/>
      <c r="J271" s="41"/>
      <c r="K271" s="48"/>
      <c r="L271" s="41"/>
      <c r="M271" s="61"/>
      <c r="N271" s="41"/>
      <c r="O271" s="129"/>
    </row>
    <row r="272" spans="2:15" ht="12.75" customHeight="1">
      <c r="B272" s="112">
        <f t="shared" si="10"/>
        <v>0</v>
      </c>
      <c r="C272" s="37"/>
      <c r="D272" s="67"/>
      <c r="E272" s="47"/>
      <c r="F272" s="41"/>
      <c r="G272" s="41"/>
      <c r="H272" s="48"/>
      <c r="I272" s="41"/>
      <c r="J272" s="41"/>
      <c r="K272" s="48"/>
      <c r="L272" s="41"/>
      <c r="M272" s="61"/>
      <c r="N272" s="41"/>
      <c r="O272" s="129"/>
    </row>
    <row r="273" spans="2:15" ht="12.75" customHeight="1">
      <c r="B273" s="112">
        <f t="shared" si="10"/>
        <v>0</v>
      </c>
      <c r="C273" s="37"/>
      <c r="D273" s="67"/>
      <c r="E273" s="47"/>
      <c r="F273" s="41"/>
      <c r="G273" s="41"/>
      <c r="H273" s="48"/>
      <c r="I273" s="41"/>
      <c r="J273" s="41"/>
      <c r="K273" s="48"/>
      <c r="L273" s="41"/>
      <c r="M273" s="61"/>
      <c r="N273" s="41"/>
      <c r="O273" s="129"/>
    </row>
    <row r="274" spans="2:15" ht="12.75" customHeight="1">
      <c r="B274" s="112">
        <f t="shared" ref="B274:B337" si="11">$C$2</f>
        <v>0</v>
      </c>
      <c r="C274" s="37"/>
      <c r="D274" s="67"/>
      <c r="E274" s="47"/>
      <c r="F274" s="41"/>
      <c r="G274" s="41"/>
      <c r="H274" s="48"/>
      <c r="I274" s="41"/>
      <c r="J274" s="41"/>
      <c r="K274" s="48"/>
      <c r="L274" s="41"/>
      <c r="M274" s="61"/>
      <c r="N274" s="41"/>
      <c r="O274" s="129"/>
    </row>
    <row r="275" spans="2:15" ht="12.75" customHeight="1">
      <c r="B275" s="112">
        <f t="shared" si="11"/>
        <v>0</v>
      </c>
      <c r="C275" s="37"/>
      <c r="D275" s="67"/>
      <c r="E275" s="47"/>
      <c r="F275" s="41"/>
      <c r="G275" s="41"/>
      <c r="H275" s="48"/>
      <c r="I275" s="41"/>
      <c r="J275" s="41"/>
      <c r="K275" s="48"/>
      <c r="L275" s="41"/>
      <c r="M275" s="61"/>
      <c r="N275" s="41"/>
      <c r="O275" s="129"/>
    </row>
    <row r="276" spans="2:15" ht="12.75" customHeight="1">
      <c r="B276" s="112">
        <f t="shared" si="11"/>
        <v>0</v>
      </c>
      <c r="C276" s="37"/>
      <c r="D276" s="67"/>
      <c r="E276" s="47"/>
      <c r="F276" s="41"/>
      <c r="G276" s="41"/>
      <c r="H276" s="48"/>
      <c r="I276" s="41"/>
      <c r="J276" s="41"/>
      <c r="K276" s="48"/>
      <c r="L276" s="41"/>
      <c r="M276" s="61"/>
      <c r="N276" s="41"/>
      <c r="O276" s="129"/>
    </row>
    <row r="277" spans="2:15" ht="12.75" customHeight="1">
      <c r="B277" s="112">
        <f t="shared" si="11"/>
        <v>0</v>
      </c>
      <c r="C277" s="37"/>
      <c r="D277" s="67"/>
      <c r="E277" s="47"/>
      <c r="F277" s="41"/>
      <c r="G277" s="41"/>
      <c r="H277" s="48"/>
      <c r="I277" s="41"/>
      <c r="J277" s="41"/>
      <c r="K277" s="48"/>
      <c r="L277" s="41"/>
      <c r="M277" s="61"/>
      <c r="N277" s="41"/>
      <c r="O277" s="129"/>
    </row>
    <row r="278" spans="2:15" ht="12.75" customHeight="1">
      <c r="B278" s="112">
        <f t="shared" si="11"/>
        <v>0</v>
      </c>
      <c r="C278" s="37"/>
      <c r="D278" s="67"/>
      <c r="E278" s="47"/>
      <c r="F278" s="41"/>
      <c r="G278" s="41"/>
      <c r="H278" s="48"/>
      <c r="I278" s="41"/>
      <c r="J278" s="41"/>
      <c r="K278" s="48"/>
      <c r="L278" s="41"/>
      <c r="M278" s="61"/>
      <c r="N278" s="41"/>
      <c r="O278" s="129"/>
    </row>
    <row r="279" spans="2:15" ht="12.75" customHeight="1">
      <c r="B279" s="112">
        <f t="shared" si="11"/>
        <v>0</v>
      </c>
      <c r="C279" s="37"/>
      <c r="D279" s="67"/>
      <c r="E279" s="47"/>
      <c r="F279" s="41"/>
      <c r="G279" s="41"/>
      <c r="H279" s="48"/>
      <c r="I279" s="41"/>
      <c r="J279" s="41"/>
      <c r="K279" s="48"/>
      <c r="L279" s="41"/>
      <c r="M279" s="61"/>
      <c r="N279" s="41"/>
      <c r="O279" s="129"/>
    </row>
    <row r="280" spans="2:15" ht="12.75" customHeight="1">
      <c r="B280" s="112">
        <f t="shared" si="11"/>
        <v>0</v>
      </c>
      <c r="C280" s="37"/>
      <c r="D280" s="67"/>
      <c r="E280" s="47"/>
      <c r="F280" s="41"/>
      <c r="G280" s="41"/>
      <c r="H280" s="48"/>
      <c r="I280" s="41"/>
      <c r="J280" s="41"/>
      <c r="K280" s="48"/>
      <c r="L280" s="41"/>
      <c r="M280" s="61"/>
      <c r="N280" s="41"/>
      <c r="O280" s="129"/>
    </row>
    <row r="281" spans="2:15" ht="12.75" customHeight="1">
      <c r="B281" s="112">
        <f t="shared" si="11"/>
        <v>0</v>
      </c>
      <c r="C281" s="37"/>
      <c r="D281" s="67"/>
      <c r="E281" s="47"/>
      <c r="F281" s="41"/>
      <c r="G281" s="41"/>
      <c r="H281" s="48"/>
      <c r="I281" s="41"/>
      <c r="J281" s="41"/>
      <c r="K281" s="48"/>
      <c r="L281" s="41"/>
      <c r="M281" s="61"/>
      <c r="N281" s="41"/>
      <c r="O281" s="129"/>
    </row>
    <row r="282" spans="2:15" ht="12.75" customHeight="1">
      <c r="B282" s="112">
        <f t="shared" si="11"/>
        <v>0</v>
      </c>
      <c r="C282" s="37"/>
      <c r="D282" s="67"/>
      <c r="E282" s="47"/>
      <c r="F282" s="41"/>
      <c r="G282" s="41"/>
      <c r="H282" s="48"/>
      <c r="I282" s="41"/>
      <c r="J282" s="41"/>
      <c r="K282" s="48"/>
      <c r="L282" s="41"/>
      <c r="M282" s="61"/>
      <c r="N282" s="41"/>
      <c r="O282" s="129"/>
    </row>
    <row r="283" spans="2:15" ht="12.75" customHeight="1">
      <c r="B283" s="112">
        <f t="shared" si="11"/>
        <v>0</v>
      </c>
      <c r="C283" s="37"/>
      <c r="D283" s="67"/>
      <c r="E283" s="47"/>
      <c r="F283" s="41"/>
      <c r="G283" s="41"/>
      <c r="H283" s="48"/>
      <c r="I283" s="41"/>
      <c r="J283" s="41"/>
      <c r="K283" s="48"/>
      <c r="L283" s="41"/>
      <c r="M283" s="61"/>
      <c r="N283" s="41"/>
      <c r="O283" s="129"/>
    </row>
    <row r="284" spans="2:15" ht="12.75" customHeight="1">
      <c r="B284" s="112">
        <f t="shared" si="11"/>
        <v>0</v>
      </c>
      <c r="C284" s="37"/>
      <c r="D284" s="67"/>
      <c r="E284" s="47"/>
      <c r="F284" s="41"/>
      <c r="G284" s="41"/>
      <c r="H284" s="48"/>
      <c r="I284" s="41"/>
      <c r="J284" s="41"/>
      <c r="K284" s="48"/>
      <c r="L284" s="41"/>
      <c r="M284" s="61"/>
      <c r="N284" s="41"/>
      <c r="O284" s="129"/>
    </row>
    <row r="285" spans="2:15" ht="12.75" customHeight="1">
      <c r="B285" s="112">
        <f t="shared" si="11"/>
        <v>0</v>
      </c>
      <c r="C285" s="37"/>
      <c r="D285" s="67"/>
      <c r="E285" s="47"/>
      <c r="F285" s="41"/>
      <c r="G285" s="41"/>
      <c r="H285" s="48"/>
      <c r="I285" s="41"/>
      <c r="J285" s="41"/>
      <c r="K285" s="48"/>
      <c r="L285" s="41"/>
      <c r="M285" s="61"/>
      <c r="N285" s="41"/>
      <c r="O285" s="129"/>
    </row>
    <row r="286" spans="2:15" ht="12.75" customHeight="1">
      <c r="B286" s="112">
        <f t="shared" si="11"/>
        <v>0</v>
      </c>
      <c r="C286" s="37"/>
      <c r="D286" s="67"/>
      <c r="E286" s="47"/>
      <c r="F286" s="41"/>
      <c r="G286" s="41"/>
      <c r="H286" s="48"/>
      <c r="I286" s="41"/>
      <c r="J286" s="41"/>
      <c r="K286" s="48"/>
      <c r="L286" s="41"/>
      <c r="M286" s="61"/>
      <c r="N286" s="41"/>
      <c r="O286" s="129"/>
    </row>
    <row r="287" spans="2:15" ht="12.75" customHeight="1">
      <c r="B287" s="112">
        <f t="shared" si="11"/>
        <v>0</v>
      </c>
      <c r="C287" s="37"/>
      <c r="D287" s="67"/>
      <c r="E287" s="47"/>
      <c r="F287" s="41"/>
      <c r="G287" s="41"/>
      <c r="H287" s="48"/>
      <c r="I287" s="41"/>
      <c r="J287" s="41"/>
      <c r="K287" s="48"/>
      <c r="L287" s="41"/>
      <c r="M287" s="61"/>
      <c r="N287" s="41"/>
      <c r="O287" s="129"/>
    </row>
    <row r="288" spans="2:15" ht="12.75" customHeight="1">
      <c r="B288" s="112">
        <f t="shared" si="11"/>
        <v>0</v>
      </c>
      <c r="C288" s="37"/>
      <c r="D288" s="67"/>
      <c r="E288" s="47"/>
      <c r="F288" s="41"/>
      <c r="G288" s="41"/>
      <c r="H288" s="48"/>
      <c r="I288" s="41"/>
      <c r="J288" s="41"/>
      <c r="K288" s="48"/>
      <c r="L288" s="41"/>
      <c r="M288" s="61"/>
      <c r="N288" s="41"/>
      <c r="O288" s="129"/>
    </row>
    <row r="289" spans="2:15" ht="12.75" customHeight="1">
      <c r="B289" s="112">
        <f t="shared" si="11"/>
        <v>0</v>
      </c>
      <c r="C289" s="37"/>
      <c r="D289" s="67"/>
      <c r="E289" s="47"/>
      <c r="F289" s="41"/>
      <c r="G289" s="41"/>
      <c r="H289" s="48"/>
      <c r="I289" s="41"/>
      <c r="J289" s="41"/>
      <c r="K289" s="48"/>
      <c r="L289" s="41"/>
      <c r="M289" s="61"/>
      <c r="N289" s="41"/>
      <c r="O289" s="129"/>
    </row>
    <row r="290" spans="2:15" ht="12.75" customHeight="1">
      <c r="B290" s="112">
        <f t="shared" si="11"/>
        <v>0</v>
      </c>
      <c r="C290" s="37"/>
      <c r="D290" s="67"/>
      <c r="E290" s="47"/>
      <c r="F290" s="41"/>
      <c r="G290" s="41"/>
      <c r="H290" s="48"/>
      <c r="I290" s="41"/>
      <c r="J290" s="41"/>
      <c r="K290" s="48"/>
      <c r="L290" s="41"/>
      <c r="M290" s="61"/>
      <c r="N290" s="41"/>
      <c r="O290" s="129"/>
    </row>
    <row r="291" spans="2:15" ht="12.75" customHeight="1">
      <c r="B291" s="112">
        <f t="shared" si="11"/>
        <v>0</v>
      </c>
      <c r="C291" s="37"/>
      <c r="D291" s="67"/>
      <c r="E291" s="47"/>
      <c r="F291" s="41"/>
      <c r="G291" s="41"/>
      <c r="H291" s="48"/>
      <c r="I291" s="41"/>
      <c r="J291" s="41"/>
      <c r="K291" s="48"/>
      <c r="L291" s="41"/>
      <c r="M291" s="61"/>
      <c r="N291" s="41"/>
      <c r="O291" s="129"/>
    </row>
    <row r="292" spans="2:15" ht="12.75" customHeight="1">
      <c r="B292" s="112">
        <f t="shared" si="11"/>
        <v>0</v>
      </c>
      <c r="C292" s="37"/>
      <c r="D292" s="67"/>
      <c r="E292" s="47"/>
      <c r="F292" s="41"/>
      <c r="G292" s="41"/>
      <c r="H292" s="48"/>
      <c r="I292" s="41"/>
      <c r="J292" s="41"/>
      <c r="K292" s="48"/>
      <c r="L292" s="41"/>
      <c r="M292" s="61"/>
      <c r="N292" s="41"/>
      <c r="O292" s="129"/>
    </row>
    <row r="293" spans="2:15" ht="12.75" customHeight="1">
      <c r="B293" s="112">
        <f t="shared" si="11"/>
        <v>0</v>
      </c>
      <c r="C293" s="37"/>
      <c r="D293" s="67"/>
      <c r="E293" s="47"/>
      <c r="F293" s="41"/>
      <c r="G293" s="41"/>
      <c r="H293" s="48"/>
      <c r="I293" s="41"/>
      <c r="J293" s="41"/>
      <c r="K293" s="48"/>
      <c r="L293" s="41"/>
      <c r="M293" s="61"/>
      <c r="N293" s="41"/>
      <c r="O293" s="129"/>
    </row>
    <row r="294" spans="2:15" ht="12.75" customHeight="1">
      <c r="B294" s="112">
        <f t="shared" si="11"/>
        <v>0</v>
      </c>
      <c r="C294" s="37"/>
      <c r="D294" s="67"/>
      <c r="E294" s="47"/>
      <c r="F294" s="41"/>
      <c r="G294" s="41"/>
      <c r="H294" s="48"/>
      <c r="I294" s="41"/>
      <c r="J294" s="41"/>
      <c r="K294" s="48"/>
      <c r="L294" s="41"/>
      <c r="M294" s="61"/>
      <c r="N294" s="41"/>
      <c r="O294" s="129"/>
    </row>
    <row r="295" spans="2:15" ht="12.75" customHeight="1">
      <c r="B295" s="112">
        <f t="shared" si="11"/>
        <v>0</v>
      </c>
      <c r="C295" s="37"/>
      <c r="D295" s="67"/>
      <c r="E295" s="47"/>
      <c r="F295" s="41"/>
      <c r="G295" s="41"/>
      <c r="H295" s="48"/>
      <c r="I295" s="41"/>
      <c r="J295" s="41"/>
      <c r="K295" s="48"/>
      <c r="L295" s="41"/>
      <c r="M295" s="61"/>
      <c r="N295" s="41"/>
      <c r="O295" s="129"/>
    </row>
    <row r="296" spans="2:15" ht="12.75" customHeight="1">
      <c r="B296" s="112">
        <f t="shared" si="11"/>
        <v>0</v>
      </c>
      <c r="C296" s="37"/>
      <c r="D296" s="67"/>
      <c r="E296" s="47"/>
      <c r="F296" s="41"/>
      <c r="G296" s="41"/>
      <c r="H296" s="48"/>
      <c r="I296" s="41"/>
      <c r="J296" s="41"/>
      <c r="K296" s="48"/>
      <c r="L296" s="41"/>
      <c r="M296" s="61"/>
      <c r="N296" s="41"/>
      <c r="O296" s="129"/>
    </row>
    <row r="297" spans="2:15" ht="12.75" customHeight="1">
      <c r="B297" s="112">
        <f t="shared" si="11"/>
        <v>0</v>
      </c>
      <c r="C297" s="37"/>
      <c r="D297" s="67"/>
      <c r="E297" s="47"/>
      <c r="F297" s="41"/>
      <c r="G297" s="41"/>
      <c r="H297" s="48"/>
      <c r="I297" s="41"/>
      <c r="J297" s="41"/>
      <c r="K297" s="48"/>
      <c r="L297" s="41"/>
      <c r="M297" s="61"/>
      <c r="N297" s="41"/>
      <c r="O297" s="129"/>
    </row>
    <row r="298" spans="2:15" ht="12.75" customHeight="1">
      <c r="B298" s="112">
        <f t="shared" si="11"/>
        <v>0</v>
      </c>
      <c r="C298" s="37"/>
      <c r="D298" s="67"/>
      <c r="E298" s="47"/>
      <c r="F298" s="41"/>
      <c r="G298" s="41"/>
      <c r="H298" s="48"/>
      <c r="I298" s="41"/>
      <c r="J298" s="41"/>
      <c r="K298" s="48"/>
      <c r="L298" s="41"/>
      <c r="M298" s="61"/>
      <c r="N298" s="41"/>
      <c r="O298" s="129"/>
    </row>
    <row r="299" spans="2:15" ht="12.75" customHeight="1">
      <c r="B299" s="112">
        <f t="shared" si="11"/>
        <v>0</v>
      </c>
      <c r="C299" s="37"/>
      <c r="D299" s="67"/>
      <c r="E299" s="47"/>
      <c r="F299" s="41"/>
      <c r="G299" s="41"/>
      <c r="H299" s="48"/>
      <c r="I299" s="41"/>
      <c r="J299" s="41"/>
      <c r="K299" s="48"/>
      <c r="L299" s="41"/>
      <c r="M299" s="61"/>
      <c r="N299" s="41"/>
      <c r="O299" s="129"/>
    </row>
    <row r="300" spans="2:15" ht="12.75" customHeight="1">
      <c r="B300" s="112">
        <f t="shared" si="11"/>
        <v>0</v>
      </c>
      <c r="C300" s="37"/>
      <c r="D300" s="67"/>
      <c r="E300" s="47"/>
      <c r="F300" s="41"/>
      <c r="G300" s="41"/>
      <c r="H300" s="48"/>
      <c r="I300" s="41"/>
      <c r="J300" s="41"/>
      <c r="K300" s="48"/>
      <c r="L300" s="41"/>
      <c r="M300" s="61"/>
      <c r="N300" s="41"/>
      <c r="O300" s="129"/>
    </row>
    <row r="301" spans="2:15" ht="12.75" customHeight="1">
      <c r="B301" s="112">
        <f t="shared" si="11"/>
        <v>0</v>
      </c>
      <c r="C301" s="37"/>
      <c r="D301" s="67"/>
      <c r="E301" s="47"/>
      <c r="F301" s="41"/>
      <c r="G301" s="41"/>
      <c r="H301" s="48"/>
      <c r="I301" s="41"/>
      <c r="J301" s="41"/>
      <c r="K301" s="48"/>
      <c r="L301" s="41"/>
      <c r="M301" s="61"/>
      <c r="N301" s="41"/>
      <c r="O301" s="129"/>
    </row>
    <row r="302" spans="2:15" ht="12.75" customHeight="1">
      <c r="B302" s="112">
        <f t="shared" si="11"/>
        <v>0</v>
      </c>
      <c r="C302" s="37"/>
      <c r="D302" s="67"/>
      <c r="E302" s="47"/>
      <c r="F302" s="41"/>
      <c r="G302" s="41"/>
      <c r="H302" s="48"/>
      <c r="I302" s="41"/>
      <c r="J302" s="41"/>
      <c r="K302" s="48"/>
      <c r="L302" s="41"/>
      <c r="M302" s="61"/>
      <c r="N302" s="41"/>
      <c r="O302" s="129"/>
    </row>
    <row r="303" spans="2:15" ht="12.75" customHeight="1">
      <c r="B303" s="112">
        <f t="shared" si="11"/>
        <v>0</v>
      </c>
      <c r="C303" s="37"/>
      <c r="D303" s="67"/>
      <c r="E303" s="47"/>
      <c r="F303" s="41"/>
      <c r="G303" s="41"/>
      <c r="H303" s="48"/>
      <c r="I303" s="41"/>
      <c r="J303" s="41"/>
      <c r="K303" s="48"/>
      <c r="L303" s="41"/>
      <c r="M303" s="61"/>
      <c r="N303" s="41"/>
      <c r="O303" s="129"/>
    </row>
    <row r="304" spans="2:15" ht="12.75" customHeight="1">
      <c r="B304" s="112">
        <f t="shared" si="11"/>
        <v>0</v>
      </c>
      <c r="C304" s="37"/>
      <c r="D304" s="67"/>
      <c r="E304" s="47"/>
      <c r="F304" s="41"/>
      <c r="G304" s="41"/>
      <c r="H304" s="48"/>
      <c r="I304" s="41"/>
      <c r="J304" s="41"/>
      <c r="K304" s="48"/>
      <c r="L304" s="41"/>
      <c r="M304" s="61"/>
      <c r="N304" s="41"/>
      <c r="O304" s="129"/>
    </row>
    <row r="305" spans="2:15" ht="12.75" customHeight="1">
      <c r="B305" s="112">
        <f t="shared" si="11"/>
        <v>0</v>
      </c>
      <c r="C305" s="37"/>
      <c r="D305" s="67"/>
      <c r="E305" s="47"/>
      <c r="F305" s="41"/>
      <c r="G305" s="41"/>
      <c r="H305" s="48"/>
      <c r="I305" s="41"/>
      <c r="J305" s="41"/>
      <c r="K305" s="48"/>
      <c r="L305" s="41"/>
      <c r="M305" s="61"/>
      <c r="N305" s="41"/>
      <c r="O305" s="129"/>
    </row>
    <row r="306" spans="2:15" ht="12.75" customHeight="1">
      <c r="B306" s="112">
        <f t="shared" si="11"/>
        <v>0</v>
      </c>
      <c r="C306" s="37"/>
      <c r="D306" s="67"/>
      <c r="E306" s="47"/>
      <c r="F306" s="41"/>
      <c r="G306" s="41"/>
      <c r="H306" s="48"/>
      <c r="I306" s="41"/>
      <c r="J306" s="41"/>
      <c r="K306" s="48"/>
      <c r="L306" s="41"/>
      <c r="M306" s="61"/>
      <c r="N306" s="41"/>
      <c r="O306" s="129"/>
    </row>
    <row r="307" spans="2:15" ht="12.75" customHeight="1">
      <c r="B307" s="112">
        <f t="shared" si="11"/>
        <v>0</v>
      </c>
      <c r="C307" s="37"/>
      <c r="D307" s="67"/>
      <c r="E307" s="47"/>
      <c r="F307" s="41"/>
      <c r="G307" s="41"/>
      <c r="H307" s="48"/>
      <c r="I307" s="41"/>
      <c r="J307" s="41"/>
      <c r="K307" s="48"/>
      <c r="L307" s="41"/>
      <c r="M307" s="61"/>
      <c r="N307" s="41"/>
      <c r="O307" s="129"/>
    </row>
    <row r="308" spans="2:15" ht="12.75" customHeight="1">
      <c r="B308" s="112">
        <f t="shared" si="11"/>
        <v>0</v>
      </c>
      <c r="C308" s="37"/>
      <c r="D308" s="67"/>
      <c r="E308" s="47"/>
      <c r="F308" s="41"/>
      <c r="G308" s="41"/>
      <c r="H308" s="48"/>
      <c r="I308" s="41"/>
      <c r="J308" s="41"/>
      <c r="K308" s="48"/>
      <c r="L308" s="41"/>
      <c r="M308" s="61"/>
      <c r="N308" s="41"/>
      <c r="O308" s="129"/>
    </row>
    <row r="309" spans="2:15" ht="12.75" customHeight="1">
      <c r="B309" s="112">
        <f t="shared" si="11"/>
        <v>0</v>
      </c>
      <c r="C309" s="37"/>
      <c r="D309" s="67"/>
      <c r="E309" s="47"/>
      <c r="F309" s="41"/>
      <c r="G309" s="41"/>
      <c r="H309" s="48"/>
      <c r="I309" s="41"/>
      <c r="J309" s="41"/>
      <c r="K309" s="48"/>
      <c r="L309" s="41"/>
      <c r="M309" s="61"/>
      <c r="N309" s="41"/>
      <c r="O309" s="129"/>
    </row>
    <row r="310" spans="2:15" ht="12.75" customHeight="1">
      <c r="B310" s="112">
        <f t="shared" si="11"/>
        <v>0</v>
      </c>
      <c r="C310" s="37"/>
      <c r="D310" s="67"/>
      <c r="E310" s="47"/>
      <c r="F310" s="41"/>
      <c r="G310" s="41"/>
      <c r="H310" s="48"/>
      <c r="I310" s="41"/>
      <c r="J310" s="41"/>
      <c r="K310" s="48"/>
      <c r="L310" s="41"/>
      <c r="M310" s="61"/>
      <c r="N310" s="41"/>
      <c r="O310" s="129"/>
    </row>
    <row r="311" spans="2:15" ht="12.75" customHeight="1">
      <c r="B311" s="112">
        <f t="shared" si="11"/>
        <v>0</v>
      </c>
      <c r="C311" s="37"/>
      <c r="D311" s="67"/>
      <c r="E311" s="47"/>
      <c r="F311" s="41"/>
      <c r="G311" s="41"/>
      <c r="H311" s="48"/>
      <c r="I311" s="41"/>
      <c r="J311" s="41"/>
      <c r="K311" s="48"/>
      <c r="L311" s="41"/>
      <c r="M311" s="61"/>
      <c r="N311" s="41"/>
      <c r="O311" s="129"/>
    </row>
    <row r="312" spans="2:15" ht="12.75" customHeight="1">
      <c r="B312" s="112">
        <f t="shared" si="11"/>
        <v>0</v>
      </c>
      <c r="C312" s="37"/>
      <c r="D312" s="67"/>
      <c r="E312" s="47"/>
      <c r="F312" s="41"/>
      <c r="G312" s="41"/>
      <c r="H312" s="48"/>
      <c r="I312" s="41"/>
      <c r="J312" s="41"/>
      <c r="K312" s="48"/>
      <c r="L312" s="41"/>
      <c r="M312" s="61"/>
      <c r="N312" s="41"/>
      <c r="O312" s="129"/>
    </row>
    <row r="313" spans="2:15" ht="12.75" customHeight="1">
      <c r="B313" s="112">
        <f t="shared" si="11"/>
        <v>0</v>
      </c>
      <c r="C313" s="37"/>
      <c r="D313" s="67"/>
      <c r="E313" s="47"/>
      <c r="F313" s="41"/>
      <c r="G313" s="41"/>
      <c r="H313" s="48"/>
      <c r="I313" s="41"/>
      <c r="J313" s="41"/>
      <c r="K313" s="48"/>
      <c r="L313" s="41"/>
      <c r="M313" s="61"/>
      <c r="N313" s="41"/>
      <c r="O313" s="129"/>
    </row>
    <row r="314" spans="2:15" ht="12.75" customHeight="1">
      <c r="B314" s="112">
        <f t="shared" si="11"/>
        <v>0</v>
      </c>
      <c r="C314" s="37"/>
      <c r="D314" s="67"/>
      <c r="E314" s="47"/>
      <c r="F314" s="41"/>
      <c r="G314" s="41"/>
      <c r="H314" s="48"/>
      <c r="I314" s="41"/>
      <c r="J314" s="41"/>
      <c r="K314" s="48"/>
      <c r="L314" s="41"/>
      <c r="M314" s="61"/>
      <c r="N314" s="41"/>
      <c r="O314" s="129"/>
    </row>
    <row r="315" spans="2:15" ht="12.75" customHeight="1">
      <c r="B315" s="112">
        <f t="shared" si="11"/>
        <v>0</v>
      </c>
      <c r="C315" s="37"/>
      <c r="D315" s="67"/>
      <c r="E315" s="47"/>
      <c r="F315" s="41"/>
      <c r="G315" s="41"/>
      <c r="H315" s="48"/>
      <c r="I315" s="41"/>
      <c r="J315" s="41"/>
      <c r="K315" s="48"/>
      <c r="L315" s="41"/>
      <c r="M315" s="61"/>
      <c r="N315" s="41"/>
      <c r="O315" s="129"/>
    </row>
    <row r="316" spans="2:15" ht="12.75" customHeight="1">
      <c r="B316" s="112">
        <f t="shared" si="11"/>
        <v>0</v>
      </c>
      <c r="C316" s="37"/>
      <c r="D316" s="67"/>
      <c r="E316" s="47"/>
      <c r="F316" s="41"/>
      <c r="G316" s="41"/>
      <c r="H316" s="48"/>
      <c r="I316" s="41"/>
      <c r="J316" s="41"/>
      <c r="K316" s="48"/>
      <c r="L316" s="41"/>
      <c r="M316" s="61"/>
      <c r="N316" s="41"/>
      <c r="O316" s="129"/>
    </row>
    <row r="317" spans="2:15" ht="12.75" customHeight="1">
      <c r="B317" s="112">
        <f t="shared" si="11"/>
        <v>0</v>
      </c>
      <c r="C317" s="37"/>
      <c r="D317" s="67"/>
      <c r="E317" s="47"/>
      <c r="F317" s="41"/>
      <c r="G317" s="41"/>
      <c r="H317" s="48"/>
      <c r="I317" s="41"/>
      <c r="J317" s="41"/>
      <c r="K317" s="48"/>
      <c r="L317" s="41"/>
      <c r="M317" s="61"/>
      <c r="N317" s="41"/>
      <c r="O317" s="129"/>
    </row>
    <row r="318" spans="2:15" ht="12.75" customHeight="1">
      <c r="B318" s="112">
        <f t="shared" si="11"/>
        <v>0</v>
      </c>
      <c r="C318" s="37"/>
      <c r="D318" s="67"/>
      <c r="E318" s="47"/>
      <c r="F318" s="41"/>
      <c r="G318" s="41"/>
      <c r="H318" s="48"/>
      <c r="I318" s="41"/>
      <c r="J318" s="41"/>
      <c r="K318" s="48"/>
      <c r="L318" s="41"/>
      <c r="M318" s="61"/>
      <c r="N318" s="41"/>
      <c r="O318" s="129"/>
    </row>
    <row r="319" spans="2:15" ht="12.75" customHeight="1">
      <c r="B319" s="112">
        <f t="shared" si="11"/>
        <v>0</v>
      </c>
      <c r="C319" s="37"/>
      <c r="D319" s="67"/>
      <c r="E319" s="47"/>
      <c r="F319" s="41"/>
      <c r="G319" s="41"/>
      <c r="H319" s="48"/>
      <c r="I319" s="41"/>
      <c r="J319" s="41"/>
      <c r="K319" s="48"/>
      <c r="L319" s="41"/>
      <c r="M319" s="61"/>
      <c r="N319" s="41"/>
      <c r="O319" s="129"/>
    </row>
    <row r="320" spans="2:15" ht="12.75" customHeight="1">
      <c r="B320" s="112">
        <f t="shared" si="11"/>
        <v>0</v>
      </c>
      <c r="C320" s="37"/>
      <c r="D320" s="67"/>
      <c r="E320" s="47"/>
      <c r="F320" s="41"/>
      <c r="G320" s="41"/>
      <c r="H320" s="48"/>
      <c r="I320" s="41"/>
      <c r="J320" s="41"/>
      <c r="K320" s="48"/>
      <c r="L320" s="41"/>
      <c r="M320" s="61"/>
      <c r="N320" s="41"/>
      <c r="O320" s="129"/>
    </row>
    <row r="321" spans="2:15" ht="12.75" customHeight="1">
      <c r="B321" s="112">
        <f t="shared" si="11"/>
        <v>0</v>
      </c>
      <c r="C321" s="37"/>
      <c r="D321" s="67"/>
      <c r="E321" s="47"/>
      <c r="F321" s="41"/>
      <c r="G321" s="41"/>
      <c r="H321" s="48"/>
      <c r="I321" s="41"/>
      <c r="J321" s="41"/>
      <c r="K321" s="48"/>
      <c r="L321" s="41"/>
      <c r="M321" s="61"/>
      <c r="N321" s="41"/>
      <c r="O321" s="129"/>
    </row>
    <row r="322" spans="2:15" ht="12.75" customHeight="1">
      <c r="B322" s="112">
        <f t="shared" si="11"/>
        <v>0</v>
      </c>
      <c r="C322" s="37"/>
      <c r="D322" s="67"/>
      <c r="E322" s="47"/>
      <c r="F322" s="41"/>
      <c r="G322" s="41"/>
      <c r="H322" s="48"/>
      <c r="I322" s="41"/>
      <c r="J322" s="41"/>
      <c r="K322" s="48"/>
      <c r="L322" s="41"/>
      <c r="M322" s="61"/>
      <c r="N322" s="41"/>
      <c r="O322" s="129"/>
    </row>
    <row r="323" spans="2:15" ht="12.75" customHeight="1">
      <c r="B323" s="112">
        <f t="shared" si="11"/>
        <v>0</v>
      </c>
      <c r="C323" s="37"/>
      <c r="D323" s="67"/>
      <c r="E323" s="47"/>
      <c r="F323" s="41"/>
      <c r="G323" s="41"/>
      <c r="H323" s="48"/>
      <c r="I323" s="41"/>
      <c r="J323" s="41"/>
      <c r="K323" s="48"/>
      <c r="L323" s="41"/>
      <c r="M323" s="61"/>
      <c r="N323" s="41"/>
      <c r="O323" s="129"/>
    </row>
    <row r="324" spans="2:15" ht="12.75" customHeight="1">
      <c r="B324" s="112">
        <f t="shared" si="11"/>
        <v>0</v>
      </c>
      <c r="C324" s="37"/>
      <c r="D324" s="67"/>
      <c r="E324" s="47"/>
      <c r="F324" s="41"/>
      <c r="G324" s="41"/>
      <c r="H324" s="48"/>
      <c r="I324" s="41"/>
      <c r="J324" s="41"/>
      <c r="K324" s="48"/>
      <c r="L324" s="41"/>
      <c r="M324" s="61"/>
      <c r="N324" s="41"/>
      <c r="O324" s="129"/>
    </row>
    <row r="325" spans="2:15" ht="12.75" customHeight="1">
      <c r="B325" s="112">
        <f t="shared" si="11"/>
        <v>0</v>
      </c>
      <c r="C325" s="37"/>
      <c r="D325" s="67"/>
      <c r="E325" s="47"/>
      <c r="F325" s="41"/>
      <c r="G325" s="41"/>
      <c r="H325" s="48"/>
      <c r="I325" s="41"/>
      <c r="J325" s="41"/>
      <c r="K325" s="48"/>
      <c r="L325" s="41"/>
      <c r="M325" s="61"/>
      <c r="N325" s="41"/>
      <c r="O325" s="129"/>
    </row>
    <row r="326" spans="2:15" ht="12.75" customHeight="1">
      <c r="B326" s="112">
        <f t="shared" si="11"/>
        <v>0</v>
      </c>
      <c r="C326" s="37"/>
      <c r="D326" s="67"/>
      <c r="E326" s="47"/>
      <c r="F326" s="41"/>
      <c r="G326" s="41"/>
      <c r="H326" s="48"/>
      <c r="I326" s="41"/>
      <c r="J326" s="41"/>
      <c r="K326" s="48"/>
      <c r="L326" s="41"/>
      <c r="M326" s="61"/>
      <c r="N326" s="41"/>
      <c r="O326" s="129"/>
    </row>
    <row r="327" spans="2:15" ht="12.75" customHeight="1">
      <c r="B327" s="112">
        <f t="shared" si="11"/>
        <v>0</v>
      </c>
      <c r="C327" s="37"/>
      <c r="D327" s="67"/>
      <c r="E327" s="47"/>
      <c r="F327" s="41"/>
      <c r="G327" s="41"/>
      <c r="H327" s="48"/>
      <c r="I327" s="41"/>
      <c r="J327" s="41"/>
      <c r="K327" s="48"/>
      <c r="L327" s="41"/>
      <c r="M327" s="61"/>
      <c r="N327" s="41"/>
      <c r="O327" s="129"/>
    </row>
    <row r="328" spans="2:15" ht="12.75" customHeight="1">
      <c r="B328" s="112">
        <f t="shared" si="11"/>
        <v>0</v>
      </c>
      <c r="C328" s="37"/>
      <c r="D328" s="67"/>
      <c r="E328" s="47"/>
      <c r="F328" s="41"/>
      <c r="G328" s="41"/>
      <c r="H328" s="48"/>
      <c r="I328" s="41"/>
      <c r="J328" s="41"/>
      <c r="K328" s="48"/>
      <c r="L328" s="41"/>
      <c r="M328" s="61"/>
      <c r="N328" s="41"/>
      <c r="O328" s="129"/>
    </row>
    <row r="329" spans="2:15" ht="12.75" customHeight="1">
      <c r="B329" s="112">
        <f t="shared" si="11"/>
        <v>0</v>
      </c>
      <c r="C329" s="37"/>
      <c r="D329" s="67"/>
      <c r="E329" s="47"/>
      <c r="F329" s="41"/>
      <c r="G329" s="41"/>
      <c r="H329" s="48"/>
      <c r="I329" s="41"/>
      <c r="J329" s="41"/>
      <c r="K329" s="48"/>
      <c r="L329" s="41"/>
      <c r="M329" s="61"/>
      <c r="N329" s="41"/>
      <c r="O329" s="129"/>
    </row>
    <row r="330" spans="2:15" ht="12.75" customHeight="1">
      <c r="B330" s="112">
        <f t="shared" si="11"/>
        <v>0</v>
      </c>
      <c r="C330" s="37"/>
      <c r="D330" s="67"/>
      <c r="E330" s="47"/>
      <c r="F330" s="41"/>
      <c r="G330" s="41"/>
      <c r="H330" s="48"/>
      <c r="I330" s="41"/>
      <c r="J330" s="41"/>
      <c r="K330" s="48"/>
      <c r="L330" s="41"/>
      <c r="M330" s="61"/>
      <c r="N330" s="41"/>
      <c r="O330" s="129"/>
    </row>
    <row r="331" spans="2:15" ht="12.75" customHeight="1">
      <c r="B331" s="112">
        <f t="shared" si="11"/>
        <v>0</v>
      </c>
      <c r="C331" s="37"/>
      <c r="D331" s="67"/>
      <c r="E331" s="47"/>
      <c r="F331" s="41"/>
      <c r="G331" s="41"/>
      <c r="H331" s="48"/>
      <c r="I331" s="41"/>
      <c r="J331" s="41"/>
      <c r="K331" s="48"/>
      <c r="L331" s="41"/>
      <c r="M331" s="61"/>
      <c r="N331" s="41"/>
      <c r="O331" s="129"/>
    </row>
    <row r="332" spans="2:15" ht="12.75" customHeight="1">
      <c r="B332" s="112">
        <f t="shared" si="11"/>
        <v>0</v>
      </c>
      <c r="C332" s="37"/>
      <c r="D332" s="67"/>
      <c r="E332" s="47"/>
      <c r="F332" s="41"/>
      <c r="G332" s="41"/>
      <c r="H332" s="48"/>
      <c r="I332" s="41"/>
      <c r="J332" s="41"/>
      <c r="K332" s="48"/>
      <c r="L332" s="41"/>
      <c r="M332" s="61"/>
      <c r="N332" s="41"/>
      <c r="O332" s="129"/>
    </row>
    <row r="333" spans="2:15" ht="12.75" customHeight="1">
      <c r="B333" s="112">
        <f t="shared" si="11"/>
        <v>0</v>
      </c>
      <c r="C333" s="37"/>
      <c r="D333" s="67"/>
      <c r="E333" s="47"/>
      <c r="F333" s="41"/>
      <c r="G333" s="41"/>
      <c r="H333" s="48"/>
      <c r="I333" s="41"/>
      <c r="J333" s="41"/>
      <c r="K333" s="48"/>
      <c r="L333" s="41"/>
      <c r="M333" s="61"/>
      <c r="N333" s="41"/>
      <c r="O333" s="129"/>
    </row>
    <row r="334" spans="2:15" ht="12.75" customHeight="1">
      <c r="B334" s="112">
        <f t="shared" si="11"/>
        <v>0</v>
      </c>
      <c r="C334" s="37"/>
      <c r="D334" s="67"/>
      <c r="E334" s="47"/>
      <c r="F334" s="41"/>
      <c r="G334" s="41"/>
      <c r="H334" s="48"/>
      <c r="I334" s="41"/>
      <c r="J334" s="41"/>
      <c r="K334" s="48"/>
      <c r="L334" s="41"/>
      <c r="M334" s="61"/>
      <c r="N334" s="41"/>
      <c r="O334" s="129"/>
    </row>
    <row r="335" spans="2:15" ht="12.75" customHeight="1">
      <c r="B335" s="112">
        <f t="shared" si="11"/>
        <v>0</v>
      </c>
      <c r="C335" s="37"/>
      <c r="D335" s="67"/>
      <c r="E335" s="47"/>
      <c r="F335" s="41"/>
      <c r="G335" s="41"/>
      <c r="H335" s="48"/>
      <c r="I335" s="41"/>
      <c r="J335" s="41"/>
      <c r="K335" s="48"/>
      <c r="L335" s="41"/>
      <c r="M335" s="61"/>
      <c r="N335" s="41"/>
      <c r="O335" s="129"/>
    </row>
    <row r="336" spans="2:15" ht="12.75" customHeight="1">
      <c r="B336" s="112">
        <f t="shared" si="11"/>
        <v>0</v>
      </c>
      <c r="C336" s="37"/>
      <c r="D336" s="67"/>
      <c r="E336" s="47"/>
      <c r="F336" s="41"/>
      <c r="G336" s="41"/>
      <c r="H336" s="48"/>
      <c r="I336" s="41"/>
      <c r="J336" s="41"/>
      <c r="K336" s="48"/>
      <c r="L336" s="41"/>
      <c r="M336" s="61"/>
      <c r="N336" s="41"/>
      <c r="O336" s="129"/>
    </row>
    <row r="337" spans="2:15" ht="12.75" customHeight="1">
      <c r="B337" s="112">
        <f t="shared" si="11"/>
        <v>0</v>
      </c>
      <c r="C337" s="37"/>
      <c r="D337" s="67"/>
      <c r="E337" s="47"/>
      <c r="F337" s="41"/>
      <c r="G337" s="41"/>
      <c r="H337" s="48"/>
      <c r="I337" s="41"/>
      <c r="J337" s="41"/>
      <c r="K337" s="48"/>
      <c r="L337" s="41"/>
      <c r="M337" s="61"/>
      <c r="N337" s="41"/>
      <c r="O337" s="129"/>
    </row>
    <row r="338" spans="2:15" ht="12.75" customHeight="1">
      <c r="B338" s="112">
        <f t="shared" ref="B338:B401" si="12">$C$2</f>
        <v>0</v>
      </c>
      <c r="C338" s="37"/>
      <c r="D338" s="67"/>
      <c r="E338" s="47"/>
      <c r="F338" s="41"/>
      <c r="G338" s="41"/>
      <c r="H338" s="48"/>
      <c r="I338" s="41"/>
      <c r="J338" s="41"/>
      <c r="K338" s="48"/>
      <c r="L338" s="41"/>
      <c r="M338" s="61"/>
      <c r="N338" s="41"/>
      <c r="O338" s="129"/>
    </row>
    <row r="339" spans="2:15" ht="12.75" customHeight="1">
      <c r="B339" s="112">
        <f t="shared" si="12"/>
        <v>0</v>
      </c>
      <c r="C339" s="37"/>
      <c r="D339" s="67"/>
      <c r="E339" s="47"/>
      <c r="F339" s="41"/>
      <c r="G339" s="41"/>
      <c r="H339" s="48"/>
      <c r="I339" s="41"/>
      <c r="J339" s="41"/>
      <c r="K339" s="48"/>
      <c r="L339" s="41"/>
      <c r="M339" s="61"/>
      <c r="N339" s="41"/>
      <c r="O339" s="129"/>
    </row>
    <row r="340" spans="2:15" ht="12.75" customHeight="1">
      <c r="B340" s="112">
        <f t="shared" si="12"/>
        <v>0</v>
      </c>
      <c r="C340" s="37"/>
      <c r="D340" s="67"/>
      <c r="E340" s="47"/>
      <c r="F340" s="41"/>
      <c r="G340" s="41"/>
      <c r="H340" s="48"/>
      <c r="I340" s="41"/>
      <c r="J340" s="41"/>
      <c r="K340" s="48"/>
      <c r="L340" s="41"/>
      <c r="M340" s="61"/>
      <c r="N340" s="41"/>
      <c r="O340" s="129"/>
    </row>
    <row r="341" spans="2:15" ht="12.75" customHeight="1">
      <c r="B341" s="112">
        <f t="shared" si="12"/>
        <v>0</v>
      </c>
      <c r="C341" s="37"/>
      <c r="D341" s="67"/>
      <c r="E341" s="47"/>
      <c r="F341" s="41"/>
      <c r="G341" s="41"/>
      <c r="H341" s="48"/>
      <c r="I341" s="41"/>
      <c r="J341" s="41"/>
      <c r="K341" s="48"/>
      <c r="L341" s="41"/>
      <c r="M341" s="61"/>
      <c r="N341" s="41"/>
      <c r="O341" s="129"/>
    </row>
    <row r="342" spans="2:15" ht="12.75" customHeight="1">
      <c r="B342" s="112">
        <f t="shared" si="12"/>
        <v>0</v>
      </c>
      <c r="C342" s="37"/>
      <c r="D342" s="67"/>
      <c r="E342" s="47"/>
      <c r="F342" s="41"/>
      <c r="G342" s="41"/>
      <c r="H342" s="48"/>
      <c r="I342" s="41"/>
      <c r="J342" s="41"/>
      <c r="K342" s="48"/>
      <c r="L342" s="41"/>
      <c r="M342" s="61"/>
      <c r="N342" s="41"/>
      <c r="O342" s="129"/>
    </row>
    <row r="343" spans="2:15" ht="12.75" customHeight="1">
      <c r="B343" s="112">
        <f t="shared" si="12"/>
        <v>0</v>
      </c>
      <c r="C343" s="37"/>
      <c r="D343" s="67"/>
      <c r="E343" s="47"/>
      <c r="F343" s="41"/>
      <c r="G343" s="41"/>
      <c r="H343" s="48"/>
      <c r="I343" s="41"/>
      <c r="J343" s="41"/>
      <c r="K343" s="48"/>
      <c r="L343" s="41"/>
      <c r="M343" s="61"/>
      <c r="N343" s="41"/>
      <c r="O343" s="129"/>
    </row>
    <row r="344" spans="2:15" ht="12.75" customHeight="1">
      <c r="B344" s="112">
        <f t="shared" si="12"/>
        <v>0</v>
      </c>
      <c r="C344" s="37"/>
      <c r="D344" s="67"/>
      <c r="E344" s="47"/>
      <c r="F344" s="41"/>
      <c r="G344" s="41"/>
      <c r="H344" s="48"/>
      <c r="I344" s="41"/>
      <c r="J344" s="41"/>
      <c r="K344" s="48"/>
      <c r="L344" s="41"/>
      <c r="M344" s="61"/>
      <c r="N344" s="41"/>
      <c r="O344" s="129"/>
    </row>
    <row r="345" spans="2:15" ht="12.75" customHeight="1">
      <c r="B345" s="112">
        <f t="shared" si="12"/>
        <v>0</v>
      </c>
      <c r="C345" s="37"/>
      <c r="D345" s="67"/>
      <c r="E345" s="47"/>
      <c r="F345" s="41"/>
      <c r="G345" s="41"/>
      <c r="H345" s="48"/>
      <c r="I345" s="41"/>
      <c r="J345" s="41"/>
      <c r="K345" s="48"/>
      <c r="L345" s="41"/>
      <c r="M345" s="61"/>
      <c r="N345" s="41"/>
      <c r="O345" s="129"/>
    </row>
    <row r="346" spans="2:15" ht="12.75" customHeight="1">
      <c r="B346" s="112">
        <f t="shared" si="12"/>
        <v>0</v>
      </c>
      <c r="C346" s="37"/>
      <c r="D346" s="67"/>
      <c r="E346" s="47"/>
      <c r="F346" s="41"/>
      <c r="G346" s="41"/>
      <c r="H346" s="48"/>
      <c r="I346" s="41"/>
      <c r="J346" s="41"/>
      <c r="K346" s="48"/>
      <c r="L346" s="41"/>
      <c r="M346" s="61"/>
      <c r="N346" s="41"/>
      <c r="O346" s="129"/>
    </row>
    <row r="347" spans="2:15" ht="12.75" customHeight="1">
      <c r="B347" s="112">
        <f t="shared" si="12"/>
        <v>0</v>
      </c>
      <c r="C347" s="37"/>
      <c r="D347" s="67"/>
      <c r="E347" s="47"/>
      <c r="F347" s="41"/>
      <c r="G347" s="41"/>
      <c r="H347" s="48"/>
      <c r="I347" s="41"/>
      <c r="J347" s="41"/>
      <c r="K347" s="48"/>
      <c r="L347" s="41"/>
      <c r="M347" s="61"/>
      <c r="N347" s="41"/>
      <c r="O347" s="129"/>
    </row>
    <row r="348" spans="2:15" ht="12.75" customHeight="1">
      <c r="B348" s="112">
        <f t="shared" si="12"/>
        <v>0</v>
      </c>
      <c r="C348" s="37"/>
      <c r="D348" s="67"/>
      <c r="E348" s="47"/>
      <c r="F348" s="41"/>
      <c r="G348" s="41"/>
      <c r="H348" s="48"/>
      <c r="I348" s="41"/>
      <c r="J348" s="41"/>
      <c r="K348" s="48"/>
      <c r="L348" s="41"/>
      <c r="M348" s="61"/>
      <c r="N348" s="41"/>
      <c r="O348" s="129"/>
    </row>
    <row r="349" spans="2:15" ht="12.75" customHeight="1">
      <c r="B349" s="112">
        <f t="shared" si="12"/>
        <v>0</v>
      </c>
      <c r="C349" s="37"/>
      <c r="D349" s="67"/>
      <c r="E349" s="47"/>
      <c r="F349" s="41"/>
      <c r="G349" s="41"/>
      <c r="H349" s="48"/>
      <c r="I349" s="41"/>
      <c r="J349" s="41"/>
      <c r="K349" s="48"/>
      <c r="L349" s="41"/>
      <c r="M349" s="61"/>
      <c r="N349" s="41"/>
      <c r="O349" s="129"/>
    </row>
    <row r="350" spans="2:15" ht="12.75" customHeight="1">
      <c r="B350" s="112">
        <f t="shared" si="12"/>
        <v>0</v>
      </c>
      <c r="C350" s="37"/>
      <c r="D350" s="67"/>
      <c r="E350" s="47"/>
      <c r="F350" s="41"/>
      <c r="G350" s="41"/>
      <c r="H350" s="48"/>
      <c r="I350" s="41"/>
      <c r="J350" s="41"/>
      <c r="K350" s="48"/>
      <c r="L350" s="41"/>
      <c r="M350" s="61"/>
      <c r="N350" s="41"/>
      <c r="O350" s="129"/>
    </row>
    <row r="351" spans="2:15" ht="12.75" customHeight="1">
      <c r="B351" s="112">
        <f t="shared" si="12"/>
        <v>0</v>
      </c>
      <c r="C351" s="37"/>
      <c r="D351" s="67"/>
      <c r="E351" s="47"/>
      <c r="F351" s="41"/>
      <c r="G351" s="41"/>
      <c r="H351" s="48"/>
      <c r="I351" s="41"/>
      <c r="J351" s="41"/>
      <c r="K351" s="48"/>
      <c r="L351" s="41"/>
      <c r="M351" s="61"/>
      <c r="N351" s="41"/>
      <c r="O351" s="129"/>
    </row>
    <row r="352" spans="2:15" ht="12.75" customHeight="1">
      <c r="B352" s="112">
        <f t="shared" si="12"/>
        <v>0</v>
      </c>
      <c r="C352" s="37"/>
      <c r="D352" s="67"/>
      <c r="E352" s="47"/>
      <c r="F352" s="41"/>
      <c r="G352" s="41"/>
      <c r="H352" s="48"/>
      <c r="I352" s="41"/>
      <c r="J352" s="41"/>
      <c r="K352" s="48"/>
      <c r="L352" s="41"/>
      <c r="M352" s="61"/>
      <c r="N352" s="41"/>
      <c r="O352" s="129"/>
    </row>
    <row r="353" spans="2:15" ht="12.75" customHeight="1">
      <c r="B353" s="112">
        <f t="shared" si="12"/>
        <v>0</v>
      </c>
      <c r="C353" s="37"/>
      <c r="D353" s="67"/>
      <c r="E353" s="47"/>
      <c r="F353" s="41"/>
      <c r="G353" s="41"/>
      <c r="H353" s="48"/>
      <c r="I353" s="41"/>
      <c r="J353" s="41"/>
      <c r="K353" s="48"/>
      <c r="L353" s="41"/>
      <c r="M353" s="61"/>
      <c r="N353" s="41"/>
      <c r="O353" s="129"/>
    </row>
    <row r="354" spans="2:15" ht="12.75" customHeight="1">
      <c r="B354" s="112">
        <f t="shared" si="12"/>
        <v>0</v>
      </c>
      <c r="C354" s="37"/>
      <c r="D354" s="67"/>
      <c r="E354" s="47"/>
      <c r="F354" s="41"/>
      <c r="G354" s="41"/>
      <c r="H354" s="48"/>
      <c r="I354" s="41"/>
      <c r="J354" s="41"/>
      <c r="K354" s="48"/>
      <c r="L354" s="41"/>
      <c r="M354" s="61"/>
      <c r="N354" s="41"/>
      <c r="O354" s="129"/>
    </row>
    <row r="355" spans="2:15" ht="12.75" customHeight="1">
      <c r="B355" s="112">
        <f t="shared" si="12"/>
        <v>0</v>
      </c>
      <c r="C355" s="37"/>
      <c r="D355" s="67"/>
      <c r="E355" s="47"/>
      <c r="F355" s="41"/>
      <c r="G355" s="41"/>
      <c r="H355" s="48"/>
      <c r="I355" s="41"/>
      <c r="J355" s="41"/>
      <c r="K355" s="48"/>
      <c r="L355" s="41"/>
      <c r="M355" s="61"/>
      <c r="N355" s="41"/>
      <c r="O355" s="129"/>
    </row>
    <row r="356" spans="2:15" ht="12.75" customHeight="1">
      <c r="B356" s="112">
        <f t="shared" si="12"/>
        <v>0</v>
      </c>
      <c r="C356" s="37"/>
      <c r="D356" s="67"/>
      <c r="E356" s="47"/>
      <c r="F356" s="41"/>
      <c r="G356" s="41"/>
      <c r="H356" s="48"/>
      <c r="I356" s="41"/>
      <c r="J356" s="41"/>
      <c r="K356" s="48"/>
      <c r="L356" s="41"/>
      <c r="M356" s="61"/>
      <c r="N356" s="41"/>
      <c r="O356" s="129"/>
    </row>
    <row r="357" spans="2:15" ht="12.75" customHeight="1">
      <c r="B357" s="112">
        <f t="shared" si="12"/>
        <v>0</v>
      </c>
      <c r="C357" s="37"/>
      <c r="D357" s="67"/>
      <c r="E357" s="47"/>
      <c r="F357" s="41"/>
      <c r="G357" s="41"/>
      <c r="H357" s="48"/>
      <c r="I357" s="41"/>
      <c r="J357" s="41"/>
      <c r="K357" s="48"/>
      <c r="L357" s="41"/>
      <c r="M357" s="61"/>
      <c r="N357" s="41"/>
      <c r="O357" s="129"/>
    </row>
    <row r="358" spans="2:15" ht="12.75" customHeight="1">
      <c r="B358" s="112">
        <f t="shared" si="12"/>
        <v>0</v>
      </c>
      <c r="C358" s="37"/>
      <c r="D358" s="67"/>
      <c r="E358" s="47"/>
      <c r="F358" s="41"/>
      <c r="G358" s="41"/>
      <c r="H358" s="48"/>
      <c r="I358" s="41"/>
      <c r="J358" s="41"/>
      <c r="K358" s="48"/>
      <c r="L358" s="41"/>
      <c r="M358" s="61"/>
      <c r="N358" s="41"/>
      <c r="O358" s="129"/>
    </row>
    <row r="359" spans="2:15" ht="12.75" customHeight="1">
      <c r="B359" s="112">
        <f t="shared" si="12"/>
        <v>0</v>
      </c>
      <c r="C359" s="37"/>
      <c r="D359" s="67"/>
      <c r="E359" s="47"/>
      <c r="F359" s="41"/>
      <c r="G359" s="41"/>
      <c r="H359" s="48"/>
      <c r="I359" s="41"/>
      <c r="J359" s="41"/>
      <c r="K359" s="48"/>
      <c r="L359" s="41"/>
      <c r="M359" s="61"/>
      <c r="N359" s="41"/>
      <c r="O359" s="129"/>
    </row>
    <row r="360" spans="2:15" ht="12.75" customHeight="1">
      <c r="B360" s="112">
        <f t="shared" si="12"/>
        <v>0</v>
      </c>
      <c r="C360" s="37"/>
      <c r="D360" s="67"/>
      <c r="E360" s="47"/>
      <c r="F360" s="41"/>
      <c r="G360" s="41"/>
      <c r="H360" s="48"/>
      <c r="I360" s="41"/>
      <c r="J360" s="41"/>
      <c r="K360" s="48"/>
      <c r="L360" s="41"/>
      <c r="M360" s="61"/>
      <c r="N360" s="41"/>
      <c r="O360" s="129"/>
    </row>
    <row r="361" spans="2:15" ht="12.75" customHeight="1">
      <c r="B361" s="112">
        <f t="shared" si="12"/>
        <v>0</v>
      </c>
      <c r="C361" s="37"/>
      <c r="D361" s="67"/>
      <c r="E361" s="47"/>
      <c r="F361" s="41"/>
      <c r="G361" s="41"/>
      <c r="H361" s="48"/>
      <c r="I361" s="41"/>
      <c r="J361" s="41"/>
      <c r="K361" s="48"/>
      <c r="L361" s="41"/>
      <c r="M361" s="61"/>
      <c r="N361" s="41"/>
      <c r="O361" s="129"/>
    </row>
    <row r="362" spans="2:15" ht="12.75" customHeight="1">
      <c r="B362" s="112">
        <f t="shared" si="12"/>
        <v>0</v>
      </c>
      <c r="C362" s="37"/>
      <c r="D362" s="67"/>
      <c r="E362" s="47"/>
      <c r="F362" s="41"/>
      <c r="G362" s="41"/>
      <c r="H362" s="48"/>
      <c r="I362" s="41"/>
      <c r="J362" s="41"/>
      <c r="K362" s="48"/>
      <c r="L362" s="41"/>
      <c r="M362" s="61"/>
      <c r="N362" s="41"/>
      <c r="O362" s="129"/>
    </row>
    <row r="363" spans="2:15" ht="12.75" customHeight="1">
      <c r="B363" s="112">
        <f t="shared" si="12"/>
        <v>0</v>
      </c>
      <c r="C363" s="37"/>
      <c r="D363" s="67"/>
      <c r="E363" s="47"/>
      <c r="F363" s="41"/>
      <c r="G363" s="41"/>
      <c r="H363" s="48"/>
      <c r="I363" s="41"/>
      <c r="J363" s="41"/>
      <c r="K363" s="48"/>
      <c r="L363" s="41"/>
      <c r="M363" s="61"/>
      <c r="N363" s="41"/>
      <c r="O363" s="129"/>
    </row>
    <row r="364" spans="2:15" ht="12.75" customHeight="1">
      <c r="B364" s="112">
        <f t="shared" si="12"/>
        <v>0</v>
      </c>
      <c r="C364" s="37"/>
      <c r="D364" s="67"/>
      <c r="E364" s="47"/>
      <c r="F364" s="41"/>
      <c r="G364" s="41"/>
      <c r="H364" s="48"/>
      <c r="I364" s="41"/>
      <c r="J364" s="41"/>
      <c r="K364" s="48"/>
      <c r="L364" s="41"/>
      <c r="M364" s="61"/>
      <c r="N364" s="41"/>
      <c r="O364" s="129"/>
    </row>
    <row r="365" spans="2:15" ht="12.75" customHeight="1">
      <c r="B365" s="112">
        <f t="shared" si="12"/>
        <v>0</v>
      </c>
      <c r="C365" s="37"/>
      <c r="D365" s="67"/>
      <c r="E365" s="47"/>
      <c r="F365" s="41"/>
      <c r="G365" s="41"/>
      <c r="H365" s="48"/>
      <c r="I365" s="41"/>
      <c r="J365" s="41"/>
      <c r="K365" s="48"/>
      <c r="L365" s="41"/>
      <c r="M365" s="61"/>
      <c r="N365" s="41"/>
      <c r="O365" s="129"/>
    </row>
    <row r="366" spans="2:15" ht="12.75" customHeight="1">
      <c r="B366" s="112">
        <f t="shared" si="12"/>
        <v>0</v>
      </c>
      <c r="C366" s="37"/>
      <c r="D366" s="67"/>
      <c r="E366" s="47"/>
      <c r="F366" s="41"/>
      <c r="G366" s="41"/>
      <c r="H366" s="48"/>
      <c r="I366" s="41"/>
      <c r="J366" s="41"/>
      <c r="K366" s="48"/>
      <c r="L366" s="41"/>
      <c r="M366" s="61"/>
      <c r="N366" s="41"/>
      <c r="O366" s="129"/>
    </row>
    <row r="367" spans="2:15" ht="12.75" customHeight="1">
      <c r="B367" s="112">
        <f t="shared" si="12"/>
        <v>0</v>
      </c>
      <c r="C367" s="37"/>
      <c r="D367" s="67"/>
      <c r="E367" s="47"/>
      <c r="F367" s="41"/>
      <c r="G367" s="41"/>
      <c r="H367" s="48"/>
      <c r="I367" s="41"/>
      <c r="J367" s="41"/>
      <c r="K367" s="48"/>
      <c r="L367" s="41"/>
      <c r="M367" s="61"/>
      <c r="N367" s="41"/>
      <c r="O367" s="129"/>
    </row>
    <row r="368" spans="2:15" ht="12.75" customHeight="1">
      <c r="B368" s="112">
        <f t="shared" si="12"/>
        <v>0</v>
      </c>
      <c r="C368" s="37"/>
      <c r="D368" s="67"/>
      <c r="E368" s="47"/>
      <c r="F368" s="41"/>
      <c r="G368" s="41"/>
      <c r="H368" s="48"/>
      <c r="I368" s="41"/>
      <c r="J368" s="41"/>
      <c r="K368" s="48"/>
      <c r="L368" s="41"/>
      <c r="M368" s="61"/>
      <c r="N368" s="41"/>
      <c r="O368" s="129"/>
    </row>
    <row r="369" spans="2:15" ht="12.75" customHeight="1">
      <c r="B369" s="112">
        <f t="shared" si="12"/>
        <v>0</v>
      </c>
      <c r="C369" s="37"/>
      <c r="D369" s="67"/>
      <c r="E369" s="47"/>
      <c r="F369" s="41"/>
      <c r="G369" s="41"/>
      <c r="H369" s="48"/>
      <c r="I369" s="41"/>
      <c r="J369" s="41"/>
      <c r="K369" s="48"/>
      <c r="L369" s="41"/>
      <c r="M369" s="61"/>
      <c r="N369" s="41"/>
      <c r="O369" s="129"/>
    </row>
    <row r="370" spans="2:15" ht="12.75" customHeight="1">
      <c r="B370" s="112">
        <f t="shared" si="12"/>
        <v>0</v>
      </c>
      <c r="C370" s="37"/>
      <c r="D370" s="67"/>
      <c r="E370" s="47"/>
      <c r="F370" s="41"/>
      <c r="G370" s="41"/>
      <c r="H370" s="48"/>
      <c r="I370" s="41"/>
      <c r="J370" s="41"/>
      <c r="K370" s="48"/>
      <c r="L370" s="41"/>
      <c r="M370" s="61"/>
      <c r="N370" s="41"/>
      <c r="O370" s="129"/>
    </row>
    <row r="371" spans="2:15" ht="12.75" customHeight="1">
      <c r="B371" s="112">
        <f t="shared" si="12"/>
        <v>0</v>
      </c>
      <c r="C371" s="37"/>
      <c r="D371" s="67"/>
      <c r="E371" s="47"/>
      <c r="F371" s="41"/>
      <c r="G371" s="41"/>
      <c r="H371" s="48"/>
      <c r="I371" s="41"/>
      <c r="J371" s="41"/>
      <c r="K371" s="48"/>
      <c r="L371" s="41"/>
      <c r="M371" s="61"/>
      <c r="N371" s="41"/>
      <c r="O371" s="129"/>
    </row>
    <row r="372" spans="2:15" ht="12.75" customHeight="1">
      <c r="B372" s="112">
        <f t="shared" si="12"/>
        <v>0</v>
      </c>
      <c r="C372" s="37"/>
      <c r="D372" s="67"/>
      <c r="E372" s="47"/>
      <c r="F372" s="41"/>
      <c r="G372" s="41"/>
      <c r="H372" s="48"/>
      <c r="I372" s="41"/>
      <c r="J372" s="41"/>
      <c r="K372" s="48"/>
      <c r="L372" s="41"/>
      <c r="M372" s="61"/>
      <c r="N372" s="41"/>
      <c r="O372" s="129"/>
    </row>
    <row r="373" spans="2:15" ht="12.75" customHeight="1">
      <c r="B373" s="112">
        <f t="shared" si="12"/>
        <v>0</v>
      </c>
      <c r="C373" s="37"/>
      <c r="D373" s="67"/>
      <c r="E373" s="47"/>
      <c r="F373" s="41"/>
      <c r="G373" s="41"/>
      <c r="H373" s="48"/>
      <c r="I373" s="41"/>
      <c r="J373" s="41"/>
      <c r="K373" s="48"/>
      <c r="L373" s="41"/>
      <c r="M373" s="61"/>
      <c r="N373" s="41"/>
      <c r="O373" s="129"/>
    </row>
    <row r="374" spans="2:15" ht="12.75" customHeight="1">
      <c r="B374" s="112">
        <f t="shared" si="12"/>
        <v>0</v>
      </c>
      <c r="C374" s="37"/>
      <c r="D374" s="67"/>
      <c r="E374" s="47"/>
      <c r="F374" s="41"/>
      <c r="G374" s="41"/>
      <c r="H374" s="48"/>
      <c r="I374" s="41"/>
      <c r="J374" s="41"/>
      <c r="K374" s="48"/>
      <c r="L374" s="41"/>
      <c r="M374" s="61"/>
      <c r="N374" s="41"/>
      <c r="O374" s="129"/>
    </row>
    <row r="375" spans="2:15" ht="12.75" customHeight="1">
      <c r="B375" s="112">
        <f t="shared" si="12"/>
        <v>0</v>
      </c>
      <c r="C375" s="37"/>
      <c r="D375" s="67"/>
      <c r="E375" s="47"/>
      <c r="F375" s="41"/>
      <c r="G375" s="41"/>
      <c r="H375" s="48"/>
      <c r="I375" s="41"/>
      <c r="J375" s="41"/>
      <c r="K375" s="48"/>
      <c r="L375" s="41"/>
      <c r="M375" s="61"/>
      <c r="N375" s="41"/>
      <c r="O375" s="129"/>
    </row>
    <row r="376" spans="2:15" ht="12.75" customHeight="1">
      <c r="B376" s="112">
        <f t="shared" si="12"/>
        <v>0</v>
      </c>
      <c r="C376" s="37"/>
      <c r="D376" s="67"/>
      <c r="E376" s="47"/>
      <c r="F376" s="41"/>
      <c r="G376" s="41"/>
      <c r="H376" s="48"/>
      <c r="I376" s="41"/>
      <c r="J376" s="41"/>
      <c r="K376" s="48"/>
      <c r="L376" s="41"/>
      <c r="M376" s="61"/>
      <c r="N376" s="41"/>
      <c r="O376" s="129"/>
    </row>
    <row r="377" spans="2:15" ht="12.75" customHeight="1">
      <c r="B377" s="112">
        <f t="shared" si="12"/>
        <v>0</v>
      </c>
      <c r="C377" s="37"/>
      <c r="D377" s="67"/>
      <c r="E377" s="47"/>
      <c r="F377" s="41"/>
      <c r="G377" s="41"/>
      <c r="H377" s="48"/>
      <c r="I377" s="41"/>
      <c r="J377" s="41"/>
      <c r="K377" s="48"/>
      <c r="L377" s="41"/>
      <c r="M377" s="61"/>
      <c r="N377" s="41"/>
      <c r="O377" s="129"/>
    </row>
    <row r="378" spans="2:15" ht="12.75" customHeight="1">
      <c r="B378" s="112">
        <f t="shared" si="12"/>
        <v>0</v>
      </c>
      <c r="C378" s="37"/>
      <c r="D378" s="67"/>
      <c r="E378" s="47"/>
      <c r="F378" s="41"/>
      <c r="G378" s="41"/>
      <c r="H378" s="48"/>
      <c r="I378" s="41"/>
      <c r="J378" s="41"/>
      <c r="K378" s="48"/>
      <c r="L378" s="41"/>
      <c r="M378" s="61"/>
      <c r="N378" s="41"/>
      <c r="O378" s="129"/>
    </row>
    <row r="379" spans="2:15" ht="12.75" customHeight="1">
      <c r="B379" s="112">
        <f t="shared" si="12"/>
        <v>0</v>
      </c>
      <c r="C379" s="37"/>
      <c r="D379" s="67"/>
      <c r="E379" s="47"/>
      <c r="F379" s="41"/>
      <c r="G379" s="41"/>
      <c r="H379" s="48"/>
      <c r="I379" s="41"/>
      <c r="J379" s="41"/>
      <c r="K379" s="48"/>
      <c r="L379" s="41"/>
      <c r="M379" s="61"/>
      <c r="N379" s="41"/>
      <c r="O379" s="129"/>
    </row>
    <row r="380" spans="2:15" ht="12.75" customHeight="1">
      <c r="B380" s="112">
        <f t="shared" si="12"/>
        <v>0</v>
      </c>
      <c r="C380" s="37"/>
      <c r="D380" s="67"/>
      <c r="E380" s="47"/>
      <c r="F380" s="41"/>
      <c r="G380" s="41"/>
      <c r="H380" s="48"/>
      <c r="I380" s="41"/>
      <c r="J380" s="41"/>
      <c r="K380" s="48"/>
      <c r="L380" s="41"/>
      <c r="M380" s="61"/>
      <c r="N380" s="41"/>
      <c r="O380" s="129"/>
    </row>
    <row r="381" spans="2:15" ht="12.75" customHeight="1">
      <c r="B381" s="112">
        <f t="shared" si="12"/>
        <v>0</v>
      </c>
      <c r="C381" s="37"/>
      <c r="D381" s="67"/>
      <c r="E381" s="47"/>
      <c r="F381" s="41"/>
      <c r="G381" s="41"/>
      <c r="H381" s="48"/>
      <c r="I381" s="41"/>
      <c r="J381" s="41"/>
      <c r="K381" s="48"/>
      <c r="L381" s="41"/>
      <c r="M381" s="61"/>
      <c r="N381" s="41"/>
      <c r="O381" s="129"/>
    </row>
    <row r="382" spans="2:15" ht="12.75" customHeight="1">
      <c r="B382" s="112">
        <f t="shared" si="12"/>
        <v>0</v>
      </c>
      <c r="C382" s="37"/>
      <c r="D382" s="67"/>
      <c r="E382" s="47"/>
      <c r="F382" s="41"/>
      <c r="G382" s="41"/>
      <c r="H382" s="48"/>
      <c r="I382" s="41"/>
      <c r="J382" s="41"/>
      <c r="K382" s="48"/>
      <c r="L382" s="41"/>
      <c r="M382" s="61"/>
      <c r="N382" s="41"/>
      <c r="O382" s="129"/>
    </row>
    <row r="383" spans="2:15" ht="12.75" customHeight="1">
      <c r="B383" s="112">
        <f t="shared" si="12"/>
        <v>0</v>
      </c>
      <c r="C383" s="37"/>
      <c r="D383" s="67"/>
      <c r="E383" s="47"/>
      <c r="F383" s="41"/>
      <c r="G383" s="41"/>
      <c r="H383" s="48"/>
      <c r="I383" s="41"/>
      <c r="J383" s="41"/>
      <c r="K383" s="48"/>
      <c r="L383" s="41"/>
      <c r="M383" s="61"/>
      <c r="N383" s="41"/>
      <c r="O383" s="129"/>
    </row>
    <row r="384" spans="2:15" ht="12.75" customHeight="1">
      <c r="B384" s="112">
        <f t="shared" si="12"/>
        <v>0</v>
      </c>
      <c r="C384" s="37"/>
      <c r="D384" s="67"/>
      <c r="E384" s="47"/>
      <c r="F384" s="41"/>
      <c r="G384" s="41"/>
      <c r="H384" s="48"/>
      <c r="I384" s="41"/>
      <c r="J384" s="41"/>
      <c r="K384" s="48"/>
      <c r="L384" s="41"/>
      <c r="M384" s="61"/>
      <c r="N384" s="41"/>
      <c r="O384" s="129"/>
    </row>
    <row r="385" spans="2:15" ht="12.75" customHeight="1">
      <c r="B385" s="112">
        <f t="shared" si="12"/>
        <v>0</v>
      </c>
      <c r="C385" s="37"/>
      <c r="D385" s="67"/>
      <c r="E385" s="47"/>
      <c r="F385" s="41"/>
      <c r="G385" s="41"/>
      <c r="H385" s="48"/>
      <c r="I385" s="41"/>
      <c r="J385" s="41"/>
      <c r="K385" s="48"/>
      <c r="L385" s="41"/>
      <c r="M385" s="61"/>
      <c r="N385" s="41"/>
      <c r="O385" s="129"/>
    </row>
    <row r="386" spans="2:15" ht="12.75" customHeight="1">
      <c r="B386" s="112">
        <f t="shared" si="12"/>
        <v>0</v>
      </c>
      <c r="C386" s="37"/>
      <c r="D386" s="67"/>
      <c r="E386" s="47"/>
      <c r="F386" s="41"/>
      <c r="G386" s="41"/>
      <c r="H386" s="48"/>
      <c r="I386" s="41"/>
      <c r="J386" s="41"/>
      <c r="K386" s="48"/>
      <c r="L386" s="41"/>
      <c r="M386" s="61"/>
      <c r="N386" s="41"/>
      <c r="O386" s="129"/>
    </row>
    <row r="387" spans="2:15" ht="12.75" customHeight="1">
      <c r="B387" s="112">
        <f t="shared" si="12"/>
        <v>0</v>
      </c>
      <c r="C387" s="37"/>
      <c r="D387" s="67"/>
      <c r="E387" s="47"/>
      <c r="F387" s="41"/>
      <c r="G387" s="41"/>
      <c r="H387" s="48"/>
      <c r="I387" s="41"/>
      <c r="J387" s="41"/>
      <c r="K387" s="48"/>
      <c r="L387" s="41"/>
      <c r="M387" s="61"/>
      <c r="N387" s="41"/>
      <c r="O387" s="129"/>
    </row>
    <row r="388" spans="2:15" ht="12.75" customHeight="1">
      <c r="B388" s="112">
        <f t="shared" si="12"/>
        <v>0</v>
      </c>
      <c r="C388" s="37"/>
      <c r="D388" s="67"/>
      <c r="E388" s="47"/>
      <c r="F388" s="41"/>
      <c r="G388" s="41"/>
      <c r="H388" s="48"/>
      <c r="I388" s="41"/>
      <c r="J388" s="41"/>
      <c r="K388" s="48"/>
      <c r="L388" s="41"/>
      <c r="M388" s="61"/>
      <c r="N388" s="41"/>
      <c r="O388" s="129"/>
    </row>
    <row r="389" spans="2:15" ht="12.75" customHeight="1">
      <c r="B389" s="112">
        <f t="shared" si="12"/>
        <v>0</v>
      </c>
      <c r="C389" s="37"/>
      <c r="D389" s="67"/>
      <c r="E389" s="47"/>
      <c r="F389" s="41"/>
      <c r="G389" s="41"/>
      <c r="H389" s="48"/>
      <c r="I389" s="41"/>
      <c r="J389" s="41"/>
      <c r="K389" s="48"/>
      <c r="L389" s="41"/>
      <c r="M389" s="61"/>
      <c r="N389" s="41"/>
      <c r="O389" s="129"/>
    </row>
    <row r="390" spans="2:15" ht="12.75" customHeight="1">
      <c r="B390" s="112">
        <f t="shared" si="12"/>
        <v>0</v>
      </c>
      <c r="C390" s="37"/>
      <c r="D390" s="67"/>
      <c r="E390" s="47"/>
      <c r="F390" s="41"/>
      <c r="G390" s="41"/>
      <c r="H390" s="48"/>
      <c r="I390" s="41"/>
      <c r="J390" s="41"/>
      <c r="K390" s="48"/>
      <c r="L390" s="41"/>
      <c r="M390" s="61"/>
      <c r="N390" s="41"/>
      <c r="O390" s="129"/>
    </row>
    <row r="391" spans="2:15" ht="12.75" customHeight="1">
      <c r="B391" s="112">
        <f t="shared" si="12"/>
        <v>0</v>
      </c>
      <c r="C391" s="37"/>
      <c r="D391" s="67"/>
      <c r="E391" s="47"/>
      <c r="F391" s="41"/>
      <c r="G391" s="41"/>
      <c r="H391" s="48"/>
      <c r="I391" s="41"/>
      <c r="J391" s="41"/>
      <c r="K391" s="48"/>
      <c r="L391" s="41"/>
      <c r="M391" s="61"/>
      <c r="N391" s="41"/>
      <c r="O391" s="129"/>
    </row>
    <row r="392" spans="2:15" ht="12.75" customHeight="1">
      <c r="B392" s="112">
        <f t="shared" si="12"/>
        <v>0</v>
      </c>
      <c r="C392" s="37"/>
      <c r="D392" s="67"/>
      <c r="E392" s="47"/>
      <c r="F392" s="41"/>
      <c r="G392" s="41"/>
      <c r="H392" s="48"/>
      <c r="I392" s="41"/>
      <c r="J392" s="41"/>
      <c r="K392" s="48"/>
      <c r="L392" s="41"/>
      <c r="M392" s="61"/>
      <c r="N392" s="41"/>
      <c r="O392" s="129"/>
    </row>
    <row r="393" spans="2:15" ht="12.75" customHeight="1">
      <c r="B393" s="112">
        <f t="shared" si="12"/>
        <v>0</v>
      </c>
      <c r="C393" s="37"/>
      <c r="D393" s="67"/>
      <c r="E393" s="47"/>
      <c r="F393" s="41"/>
      <c r="G393" s="41"/>
      <c r="H393" s="48"/>
      <c r="I393" s="41"/>
      <c r="J393" s="41"/>
      <c r="K393" s="48"/>
      <c r="L393" s="41"/>
      <c r="M393" s="61"/>
      <c r="N393" s="41"/>
      <c r="O393" s="129"/>
    </row>
    <row r="394" spans="2:15" ht="12.75" customHeight="1">
      <c r="B394" s="112">
        <f t="shared" si="12"/>
        <v>0</v>
      </c>
      <c r="C394" s="37"/>
      <c r="D394" s="67"/>
      <c r="E394" s="47"/>
      <c r="F394" s="41"/>
      <c r="G394" s="41"/>
      <c r="H394" s="48"/>
      <c r="I394" s="41"/>
      <c r="J394" s="41"/>
      <c r="K394" s="48"/>
      <c r="L394" s="41"/>
      <c r="M394" s="61"/>
      <c r="N394" s="41"/>
      <c r="O394" s="129"/>
    </row>
    <row r="395" spans="2:15" ht="12.75" customHeight="1">
      <c r="B395" s="112">
        <f t="shared" si="12"/>
        <v>0</v>
      </c>
      <c r="C395" s="37"/>
      <c r="D395" s="67"/>
      <c r="E395" s="47"/>
      <c r="F395" s="41"/>
      <c r="G395" s="41"/>
      <c r="H395" s="48"/>
      <c r="I395" s="41"/>
      <c r="J395" s="41"/>
      <c r="K395" s="48"/>
      <c r="L395" s="41"/>
      <c r="M395" s="61"/>
      <c r="N395" s="41"/>
      <c r="O395" s="129"/>
    </row>
    <row r="396" spans="2:15" ht="12.75" customHeight="1">
      <c r="B396" s="112">
        <f t="shared" si="12"/>
        <v>0</v>
      </c>
      <c r="C396" s="37"/>
      <c r="D396" s="67"/>
      <c r="E396" s="47"/>
      <c r="F396" s="41"/>
      <c r="G396" s="41"/>
      <c r="H396" s="48"/>
      <c r="I396" s="41"/>
      <c r="J396" s="41"/>
      <c r="K396" s="48"/>
      <c r="L396" s="41"/>
      <c r="M396" s="61"/>
      <c r="N396" s="41"/>
      <c r="O396" s="129"/>
    </row>
    <row r="397" spans="2:15" ht="12.75" customHeight="1">
      <c r="B397" s="112">
        <f t="shared" si="12"/>
        <v>0</v>
      </c>
      <c r="C397" s="37"/>
      <c r="D397" s="67"/>
      <c r="E397" s="47"/>
      <c r="F397" s="41"/>
      <c r="G397" s="41"/>
      <c r="H397" s="48"/>
      <c r="I397" s="41"/>
      <c r="J397" s="41"/>
      <c r="K397" s="48"/>
      <c r="L397" s="41"/>
      <c r="M397" s="61"/>
      <c r="N397" s="41"/>
      <c r="O397" s="129"/>
    </row>
    <row r="398" spans="2:15" ht="12.75" customHeight="1">
      <c r="B398" s="112">
        <f t="shared" si="12"/>
        <v>0</v>
      </c>
      <c r="C398" s="37"/>
      <c r="D398" s="67"/>
      <c r="E398" s="47"/>
      <c r="F398" s="41"/>
      <c r="G398" s="41"/>
      <c r="H398" s="48"/>
      <c r="I398" s="41"/>
      <c r="J398" s="41"/>
      <c r="K398" s="48"/>
      <c r="L398" s="41"/>
      <c r="M398" s="61"/>
      <c r="N398" s="41"/>
      <c r="O398" s="129"/>
    </row>
    <row r="399" spans="2:15" ht="12.75" customHeight="1">
      <c r="B399" s="112">
        <f t="shared" si="12"/>
        <v>0</v>
      </c>
      <c r="C399" s="37"/>
      <c r="D399" s="67"/>
      <c r="E399" s="47"/>
      <c r="F399" s="41"/>
      <c r="G399" s="41"/>
      <c r="H399" s="48"/>
      <c r="I399" s="41"/>
      <c r="J399" s="41"/>
      <c r="K399" s="48"/>
      <c r="L399" s="41"/>
      <c r="M399" s="61"/>
      <c r="N399" s="41"/>
      <c r="O399" s="129"/>
    </row>
    <row r="400" spans="2:15" ht="12.75" customHeight="1">
      <c r="B400" s="112">
        <f t="shared" si="12"/>
        <v>0</v>
      </c>
      <c r="C400" s="37"/>
      <c r="D400" s="67"/>
      <c r="E400" s="47"/>
      <c r="F400" s="41"/>
      <c r="G400" s="41"/>
      <c r="H400" s="48"/>
      <c r="I400" s="41"/>
      <c r="J400" s="41"/>
      <c r="K400" s="48"/>
      <c r="L400" s="41"/>
      <c r="M400" s="61"/>
      <c r="N400" s="41"/>
      <c r="O400" s="129"/>
    </row>
    <row r="401" spans="2:15" ht="12.75" customHeight="1">
      <c r="B401" s="112">
        <f t="shared" si="12"/>
        <v>0</v>
      </c>
      <c r="C401" s="37"/>
      <c r="D401" s="67"/>
      <c r="E401" s="47"/>
      <c r="F401" s="41"/>
      <c r="G401" s="41"/>
      <c r="H401" s="48"/>
      <c r="I401" s="41"/>
      <c r="J401" s="41"/>
      <c r="K401" s="48"/>
      <c r="L401" s="41"/>
      <c r="M401" s="61"/>
      <c r="N401" s="41"/>
      <c r="O401" s="129"/>
    </row>
    <row r="402" spans="2:15" ht="12.75" customHeight="1">
      <c r="B402" s="112">
        <f t="shared" ref="B402:B465" si="13">$C$2</f>
        <v>0</v>
      </c>
      <c r="C402" s="37"/>
      <c r="D402" s="67"/>
      <c r="E402" s="47"/>
      <c r="F402" s="41"/>
      <c r="G402" s="41"/>
      <c r="H402" s="48"/>
      <c r="I402" s="41"/>
      <c r="J402" s="41"/>
      <c r="K402" s="48"/>
      <c r="L402" s="41"/>
      <c r="M402" s="61"/>
      <c r="N402" s="41"/>
      <c r="O402" s="129"/>
    </row>
    <row r="403" spans="2:15" ht="12.75" customHeight="1">
      <c r="B403" s="112">
        <f t="shared" si="13"/>
        <v>0</v>
      </c>
      <c r="C403" s="37"/>
      <c r="D403" s="67"/>
      <c r="E403" s="47"/>
      <c r="F403" s="41"/>
      <c r="G403" s="41"/>
      <c r="H403" s="48"/>
      <c r="I403" s="41"/>
      <c r="J403" s="41"/>
      <c r="K403" s="48"/>
      <c r="L403" s="41"/>
      <c r="M403" s="61"/>
      <c r="N403" s="41"/>
      <c r="O403" s="129"/>
    </row>
    <row r="404" spans="2:15" ht="12.75" customHeight="1">
      <c r="B404" s="112">
        <f t="shared" si="13"/>
        <v>0</v>
      </c>
      <c r="C404" s="37"/>
      <c r="D404" s="67"/>
      <c r="E404" s="47"/>
      <c r="F404" s="41"/>
      <c r="G404" s="41"/>
      <c r="H404" s="48"/>
      <c r="I404" s="41"/>
      <c r="J404" s="41"/>
      <c r="K404" s="48"/>
      <c r="L404" s="41"/>
      <c r="M404" s="61"/>
      <c r="N404" s="41"/>
      <c r="O404" s="129"/>
    </row>
    <row r="405" spans="2:15" ht="12.75" customHeight="1">
      <c r="B405" s="112">
        <f t="shared" si="13"/>
        <v>0</v>
      </c>
      <c r="C405" s="37"/>
      <c r="D405" s="67"/>
      <c r="E405" s="47"/>
      <c r="F405" s="41"/>
      <c r="G405" s="41"/>
      <c r="H405" s="48"/>
      <c r="I405" s="41"/>
      <c r="J405" s="41"/>
      <c r="K405" s="48"/>
      <c r="L405" s="41"/>
      <c r="M405" s="61"/>
      <c r="N405" s="41"/>
      <c r="O405" s="129"/>
    </row>
    <row r="406" spans="2:15" ht="12.75" customHeight="1">
      <c r="B406" s="112">
        <f t="shared" si="13"/>
        <v>0</v>
      </c>
      <c r="C406" s="37"/>
      <c r="D406" s="67"/>
      <c r="E406" s="47"/>
      <c r="F406" s="41"/>
      <c r="G406" s="41"/>
      <c r="H406" s="48"/>
      <c r="I406" s="41"/>
      <c r="J406" s="41"/>
      <c r="K406" s="48"/>
      <c r="L406" s="41"/>
      <c r="M406" s="61"/>
      <c r="N406" s="41"/>
      <c r="O406" s="129"/>
    </row>
    <row r="407" spans="2:15" ht="12.75" customHeight="1">
      <c r="B407" s="112">
        <f t="shared" si="13"/>
        <v>0</v>
      </c>
      <c r="C407" s="37"/>
      <c r="D407" s="67"/>
      <c r="E407" s="47"/>
      <c r="F407" s="41"/>
      <c r="G407" s="41"/>
      <c r="H407" s="48"/>
      <c r="I407" s="41"/>
      <c r="J407" s="41"/>
      <c r="K407" s="48"/>
      <c r="L407" s="41"/>
      <c r="M407" s="61"/>
      <c r="N407" s="41"/>
      <c r="O407" s="129"/>
    </row>
    <row r="408" spans="2:15" ht="12.75" customHeight="1">
      <c r="B408" s="112">
        <f t="shared" si="13"/>
        <v>0</v>
      </c>
      <c r="C408" s="37"/>
      <c r="D408" s="67"/>
      <c r="E408" s="47"/>
      <c r="F408" s="41"/>
      <c r="G408" s="41"/>
      <c r="H408" s="48"/>
      <c r="I408" s="41"/>
      <c r="J408" s="41"/>
      <c r="K408" s="48"/>
      <c r="L408" s="41"/>
      <c r="M408" s="61"/>
      <c r="N408" s="41"/>
      <c r="O408" s="129"/>
    </row>
    <row r="409" spans="2:15" ht="12.75" customHeight="1">
      <c r="B409" s="112">
        <f t="shared" si="13"/>
        <v>0</v>
      </c>
      <c r="C409" s="37"/>
      <c r="D409" s="67"/>
      <c r="E409" s="47"/>
      <c r="F409" s="41"/>
      <c r="G409" s="41"/>
      <c r="H409" s="48"/>
      <c r="I409" s="41"/>
      <c r="J409" s="41"/>
      <c r="K409" s="48"/>
      <c r="L409" s="41"/>
      <c r="M409" s="61"/>
      <c r="N409" s="41"/>
      <c r="O409" s="129"/>
    </row>
    <row r="410" spans="2:15" ht="12.75" customHeight="1">
      <c r="B410" s="112">
        <f t="shared" si="13"/>
        <v>0</v>
      </c>
      <c r="C410" s="37"/>
      <c r="D410" s="67"/>
      <c r="E410" s="47"/>
      <c r="F410" s="41"/>
      <c r="G410" s="41"/>
      <c r="H410" s="48"/>
      <c r="I410" s="41"/>
      <c r="J410" s="41"/>
      <c r="K410" s="48"/>
      <c r="L410" s="41"/>
      <c r="M410" s="61"/>
      <c r="N410" s="41"/>
      <c r="O410" s="129"/>
    </row>
    <row r="411" spans="2:15" ht="12.75" customHeight="1">
      <c r="B411" s="112">
        <f t="shared" si="13"/>
        <v>0</v>
      </c>
      <c r="C411" s="37"/>
      <c r="D411" s="67"/>
      <c r="E411" s="47"/>
      <c r="F411" s="41"/>
      <c r="G411" s="41"/>
      <c r="H411" s="48"/>
      <c r="I411" s="41"/>
      <c r="J411" s="41"/>
      <c r="K411" s="48"/>
      <c r="L411" s="41"/>
      <c r="M411" s="61"/>
      <c r="N411" s="41"/>
      <c r="O411" s="129"/>
    </row>
    <row r="412" spans="2:15" ht="12.75" customHeight="1">
      <c r="B412" s="112">
        <f t="shared" si="13"/>
        <v>0</v>
      </c>
      <c r="C412" s="37"/>
      <c r="D412" s="67"/>
      <c r="E412" s="47"/>
      <c r="F412" s="41"/>
      <c r="G412" s="41"/>
      <c r="H412" s="48"/>
      <c r="I412" s="41"/>
      <c r="J412" s="41"/>
      <c r="K412" s="48"/>
      <c r="L412" s="41"/>
      <c r="M412" s="61"/>
      <c r="N412" s="41"/>
      <c r="O412" s="129"/>
    </row>
    <row r="413" spans="2:15" ht="12.75" customHeight="1">
      <c r="B413" s="112">
        <f t="shared" si="13"/>
        <v>0</v>
      </c>
      <c r="C413" s="37"/>
      <c r="D413" s="67"/>
      <c r="E413" s="47"/>
      <c r="F413" s="41"/>
      <c r="G413" s="41"/>
      <c r="H413" s="48"/>
      <c r="I413" s="41"/>
      <c r="J413" s="41"/>
      <c r="K413" s="48"/>
      <c r="L413" s="41"/>
      <c r="M413" s="61"/>
      <c r="N413" s="41"/>
      <c r="O413" s="129"/>
    </row>
    <row r="414" spans="2:15" ht="12.75" customHeight="1">
      <c r="B414" s="112">
        <f t="shared" si="13"/>
        <v>0</v>
      </c>
      <c r="C414" s="37"/>
      <c r="D414" s="67"/>
      <c r="E414" s="47"/>
      <c r="F414" s="41"/>
      <c r="G414" s="41"/>
      <c r="H414" s="48"/>
      <c r="I414" s="41"/>
      <c r="J414" s="41"/>
      <c r="K414" s="48"/>
      <c r="L414" s="41"/>
      <c r="M414" s="61"/>
      <c r="N414" s="41"/>
      <c r="O414" s="129"/>
    </row>
    <row r="415" spans="2:15" ht="12.75" customHeight="1">
      <c r="B415" s="112">
        <f t="shared" si="13"/>
        <v>0</v>
      </c>
      <c r="C415" s="37"/>
      <c r="D415" s="67"/>
      <c r="E415" s="47"/>
      <c r="F415" s="41"/>
      <c r="G415" s="41"/>
      <c r="H415" s="48"/>
      <c r="I415" s="41"/>
      <c r="J415" s="41"/>
      <c r="K415" s="48"/>
      <c r="L415" s="41"/>
      <c r="M415" s="61"/>
      <c r="N415" s="41"/>
      <c r="O415" s="129"/>
    </row>
    <row r="416" spans="2:15" ht="12.75" customHeight="1">
      <c r="B416" s="112">
        <f t="shared" si="13"/>
        <v>0</v>
      </c>
      <c r="C416" s="37"/>
      <c r="D416" s="67"/>
      <c r="E416" s="47"/>
      <c r="F416" s="41"/>
      <c r="G416" s="41"/>
      <c r="H416" s="48"/>
      <c r="I416" s="41"/>
      <c r="J416" s="41"/>
      <c r="K416" s="48"/>
      <c r="L416" s="41"/>
      <c r="M416" s="61"/>
      <c r="N416" s="41"/>
      <c r="O416" s="129"/>
    </row>
    <row r="417" spans="2:15" ht="12.75" customHeight="1">
      <c r="B417" s="112">
        <f t="shared" si="13"/>
        <v>0</v>
      </c>
      <c r="C417" s="37"/>
      <c r="D417" s="67"/>
      <c r="E417" s="47"/>
      <c r="F417" s="41"/>
      <c r="G417" s="41"/>
      <c r="H417" s="48"/>
      <c r="I417" s="41"/>
      <c r="J417" s="41"/>
      <c r="K417" s="48"/>
      <c r="L417" s="41"/>
      <c r="M417" s="61"/>
      <c r="N417" s="41"/>
      <c r="O417" s="129"/>
    </row>
    <row r="418" spans="2:15" ht="12.75" customHeight="1">
      <c r="B418" s="112">
        <f t="shared" si="13"/>
        <v>0</v>
      </c>
      <c r="C418" s="37"/>
      <c r="D418" s="67"/>
      <c r="E418" s="47"/>
      <c r="F418" s="41"/>
      <c r="G418" s="41"/>
      <c r="H418" s="48"/>
      <c r="I418" s="41"/>
      <c r="J418" s="41"/>
      <c r="K418" s="48"/>
      <c r="L418" s="41"/>
      <c r="M418" s="61"/>
      <c r="N418" s="41"/>
      <c r="O418" s="129"/>
    </row>
    <row r="419" spans="2:15" ht="12.75" customHeight="1">
      <c r="B419" s="112">
        <f t="shared" si="13"/>
        <v>0</v>
      </c>
      <c r="C419" s="37"/>
      <c r="D419" s="67"/>
      <c r="E419" s="47"/>
      <c r="F419" s="41"/>
      <c r="G419" s="41"/>
      <c r="H419" s="48"/>
      <c r="I419" s="41"/>
      <c r="J419" s="41"/>
      <c r="K419" s="48"/>
      <c r="L419" s="41"/>
      <c r="M419" s="61"/>
      <c r="N419" s="41"/>
      <c r="O419" s="129"/>
    </row>
    <row r="420" spans="2:15" ht="12.75" customHeight="1">
      <c r="B420" s="112">
        <f t="shared" si="13"/>
        <v>0</v>
      </c>
      <c r="C420" s="37"/>
      <c r="D420" s="67"/>
      <c r="E420" s="47"/>
      <c r="F420" s="41"/>
      <c r="G420" s="41"/>
      <c r="H420" s="48"/>
      <c r="I420" s="41"/>
      <c r="J420" s="41"/>
      <c r="K420" s="48"/>
      <c r="L420" s="41"/>
      <c r="M420" s="61"/>
      <c r="N420" s="41"/>
      <c r="O420" s="129"/>
    </row>
    <row r="421" spans="2:15" ht="12.75" customHeight="1">
      <c r="B421" s="112">
        <f t="shared" si="13"/>
        <v>0</v>
      </c>
      <c r="C421" s="37"/>
      <c r="D421" s="67"/>
      <c r="E421" s="47"/>
      <c r="F421" s="41"/>
      <c r="G421" s="41"/>
      <c r="H421" s="48"/>
      <c r="I421" s="41"/>
      <c r="J421" s="41"/>
      <c r="K421" s="48"/>
      <c r="L421" s="41"/>
      <c r="M421" s="61"/>
      <c r="N421" s="41"/>
      <c r="O421" s="129"/>
    </row>
    <row r="422" spans="2:15" ht="12.75" customHeight="1">
      <c r="B422" s="112">
        <f t="shared" si="13"/>
        <v>0</v>
      </c>
      <c r="C422" s="37"/>
      <c r="D422" s="67"/>
      <c r="E422" s="47"/>
      <c r="F422" s="41"/>
      <c r="G422" s="41"/>
      <c r="H422" s="48"/>
      <c r="I422" s="41"/>
      <c r="J422" s="41"/>
      <c r="K422" s="48"/>
      <c r="L422" s="41"/>
      <c r="M422" s="61"/>
      <c r="N422" s="41"/>
      <c r="O422" s="129"/>
    </row>
    <row r="423" spans="2:15" ht="12.75" customHeight="1">
      <c r="B423" s="112">
        <f t="shared" si="13"/>
        <v>0</v>
      </c>
      <c r="C423" s="37"/>
      <c r="D423" s="67"/>
      <c r="E423" s="47"/>
      <c r="F423" s="41"/>
      <c r="G423" s="41"/>
      <c r="H423" s="48"/>
      <c r="I423" s="41"/>
      <c r="J423" s="41"/>
      <c r="K423" s="48"/>
      <c r="L423" s="41"/>
      <c r="M423" s="61"/>
      <c r="N423" s="41"/>
      <c r="O423" s="129"/>
    </row>
    <row r="424" spans="2:15" ht="12.75" customHeight="1">
      <c r="B424" s="112">
        <f t="shared" si="13"/>
        <v>0</v>
      </c>
      <c r="C424" s="37"/>
      <c r="D424" s="67"/>
      <c r="E424" s="47"/>
      <c r="F424" s="41"/>
      <c r="G424" s="41"/>
      <c r="H424" s="48"/>
      <c r="I424" s="41"/>
      <c r="J424" s="41"/>
      <c r="K424" s="48"/>
      <c r="L424" s="41"/>
      <c r="M424" s="61"/>
      <c r="N424" s="41"/>
      <c r="O424" s="129"/>
    </row>
    <row r="425" spans="2:15" ht="12.75" customHeight="1">
      <c r="B425" s="112">
        <f t="shared" si="13"/>
        <v>0</v>
      </c>
      <c r="C425" s="37"/>
      <c r="D425" s="67"/>
      <c r="E425" s="47"/>
      <c r="F425" s="41"/>
      <c r="G425" s="41"/>
      <c r="H425" s="48"/>
      <c r="I425" s="41"/>
      <c r="J425" s="41"/>
      <c r="K425" s="48"/>
      <c r="L425" s="41"/>
      <c r="M425" s="61"/>
      <c r="N425" s="41"/>
      <c r="O425" s="129"/>
    </row>
    <row r="426" spans="2:15" ht="12.75" customHeight="1">
      <c r="B426" s="112">
        <f t="shared" si="13"/>
        <v>0</v>
      </c>
      <c r="C426" s="37"/>
      <c r="D426" s="67"/>
      <c r="E426" s="47"/>
      <c r="F426" s="41"/>
      <c r="G426" s="41"/>
      <c r="H426" s="48"/>
      <c r="I426" s="41"/>
      <c r="J426" s="41"/>
      <c r="K426" s="48"/>
      <c r="L426" s="41"/>
      <c r="M426" s="61"/>
      <c r="N426" s="41"/>
      <c r="O426" s="129"/>
    </row>
    <row r="427" spans="2:15" ht="12.75" customHeight="1">
      <c r="B427" s="112">
        <f t="shared" si="13"/>
        <v>0</v>
      </c>
      <c r="C427" s="37"/>
      <c r="D427" s="67"/>
      <c r="E427" s="47"/>
      <c r="F427" s="41"/>
      <c r="G427" s="41"/>
      <c r="H427" s="48"/>
      <c r="I427" s="41"/>
      <c r="J427" s="41"/>
      <c r="K427" s="48"/>
      <c r="L427" s="41"/>
      <c r="M427" s="61"/>
      <c r="N427" s="41"/>
      <c r="O427" s="129"/>
    </row>
    <row r="428" spans="2:15" ht="12.75" customHeight="1">
      <c r="B428" s="112">
        <f t="shared" si="13"/>
        <v>0</v>
      </c>
      <c r="C428" s="37"/>
      <c r="D428" s="67"/>
      <c r="E428" s="47"/>
      <c r="F428" s="41"/>
      <c r="G428" s="41"/>
      <c r="H428" s="48"/>
      <c r="I428" s="41"/>
      <c r="J428" s="41"/>
      <c r="K428" s="48"/>
      <c r="L428" s="41"/>
      <c r="M428" s="61"/>
      <c r="N428" s="41"/>
      <c r="O428" s="129"/>
    </row>
    <row r="429" spans="2:15" ht="12.75" customHeight="1">
      <c r="B429" s="112">
        <f t="shared" si="13"/>
        <v>0</v>
      </c>
      <c r="C429" s="37"/>
      <c r="D429" s="67"/>
      <c r="E429" s="47"/>
      <c r="F429" s="41"/>
      <c r="G429" s="41"/>
      <c r="H429" s="48"/>
      <c r="I429" s="41"/>
      <c r="J429" s="41"/>
      <c r="K429" s="48"/>
      <c r="L429" s="41"/>
      <c r="M429" s="61"/>
      <c r="N429" s="41"/>
      <c r="O429" s="129"/>
    </row>
    <row r="430" spans="2:15" ht="12.75" customHeight="1">
      <c r="B430" s="112">
        <f t="shared" si="13"/>
        <v>0</v>
      </c>
      <c r="C430" s="37"/>
      <c r="D430" s="67"/>
      <c r="E430" s="47"/>
      <c r="F430" s="41"/>
      <c r="G430" s="41"/>
      <c r="H430" s="48"/>
      <c r="I430" s="41"/>
      <c r="J430" s="41"/>
      <c r="K430" s="48"/>
      <c r="L430" s="41"/>
      <c r="M430" s="61"/>
      <c r="N430" s="41"/>
      <c r="O430" s="129"/>
    </row>
    <row r="431" spans="2:15" ht="12.75" customHeight="1">
      <c r="B431" s="112">
        <f t="shared" si="13"/>
        <v>0</v>
      </c>
      <c r="C431" s="37"/>
      <c r="D431" s="67"/>
      <c r="E431" s="47"/>
      <c r="F431" s="41"/>
      <c r="G431" s="41"/>
      <c r="H431" s="48"/>
      <c r="I431" s="41"/>
      <c r="J431" s="41"/>
      <c r="K431" s="48"/>
      <c r="L431" s="41"/>
      <c r="M431" s="61"/>
      <c r="N431" s="41"/>
      <c r="O431" s="129"/>
    </row>
    <row r="432" spans="2:15" ht="12.75" customHeight="1">
      <c r="B432" s="112">
        <f t="shared" si="13"/>
        <v>0</v>
      </c>
      <c r="C432" s="37"/>
      <c r="D432" s="67"/>
      <c r="E432" s="47"/>
      <c r="F432" s="41"/>
      <c r="G432" s="41"/>
      <c r="H432" s="48"/>
      <c r="I432" s="41"/>
      <c r="J432" s="41"/>
      <c r="K432" s="48"/>
      <c r="L432" s="41"/>
      <c r="M432" s="61"/>
      <c r="N432" s="41"/>
      <c r="O432" s="129"/>
    </row>
    <row r="433" spans="2:15" ht="12.75" customHeight="1">
      <c r="B433" s="112">
        <f t="shared" si="13"/>
        <v>0</v>
      </c>
      <c r="C433" s="37"/>
      <c r="D433" s="67"/>
      <c r="E433" s="47"/>
      <c r="F433" s="41"/>
      <c r="G433" s="41"/>
      <c r="H433" s="48"/>
      <c r="I433" s="41"/>
      <c r="J433" s="41"/>
      <c r="K433" s="48"/>
      <c r="L433" s="41"/>
      <c r="M433" s="61"/>
      <c r="N433" s="41"/>
      <c r="O433" s="129"/>
    </row>
    <row r="434" spans="2:15" ht="12.75" customHeight="1">
      <c r="B434" s="112">
        <f t="shared" si="13"/>
        <v>0</v>
      </c>
      <c r="C434" s="37"/>
      <c r="D434" s="67"/>
      <c r="E434" s="47"/>
      <c r="F434" s="41"/>
      <c r="G434" s="41"/>
      <c r="H434" s="48"/>
      <c r="I434" s="41"/>
      <c r="J434" s="41"/>
      <c r="K434" s="48"/>
      <c r="L434" s="41"/>
      <c r="M434" s="61"/>
      <c r="N434" s="41"/>
      <c r="O434" s="129"/>
    </row>
    <row r="435" spans="2:15" ht="12.75" customHeight="1">
      <c r="B435" s="112">
        <f t="shared" si="13"/>
        <v>0</v>
      </c>
      <c r="C435" s="37"/>
      <c r="D435" s="67"/>
      <c r="E435" s="47"/>
      <c r="F435" s="41"/>
      <c r="G435" s="41"/>
      <c r="H435" s="48"/>
      <c r="I435" s="41"/>
      <c r="J435" s="41"/>
      <c r="K435" s="48"/>
      <c r="L435" s="41"/>
      <c r="M435" s="61"/>
      <c r="N435" s="41"/>
      <c r="O435" s="129"/>
    </row>
    <row r="436" spans="2:15" ht="12.75" customHeight="1">
      <c r="B436" s="112">
        <f t="shared" si="13"/>
        <v>0</v>
      </c>
      <c r="C436" s="37"/>
      <c r="D436" s="67"/>
      <c r="E436" s="47"/>
      <c r="F436" s="41"/>
      <c r="G436" s="41"/>
      <c r="H436" s="48"/>
      <c r="I436" s="41"/>
      <c r="J436" s="41"/>
      <c r="K436" s="48"/>
      <c r="L436" s="41"/>
      <c r="M436" s="61"/>
      <c r="N436" s="41"/>
      <c r="O436" s="129"/>
    </row>
    <row r="437" spans="2:15" ht="12.75" customHeight="1">
      <c r="B437" s="112">
        <f t="shared" si="13"/>
        <v>0</v>
      </c>
      <c r="C437" s="37"/>
      <c r="D437" s="67"/>
      <c r="E437" s="47"/>
      <c r="F437" s="41"/>
      <c r="G437" s="41"/>
      <c r="H437" s="48"/>
      <c r="I437" s="41"/>
      <c r="J437" s="41"/>
      <c r="K437" s="48"/>
      <c r="L437" s="41"/>
      <c r="M437" s="61"/>
      <c r="N437" s="41"/>
      <c r="O437" s="129"/>
    </row>
    <row r="438" spans="2:15" ht="12.75" customHeight="1">
      <c r="B438" s="112">
        <f t="shared" si="13"/>
        <v>0</v>
      </c>
      <c r="C438" s="37"/>
      <c r="D438" s="67"/>
      <c r="E438" s="47"/>
      <c r="F438" s="41"/>
      <c r="G438" s="41"/>
      <c r="H438" s="48"/>
      <c r="I438" s="41"/>
      <c r="J438" s="41"/>
      <c r="K438" s="48"/>
      <c r="L438" s="41"/>
      <c r="M438" s="61"/>
      <c r="N438" s="41"/>
      <c r="O438" s="129"/>
    </row>
    <row r="439" spans="2:15" ht="12.75" customHeight="1">
      <c r="B439" s="112">
        <f t="shared" si="13"/>
        <v>0</v>
      </c>
      <c r="C439" s="37"/>
      <c r="D439" s="67"/>
      <c r="E439" s="47"/>
      <c r="F439" s="41"/>
      <c r="G439" s="41"/>
      <c r="H439" s="48"/>
      <c r="I439" s="41"/>
      <c r="J439" s="41"/>
      <c r="K439" s="48"/>
      <c r="L439" s="41"/>
      <c r="M439" s="61"/>
      <c r="N439" s="41"/>
      <c r="O439" s="129"/>
    </row>
    <row r="440" spans="2:15" ht="12.75" customHeight="1">
      <c r="B440" s="112">
        <f t="shared" si="13"/>
        <v>0</v>
      </c>
      <c r="C440" s="37"/>
      <c r="D440" s="67"/>
      <c r="E440" s="47"/>
      <c r="F440" s="41"/>
      <c r="G440" s="41"/>
      <c r="H440" s="48"/>
      <c r="I440" s="41"/>
      <c r="J440" s="41"/>
      <c r="K440" s="48"/>
      <c r="L440" s="41"/>
      <c r="M440" s="61"/>
      <c r="N440" s="41"/>
      <c r="O440" s="129"/>
    </row>
    <row r="441" spans="2:15" ht="12.75" customHeight="1">
      <c r="B441" s="112">
        <f t="shared" si="13"/>
        <v>0</v>
      </c>
      <c r="C441" s="37"/>
      <c r="D441" s="67"/>
      <c r="E441" s="47"/>
      <c r="F441" s="41"/>
      <c r="G441" s="41"/>
      <c r="H441" s="48"/>
      <c r="I441" s="41"/>
      <c r="J441" s="41"/>
      <c r="K441" s="48"/>
      <c r="L441" s="41"/>
      <c r="M441" s="61"/>
      <c r="N441" s="41"/>
      <c r="O441" s="129"/>
    </row>
    <row r="442" spans="2:15" ht="12.75" customHeight="1">
      <c r="B442" s="112">
        <f t="shared" si="13"/>
        <v>0</v>
      </c>
      <c r="C442" s="37"/>
      <c r="D442" s="67"/>
      <c r="E442" s="47"/>
      <c r="F442" s="41"/>
      <c r="G442" s="41"/>
      <c r="H442" s="48"/>
      <c r="I442" s="41"/>
      <c r="J442" s="41"/>
      <c r="K442" s="48"/>
      <c r="L442" s="41"/>
      <c r="M442" s="61"/>
      <c r="N442" s="41"/>
      <c r="O442" s="129"/>
    </row>
    <row r="443" spans="2:15" ht="12.75" customHeight="1">
      <c r="B443" s="112">
        <f t="shared" si="13"/>
        <v>0</v>
      </c>
      <c r="C443" s="37"/>
      <c r="D443" s="67"/>
      <c r="E443" s="47"/>
      <c r="F443" s="41"/>
      <c r="G443" s="41"/>
      <c r="H443" s="48"/>
      <c r="I443" s="41"/>
      <c r="J443" s="41"/>
      <c r="K443" s="48"/>
      <c r="L443" s="41"/>
      <c r="M443" s="61"/>
      <c r="N443" s="41"/>
      <c r="O443" s="129"/>
    </row>
    <row r="444" spans="2:15" ht="12.75" customHeight="1">
      <c r="B444" s="112">
        <f t="shared" si="13"/>
        <v>0</v>
      </c>
      <c r="C444" s="37"/>
      <c r="D444" s="67"/>
      <c r="E444" s="47"/>
      <c r="F444" s="41"/>
      <c r="G444" s="41"/>
      <c r="H444" s="48"/>
      <c r="I444" s="41"/>
      <c r="J444" s="41"/>
      <c r="K444" s="48"/>
      <c r="L444" s="41"/>
      <c r="M444" s="61"/>
      <c r="N444" s="41"/>
      <c r="O444" s="129"/>
    </row>
    <row r="445" spans="2:15" ht="12.75" customHeight="1">
      <c r="B445" s="112">
        <f t="shared" si="13"/>
        <v>0</v>
      </c>
      <c r="C445" s="37"/>
      <c r="D445" s="67"/>
      <c r="E445" s="47"/>
      <c r="F445" s="41"/>
      <c r="G445" s="41"/>
      <c r="H445" s="48"/>
      <c r="I445" s="41"/>
      <c r="J445" s="41"/>
      <c r="K445" s="48"/>
      <c r="L445" s="41"/>
      <c r="M445" s="61"/>
      <c r="N445" s="41"/>
      <c r="O445" s="129"/>
    </row>
    <row r="446" spans="2:15" ht="12.75" customHeight="1">
      <c r="B446" s="112">
        <f t="shared" si="13"/>
        <v>0</v>
      </c>
      <c r="C446" s="37"/>
      <c r="D446" s="67"/>
      <c r="E446" s="47"/>
      <c r="F446" s="41"/>
      <c r="G446" s="41"/>
      <c r="H446" s="48"/>
      <c r="I446" s="41"/>
      <c r="J446" s="41"/>
      <c r="K446" s="48"/>
      <c r="L446" s="41"/>
      <c r="M446" s="61"/>
      <c r="N446" s="41"/>
      <c r="O446" s="129"/>
    </row>
    <row r="447" spans="2:15" ht="12.75" customHeight="1">
      <c r="B447" s="112">
        <f t="shared" si="13"/>
        <v>0</v>
      </c>
      <c r="C447" s="37"/>
      <c r="D447" s="67"/>
      <c r="E447" s="47"/>
      <c r="F447" s="41"/>
      <c r="G447" s="41"/>
      <c r="H447" s="48"/>
      <c r="I447" s="41"/>
      <c r="J447" s="41"/>
      <c r="K447" s="48"/>
      <c r="L447" s="41"/>
      <c r="M447" s="61"/>
      <c r="N447" s="41"/>
      <c r="O447" s="129"/>
    </row>
    <row r="448" spans="2:15" ht="12.75" customHeight="1">
      <c r="B448" s="112">
        <f t="shared" si="13"/>
        <v>0</v>
      </c>
      <c r="C448" s="37"/>
      <c r="D448" s="67"/>
      <c r="E448" s="47"/>
      <c r="F448" s="41"/>
      <c r="G448" s="41"/>
      <c r="H448" s="48"/>
      <c r="I448" s="41"/>
      <c r="J448" s="41"/>
      <c r="K448" s="48"/>
      <c r="L448" s="41"/>
      <c r="M448" s="61"/>
      <c r="N448" s="41"/>
      <c r="O448" s="129"/>
    </row>
    <row r="449" spans="2:15" ht="12.75" customHeight="1">
      <c r="B449" s="112">
        <f t="shared" si="13"/>
        <v>0</v>
      </c>
      <c r="C449" s="37"/>
      <c r="D449" s="67"/>
      <c r="E449" s="47"/>
      <c r="F449" s="41"/>
      <c r="G449" s="41"/>
      <c r="H449" s="48"/>
      <c r="I449" s="41"/>
      <c r="J449" s="41"/>
      <c r="K449" s="48"/>
      <c r="L449" s="41"/>
      <c r="M449" s="61"/>
      <c r="N449" s="41"/>
      <c r="O449" s="129"/>
    </row>
    <row r="450" spans="2:15" ht="12.75" customHeight="1">
      <c r="B450" s="112">
        <f t="shared" si="13"/>
        <v>0</v>
      </c>
      <c r="C450" s="37"/>
      <c r="D450" s="67"/>
      <c r="E450" s="47"/>
      <c r="F450" s="41"/>
      <c r="G450" s="41"/>
      <c r="H450" s="48"/>
      <c r="I450" s="41"/>
      <c r="J450" s="41"/>
      <c r="K450" s="48"/>
      <c r="L450" s="41"/>
      <c r="M450" s="61"/>
      <c r="N450" s="41"/>
      <c r="O450" s="129"/>
    </row>
    <row r="451" spans="2:15" ht="12.75" customHeight="1">
      <c r="B451" s="112">
        <f t="shared" si="13"/>
        <v>0</v>
      </c>
      <c r="C451" s="37"/>
      <c r="D451" s="67"/>
      <c r="E451" s="47"/>
      <c r="F451" s="41"/>
      <c r="G451" s="41"/>
      <c r="H451" s="48"/>
      <c r="I451" s="41"/>
      <c r="J451" s="41"/>
      <c r="K451" s="48"/>
      <c r="L451" s="41"/>
      <c r="M451" s="61"/>
      <c r="N451" s="41"/>
      <c r="O451" s="129"/>
    </row>
    <row r="452" spans="2:15" ht="12.75" customHeight="1">
      <c r="B452" s="112">
        <f t="shared" si="13"/>
        <v>0</v>
      </c>
      <c r="C452" s="37"/>
      <c r="D452" s="67"/>
      <c r="E452" s="47"/>
      <c r="F452" s="41"/>
      <c r="G452" s="41"/>
      <c r="H452" s="48"/>
      <c r="I452" s="41"/>
      <c r="J452" s="41"/>
      <c r="K452" s="48"/>
      <c r="L452" s="41"/>
      <c r="M452" s="61"/>
      <c r="N452" s="41"/>
      <c r="O452" s="129"/>
    </row>
    <row r="453" spans="2:15" ht="12.75" customHeight="1">
      <c r="B453" s="112">
        <f t="shared" si="13"/>
        <v>0</v>
      </c>
      <c r="C453" s="37"/>
      <c r="D453" s="67"/>
      <c r="E453" s="47"/>
      <c r="F453" s="41"/>
      <c r="G453" s="41"/>
      <c r="H453" s="48"/>
      <c r="I453" s="41"/>
      <c r="J453" s="41"/>
      <c r="K453" s="48"/>
      <c r="L453" s="41"/>
      <c r="M453" s="61"/>
      <c r="N453" s="41"/>
      <c r="O453" s="129"/>
    </row>
    <row r="454" spans="2:15" ht="12.75" customHeight="1">
      <c r="B454" s="112">
        <f t="shared" si="13"/>
        <v>0</v>
      </c>
      <c r="C454" s="37"/>
      <c r="D454" s="67"/>
      <c r="E454" s="47"/>
      <c r="F454" s="41"/>
      <c r="G454" s="41"/>
      <c r="H454" s="48"/>
      <c r="I454" s="41"/>
      <c r="J454" s="41"/>
      <c r="K454" s="48"/>
      <c r="L454" s="41"/>
      <c r="M454" s="61"/>
      <c r="N454" s="41"/>
      <c r="O454" s="129"/>
    </row>
    <row r="455" spans="2:15" ht="12.75" customHeight="1">
      <c r="B455" s="112">
        <f t="shared" si="13"/>
        <v>0</v>
      </c>
      <c r="C455" s="37"/>
      <c r="D455" s="67"/>
      <c r="E455" s="47"/>
      <c r="F455" s="41"/>
      <c r="G455" s="41"/>
      <c r="H455" s="48"/>
      <c r="I455" s="41"/>
      <c r="J455" s="41"/>
      <c r="K455" s="48"/>
      <c r="L455" s="41"/>
      <c r="M455" s="61"/>
      <c r="N455" s="41"/>
      <c r="O455" s="129"/>
    </row>
    <row r="456" spans="2:15" ht="12.75" customHeight="1">
      <c r="B456" s="112">
        <f t="shared" si="13"/>
        <v>0</v>
      </c>
      <c r="C456" s="37"/>
      <c r="D456" s="67"/>
      <c r="E456" s="47"/>
      <c r="F456" s="41"/>
      <c r="G456" s="41"/>
      <c r="H456" s="48"/>
      <c r="I456" s="41"/>
      <c r="J456" s="41"/>
      <c r="K456" s="48"/>
      <c r="L456" s="41"/>
      <c r="M456" s="61"/>
      <c r="N456" s="41"/>
      <c r="O456" s="129"/>
    </row>
    <row r="457" spans="2:15" ht="12.75" customHeight="1">
      <c r="B457" s="112">
        <f t="shared" si="13"/>
        <v>0</v>
      </c>
      <c r="C457" s="37"/>
      <c r="D457" s="67"/>
      <c r="E457" s="47"/>
      <c r="F457" s="41"/>
      <c r="G457" s="41"/>
      <c r="H457" s="48"/>
      <c r="I457" s="41"/>
      <c r="J457" s="41"/>
      <c r="K457" s="48"/>
      <c r="L457" s="41"/>
      <c r="M457" s="61"/>
      <c r="N457" s="41"/>
      <c r="O457" s="129"/>
    </row>
    <row r="458" spans="2:15" ht="12.75" customHeight="1">
      <c r="B458" s="112">
        <f t="shared" si="13"/>
        <v>0</v>
      </c>
      <c r="C458" s="37"/>
      <c r="D458" s="67"/>
      <c r="E458" s="47"/>
      <c r="F458" s="41"/>
      <c r="G458" s="41"/>
      <c r="H458" s="48"/>
      <c r="I458" s="41"/>
      <c r="J458" s="41"/>
      <c r="K458" s="48"/>
      <c r="L458" s="41"/>
      <c r="M458" s="61"/>
      <c r="N458" s="41"/>
      <c r="O458" s="129"/>
    </row>
    <row r="459" spans="2:15" ht="12.75" customHeight="1">
      <c r="B459" s="112">
        <f t="shared" si="13"/>
        <v>0</v>
      </c>
      <c r="C459" s="37"/>
      <c r="D459" s="67"/>
      <c r="E459" s="47"/>
      <c r="F459" s="41"/>
      <c r="G459" s="41"/>
      <c r="H459" s="48"/>
      <c r="I459" s="41"/>
      <c r="J459" s="41"/>
      <c r="K459" s="48"/>
      <c r="L459" s="41"/>
      <c r="M459" s="61"/>
      <c r="N459" s="41"/>
      <c r="O459" s="129"/>
    </row>
    <row r="460" spans="2:15" ht="12.75" customHeight="1">
      <c r="B460" s="112">
        <f t="shared" si="13"/>
        <v>0</v>
      </c>
      <c r="C460" s="37"/>
      <c r="D460" s="67"/>
      <c r="E460" s="47"/>
      <c r="F460" s="41"/>
      <c r="G460" s="41"/>
      <c r="H460" s="48"/>
      <c r="I460" s="41"/>
      <c r="J460" s="41"/>
      <c r="K460" s="48"/>
      <c r="L460" s="41"/>
      <c r="M460" s="61"/>
      <c r="N460" s="41"/>
      <c r="O460" s="129"/>
    </row>
    <row r="461" spans="2:15" ht="12.75" customHeight="1">
      <c r="B461" s="112">
        <f t="shared" si="13"/>
        <v>0</v>
      </c>
      <c r="C461" s="37"/>
      <c r="D461" s="67"/>
      <c r="E461" s="47"/>
      <c r="F461" s="41"/>
      <c r="G461" s="41"/>
      <c r="H461" s="48"/>
      <c r="I461" s="41"/>
      <c r="J461" s="41"/>
      <c r="K461" s="48"/>
      <c r="L461" s="41"/>
      <c r="M461" s="61"/>
      <c r="N461" s="41"/>
      <c r="O461" s="129"/>
    </row>
    <row r="462" spans="2:15" ht="12.75" customHeight="1">
      <c r="B462" s="112">
        <f t="shared" si="13"/>
        <v>0</v>
      </c>
      <c r="C462" s="37"/>
      <c r="D462" s="67"/>
      <c r="E462" s="47"/>
      <c r="F462" s="41"/>
      <c r="G462" s="41"/>
      <c r="H462" s="48"/>
      <c r="I462" s="41"/>
      <c r="J462" s="41"/>
      <c r="K462" s="48"/>
      <c r="L462" s="41"/>
      <c r="M462" s="61"/>
      <c r="N462" s="41"/>
      <c r="O462" s="129"/>
    </row>
    <row r="463" spans="2:15" ht="12.75" customHeight="1">
      <c r="B463" s="112">
        <f t="shared" si="13"/>
        <v>0</v>
      </c>
      <c r="C463" s="37"/>
      <c r="D463" s="67"/>
      <c r="E463" s="47"/>
      <c r="F463" s="41"/>
      <c r="G463" s="41"/>
      <c r="H463" s="48"/>
      <c r="I463" s="41"/>
      <c r="J463" s="41"/>
      <c r="K463" s="48"/>
      <c r="L463" s="41"/>
      <c r="M463" s="61"/>
      <c r="N463" s="41"/>
      <c r="O463" s="129"/>
    </row>
    <row r="464" spans="2:15" ht="12.75" customHeight="1">
      <c r="B464" s="112">
        <f t="shared" si="13"/>
        <v>0</v>
      </c>
      <c r="C464" s="37"/>
      <c r="D464" s="67"/>
      <c r="E464" s="47"/>
      <c r="F464" s="41"/>
      <c r="G464" s="41"/>
      <c r="H464" s="48"/>
      <c r="I464" s="41"/>
      <c r="J464" s="41"/>
      <c r="K464" s="48"/>
      <c r="L464" s="41"/>
      <c r="M464" s="61"/>
      <c r="N464" s="41"/>
      <c r="O464" s="129"/>
    </row>
    <row r="465" spans="2:15" ht="12.75" customHeight="1">
      <c r="B465" s="112">
        <f t="shared" si="13"/>
        <v>0</v>
      </c>
      <c r="C465" s="37"/>
      <c r="D465" s="67"/>
      <c r="E465" s="47"/>
      <c r="F465" s="41"/>
      <c r="G465" s="41"/>
      <c r="H465" s="48"/>
      <c r="I465" s="41"/>
      <c r="J465" s="41"/>
      <c r="K465" s="48"/>
      <c r="L465" s="41"/>
      <c r="M465" s="61"/>
      <c r="N465" s="41"/>
      <c r="O465" s="129"/>
    </row>
    <row r="466" spans="2:15" ht="12.75" customHeight="1">
      <c r="B466" s="112">
        <f t="shared" ref="B466:B529" si="14">$C$2</f>
        <v>0</v>
      </c>
      <c r="C466" s="37"/>
      <c r="D466" s="67"/>
      <c r="E466" s="47"/>
      <c r="F466" s="41"/>
      <c r="G466" s="41"/>
      <c r="H466" s="48"/>
      <c r="I466" s="41"/>
      <c r="J466" s="41"/>
      <c r="K466" s="48"/>
      <c r="L466" s="41"/>
      <c r="M466" s="61"/>
      <c r="N466" s="41"/>
      <c r="O466" s="129"/>
    </row>
    <row r="467" spans="2:15" ht="12.75" customHeight="1">
      <c r="B467" s="112">
        <f t="shared" si="14"/>
        <v>0</v>
      </c>
      <c r="C467" s="37"/>
      <c r="D467" s="67"/>
      <c r="E467" s="47"/>
      <c r="F467" s="41"/>
      <c r="G467" s="41"/>
      <c r="H467" s="48"/>
      <c r="I467" s="41"/>
      <c r="J467" s="41"/>
      <c r="K467" s="48"/>
      <c r="L467" s="41"/>
      <c r="M467" s="61"/>
      <c r="N467" s="41"/>
      <c r="O467" s="129"/>
    </row>
    <row r="468" spans="2:15" ht="12.75" customHeight="1">
      <c r="B468" s="112">
        <f t="shared" si="14"/>
        <v>0</v>
      </c>
      <c r="C468" s="37"/>
      <c r="D468" s="67"/>
      <c r="E468" s="47"/>
      <c r="F468" s="41"/>
      <c r="G468" s="41"/>
      <c r="H468" s="48"/>
      <c r="I468" s="41"/>
      <c r="J468" s="41"/>
      <c r="K468" s="48"/>
      <c r="L468" s="41"/>
      <c r="M468" s="61"/>
      <c r="N468" s="41"/>
      <c r="O468" s="129"/>
    </row>
    <row r="469" spans="2:15" ht="12.75" customHeight="1">
      <c r="B469" s="112">
        <f t="shared" si="14"/>
        <v>0</v>
      </c>
      <c r="C469" s="37"/>
      <c r="D469" s="67"/>
      <c r="E469" s="47"/>
      <c r="F469" s="41"/>
      <c r="G469" s="41"/>
      <c r="H469" s="48"/>
      <c r="I469" s="41"/>
      <c r="J469" s="41"/>
      <c r="K469" s="48"/>
      <c r="L469" s="41"/>
      <c r="M469" s="61"/>
      <c r="N469" s="41"/>
      <c r="O469" s="129"/>
    </row>
    <row r="470" spans="2:15" ht="12.75" customHeight="1">
      <c r="B470" s="112">
        <f t="shared" si="14"/>
        <v>0</v>
      </c>
      <c r="C470" s="37"/>
      <c r="D470" s="67"/>
      <c r="E470" s="47"/>
      <c r="F470" s="41"/>
      <c r="G470" s="41"/>
      <c r="H470" s="48"/>
      <c r="I470" s="41"/>
      <c r="J470" s="41"/>
      <c r="K470" s="48"/>
      <c r="L470" s="41"/>
      <c r="M470" s="61"/>
      <c r="N470" s="41"/>
      <c r="O470" s="129"/>
    </row>
    <row r="471" spans="2:15" ht="12.75" customHeight="1">
      <c r="B471" s="112">
        <f t="shared" si="14"/>
        <v>0</v>
      </c>
      <c r="C471" s="37"/>
      <c r="D471" s="67"/>
      <c r="E471" s="47"/>
      <c r="F471" s="41"/>
      <c r="G471" s="41"/>
      <c r="H471" s="48"/>
      <c r="I471" s="41"/>
      <c r="J471" s="41"/>
      <c r="K471" s="48"/>
      <c r="L471" s="41"/>
      <c r="M471" s="61"/>
      <c r="N471" s="41"/>
      <c r="O471" s="129"/>
    </row>
    <row r="472" spans="2:15" ht="12.75" customHeight="1">
      <c r="B472" s="112">
        <f t="shared" si="14"/>
        <v>0</v>
      </c>
      <c r="C472" s="37"/>
      <c r="D472" s="67"/>
      <c r="E472" s="47"/>
      <c r="F472" s="41"/>
      <c r="G472" s="41"/>
      <c r="H472" s="48"/>
      <c r="I472" s="41"/>
      <c r="J472" s="41"/>
      <c r="K472" s="48"/>
      <c r="L472" s="41"/>
      <c r="M472" s="61"/>
      <c r="N472" s="41"/>
      <c r="O472" s="129"/>
    </row>
    <row r="473" spans="2:15" ht="12.75" customHeight="1">
      <c r="B473" s="112">
        <f t="shared" si="14"/>
        <v>0</v>
      </c>
      <c r="C473" s="37"/>
      <c r="D473" s="67"/>
      <c r="E473" s="47"/>
      <c r="F473" s="41"/>
      <c r="G473" s="41"/>
      <c r="H473" s="48"/>
      <c r="I473" s="41"/>
      <c r="J473" s="41"/>
      <c r="K473" s="48"/>
      <c r="L473" s="41"/>
      <c r="M473" s="61"/>
      <c r="N473" s="41"/>
      <c r="O473" s="129"/>
    </row>
    <row r="474" spans="2:15" ht="12.75" customHeight="1">
      <c r="B474" s="112">
        <f t="shared" si="14"/>
        <v>0</v>
      </c>
      <c r="C474" s="37"/>
      <c r="D474" s="67"/>
      <c r="E474" s="47"/>
      <c r="F474" s="41"/>
      <c r="G474" s="41"/>
      <c r="H474" s="48"/>
      <c r="I474" s="41"/>
      <c r="J474" s="41"/>
      <c r="K474" s="48"/>
      <c r="L474" s="41"/>
      <c r="M474" s="61"/>
      <c r="N474" s="41"/>
      <c r="O474" s="129"/>
    </row>
    <row r="475" spans="2:15" ht="12.75" customHeight="1">
      <c r="B475" s="112">
        <f t="shared" si="14"/>
        <v>0</v>
      </c>
      <c r="C475" s="37"/>
      <c r="D475" s="67"/>
      <c r="E475" s="47"/>
      <c r="F475" s="41"/>
      <c r="G475" s="41"/>
      <c r="H475" s="48"/>
      <c r="I475" s="41"/>
      <c r="J475" s="41"/>
      <c r="K475" s="48"/>
      <c r="L475" s="41"/>
      <c r="M475" s="61"/>
      <c r="N475" s="41"/>
      <c r="O475" s="129"/>
    </row>
    <row r="476" spans="2:15" ht="12.75" customHeight="1">
      <c r="B476" s="112">
        <f t="shared" si="14"/>
        <v>0</v>
      </c>
      <c r="C476" s="37"/>
      <c r="D476" s="67"/>
      <c r="E476" s="47"/>
      <c r="F476" s="41"/>
      <c r="G476" s="41"/>
      <c r="H476" s="48"/>
      <c r="I476" s="41"/>
      <c r="J476" s="41"/>
      <c r="K476" s="48"/>
      <c r="L476" s="41"/>
      <c r="M476" s="61"/>
      <c r="N476" s="41"/>
      <c r="O476" s="129"/>
    </row>
    <row r="477" spans="2:15" ht="12.75" customHeight="1">
      <c r="B477" s="112">
        <f t="shared" si="14"/>
        <v>0</v>
      </c>
      <c r="C477" s="37"/>
      <c r="D477" s="67"/>
      <c r="E477" s="47"/>
      <c r="F477" s="41"/>
      <c r="G477" s="41"/>
      <c r="H477" s="48"/>
      <c r="I477" s="41"/>
      <c r="J477" s="41"/>
      <c r="K477" s="48"/>
      <c r="L477" s="41"/>
      <c r="M477" s="61"/>
      <c r="N477" s="41"/>
      <c r="O477" s="129"/>
    </row>
    <row r="478" spans="2:15" ht="12.75" customHeight="1">
      <c r="B478" s="112">
        <f t="shared" si="14"/>
        <v>0</v>
      </c>
      <c r="C478" s="37"/>
      <c r="D478" s="67"/>
      <c r="E478" s="47"/>
      <c r="F478" s="41"/>
      <c r="G478" s="41"/>
      <c r="H478" s="48"/>
      <c r="I478" s="41"/>
      <c r="J478" s="41"/>
      <c r="K478" s="48"/>
      <c r="L478" s="41"/>
      <c r="M478" s="61"/>
      <c r="N478" s="41"/>
      <c r="O478" s="129"/>
    </row>
    <row r="479" spans="2:15" ht="12.75" customHeight="1">
      <c r="B479" s="112">
        <f t="shared" si="14"/>
        <v>0</v>
      </c>
      <c r="C479" s="37"/>
      <c r="D479" s="67"/>
      <c r="E479" s="47"/>
      <c r="F479" s="41"/>
      <c r="G479" s="41"/>
      <c r="H479" s="48"/>
      <c r="I479" s="41"/>
      <c r="J479" s="41"/>
      <c r="K479" s="48"/>
      <c r="L479" s="41"/>
      <c r="M479" s="61"/>
      <c r="N479" s="41"/>
      <c r="O479" s="129"/>
    </row>
    <row r="480" spans="2:15" ht="12.75" customHeight="1">
      <c r="B480" s="112">
        <f t="shared" si="14"/>
        <v>0</v>
      </c>
      <c r="C480" s="37"/>
      <c r="D480" s="67"/>
      <c r="E480" s="47"/>
      <c r="F480" s="41"/>
      <c r="G480" s="41"/>
      <c r="H480" s="48"/>
      <c r="I480" s="41"/>
      <c r="J480" s="41"/>
      <c r="K480" s="48"/>
      <c r="L480" s="41"/>
      <c r="M480" s="61"/>
      <c r="N480" s="41"/>
      <c r="O480" s="129"/>
    </row>
    <row r="481" spans="2:15" ht="12.75" customHeight="1">
      <c r="B481" s="112">
        <f t="shared" si="14"/>
        <v>0</v>
      </c>
      <c r="C481" s="37"/>
      <c r="D481" s="67"/>
      <c r="E481" s="47"/>
      <c r="F481" s="41"/>
      <c r="G481" s="41"/>
      <c r="H481" s="48"/>
      <c r="I481" s="41"/>
      <c r="J481" s="41"/>
      <c r="K481" s="48"/>
      <c r="L481" s="41"/>
      <c r="M481" s="61"/>
      <c r="N481" s="41"/>
      <c r="O481" s="129"/>
    </row>
    <row r="482" spans="2:15" ht="12.75" customHeight="1">
      <c r="B482" s="112">
        <f t="shared" si="14"/>
        <v>0</v>
      </c>
      <c r="C482" s="37"/>
      <c r="D482" s="67"/>
      <c r="E482" s="47"/>
      <c r="F482" s="41"/>
      <c r="G482" s="41"/>
      <c r="H482" s="48"/>
      <c r="I482" s="41"/>
      <c r="J482" s="41"/>
      <c r="K482" s="48"/>
      <c r="L482" s="41"/>
      <c r="M482" s="61"/>
      <c r="N482" s="41"/>
      <c r="O482" s="129"/>
    </row>
    <row r="483" spans="2:15" ht="12.75" customHeight="1">
      <c r="B483" s="112">
        <f t="shared" si="14"/>
        <v>0</v>
      </c>
      <c r="C483" s="37"/>
      <c r="D483" s="67"/>
      <c r="E483" s="47"/>
      <c r="F483" s="41"/>
      <c r="G483" s="41"/>
      <c r="H483" s="48"/>
      <c r="I483" s="41"/>
      <c r="J483" s="41"/>
      <c r="K483" s="48"/>
      <c r="L483" s="41"/>
      <c r="M483" s="61"/>
      <c r="N483" s="41"/>
      <c r="O483" s="129"/>
    </row>
    <row r="484" spans="2:15" ht="12.75" customHeight="1">
      <c r="B484" s="112">
        <f t="shared" si="14"/>
        <v>0</v>
      </c>
      <c r="C484" s="37"/>
      <c r="D484" s="67"/>
      <c r="E484" s="47"/>
      <c r="F484" s="41"/>
      <c r="G484" s="41"/>
      <c r="H484" s="48"/>
      <c r="I484" s="41"/>
      <c r="J484" s="41"/>
      <c r="K484" s="48"/>
      <c r="L484" s="41"/>
      <c r="M484" s="61"/>
      <c r="N484" s="41"/>
      <c r="O484" s="129"/>
    </row>
    <row r="485" spans="2:15" ht="12.75" customHeight="1">
      <c r="B485" s="112">
        <f t="shared" si="14"/>
        <v>0</v>
      </c>
      <c r="C485" s="37"/>
      <c r="D485" s="67"/>
      <c r="E485" s="47"/>
      <c r="F485" s="41"/>
      <c r="G485" s="41"/>
      <c r="H485" s="48"/>
      <c r="I485" s="41"/>
      <c r="J485" s="41"/>
      <c r="K485" s="48"/>
      <c r="L485" s="41"/>
      <c r="M485" s="61"/>
      <c r="N485" s="41"/>
      <c r="O485" s="129"/>
    </row>
    <row r="486" spans="2:15" ht="12.75" customHeight="1">
      <c r="B486" s="112">
        <f t="shared" si="14"/>
        <v>0</v>
      </c>
      <c r="C486" s="37"/>
      <c r="D486" s="67"/>
      <c r="E486" s="47"/>
      <c r="F486" s="41"/>
      <c r="G486" s="41"/>
      <c r="H486" s="48"/>
      <c r="I486" s="41"/>
      <c r="J486" s="41"/>
      <c r="K486" s="48"/>
      <c r="L486" s="41"/>
      <c r="M486" s="61"/>
      <c r="N486" s="41"/>
      <c r="O486" s="129"/>
    </row>
    <row r="487" spans="2:15" ht="12.75" customHeight="1">
      <c r="B487" s="112">
        <f t="shared" si="14"/>
        <v>0</v>
      </c>
      <c r="C487" s="37"/>
      <c r="D487" s="67"/>
      <c r="E487" s="47"/>
      <c r="F487" s="41"/>
      <c r="G487" s="41"/>
      <c r="H487" s="48"/>
      <c r="I487" s="41"/>
      <c r="J487" s="41"/>
      <c r="K487" s="48"/>
      <c r="L487" s="41"/>
      <c r="M487" s="61"/>
      <c r="N487" s="41"/>
      <c r="O487" s="129"/>
    </row>
    <row r="488" spans="2:15" ht="12.75" customHeight="1">
      <c r="B488" s="112">
        <f t="shared" si="14"/>
        <v>0</v>
      </c>
      <c r="C488" s="37"/>
      <c r="D488" s="67"/>
      <c r="E488" s="47"/>
      <c r="F488" s="41"/>
      <c r="G488" s="41"/>
      <c r="H488" s="48"/>
      <c r="I488" s="41"/>
      <c r="J488" s="41"/>
      <c r="K488" s="48"/>
      <c r="L488" s="41"/>
      <c r="M488" s="61"/>
      <c r="N488" s="41"/>
      <c r="O488" s="129"/>
    </row>
    <row r="489" spans="2:15" ht="12.75" customHeight="1">
      <c r="B489" s="112">
        <f t="shared" si="14"/>
        <v>0</v>
      </c>
      <c r="C489" s="37"/>
      <c r="D489" s="67"/>
      <c r="E489" s="47"/>
      <c r="F489" s="41"/>
      <c r="G489" s="41"/>
      <c r="H489" s="48"/>
      <c r="I489" s="41"/>
      <c r="J489" s="41"/>
      <c r="K489" s="48"/>
      <c r="L489" s="41"/>
      <c r="M489" s="61"/>
      <c r="N489" s="41"/>
      <c r="O489" s="129"/>
    </row>
    <row r="490" spans="2:15" ht="12.75" customHeight="1">
      <c r="B490" s="112">
        <f t="shared" si="14"/>
        <v>0</v>
      </c>
      <c r="C490" s="37"/>
      <c r="D490" s="67"/>
      <c r="E490" s="47"/>
      <c r="F490" s="41"/>
      <c r="G490" s="41"/>
      <c r="H490" s="48"/>
      <c r="I490" s="41"/>
      <c r="J490" s="41"/>
      <c r="K490" s="48"/>
      <c r="L490" s="41"/>
      <c r="M490" s="61"/>
      <c r="N490" s="41"/>
      <c r="O490" s="129"/>
    </row>
    <row r="491" spans="2:15" ht="12.75" customHeight="1">
      <c r="B491" s="112">
        <f t="shared" si="14"/>
        <v>0</v>
      </c>
      <c r="C491" s="37"/>
      <c r="D491" s="67"/>
      <c r="E491" s="47"/>
      <c r="F491" s="41"/>
      <c r="G491" s="41"/>
      <c r="H491" s="48"/>
      <c r="I491" s="41"/>
      <c r="J491" s="41"/>
      <c r="K491" s="48"/>
      <c r="L491" s="41"/>
      <c r="M491" s="61"/>
      <c r="N491" s="41"/>
      <c r="O491" s="129"/>
    </row>
    <row r="492" spans="2:15" ht="12.75" customHeight="1">
      <c r="B492" s="112">
        <f t="shared" si="14"/>
        <v>0</v>
      </c>
      <c r="C492" s="37"/>
      <c r="D492" s="67"/>
      <c r="E492" s="47"/>
      <c r="F492" s="41"/>
      <c r="G492" s="41"/>
      <c r="H492" s="48"/>
      <c r="I492" s="41"/>
      <c r="J492" s="41"/>
      <c r="K492" s="48"/>
      <c r="L492" s="41"/>
      <c r="M492" s="61"/>
      <c r="N492" s="41"/>
      <c r="O492" s="129"/>
    </row>
    <row r="493" spans="2:15" ht="12.75" customHeight="1">
      <c r="B493" s="112">
        <f t="shared" si="14"/>
        <v>0</v>
      </c>
      <c r="C493" s="37"/>
      <c r="D493" s="67"/>
      <c r="E493" s="47"/>
      <c r="F493" s="41"/>
      <c r="G493" s="41"/>
      <c r="H493" s="48"/>
      <c r="I493" s="41"/>
      <c r="J493" s="41"/>
      <c r="K493" s="48"/>
      <c r="L493" s="41"/>
      <c r="M493" s="61"/>
      <c r="N493" s="41"/>
      <c r="O493" s="129"/>
    </row>
    <row r="494" spans="2:15" ht="12.75" customHeight="1">
      <c r="B494" s="112">
        <f t="shared" si="14"/>
        <v>0</v>
      </c>
      <c r="C494" s="37"/>
      <c r="D494" s="67"/>
      <c r="E494" s="47"/>
      <c r="F494" s="41"/>
      <c r="G494" s="41"/>
      <c r="H494" s="48"/>
      <c r="I494" s="41"/>
      <c r="J494" s="41"/>
      <c r="K494" s="48"/>
      <c r="L494" s="41"/>
      <c r="M494" s="61"/>
      <c r="N494" s="41"/>
      <c r="O494" s="129"/>
    </row>
    <row r="495" spans="2:15" ht="12.75" customHeight="1">
      <c r="B495" s="112">
        <f t="shared" si="14"/>
        <v>0</v>
      </c>
      <c r="C495" s="37"/>
      <c r="D495" s="67"/>
      <c r="E495" s="47"/>
      <c r="F495" s="41"/>
      <c r="G495" s="41"/>
      <c r="H495" s="48"/>
      <c r="I495" s="41"/>
      <c r="J495" s="41"/>
      <c r="K495" s="48"/>
      <c r="L495" s="41"/>
      <c r="M495" s="61"/>
      <c r="N495" s="41"/>
      <c r="O495" s="129"/>
    </row>
    <row r="496" spans="2:15" ht="12.75" customHeight="1">
      <c r="B496" s="112">
        <f t="shared" si="14"/>
        <v>0</v>
      </c>
      <c r="C496" s="37"/>
      <c r="D496" s="67"/>
      <c r="E496" s="47"/>
      <c r="F496" s="41"/>
      <c r="G496" s="41"/>
      <c r="H496" s="48"/>
      <c r="I496" s="41"/>
      <c r="J496" s="41"/>
      <c r="K496" s="48"/>
      <c r="L496" s="41"/>
      <c r="M496" s="61"/>
      <c r="N496" s="41"/>
      <c r="O496" s="129"/>
    </row>
    <row r="497" spans="2:15" ht="12.75" customHeight="1">
      <c r="B497" s="112">
        <f t="shared" si="14"/>
        <v>0</v>
      </c>
      <c r="C497" s="37"/>
      <c r="D497" s="67"/>
      <c r="E497" s="47"/>
      <c r="F497" s="41"/>
      <c r="G497" s="41"/>
      <c r="H497" s="48"/>
      <c r="I497" s="41"/>
      <c r="J497" s="41"/>
      <c r="K497" s="48"/>
      <c r="L497" s="41"/>
      <c r="M497" s="61"/>
      <c r="N497" s="41"/>
      <c r="O497" s="129"/>
    </row>
    <row r="498" spans="2:15" ht="12.75" customHeight="1">
      <c r="B498" s="112">
        <f t="shared" si="14"/>
        <v>0</v>
      </c>
      <c r="C498" s="37"/>
      <c r="D498" s="67"/>
      <c r="E498" s="47"/>
      <c r="F498" s="41"/>
      <c r="G498" s="41"/>
      <c r="H498" s="48"/>
      <c r="I498" s="41"/>
      <c r="J498" s="41"/>
      <c r="K498" s="48"/>
      <c r="L498" s="41"/>
      <c r="M498" s="61"/>
      <c r="N498" s="41"/>
      <c r="O498" s="129"/>
    </row>
    <row r="499" spans="2:15" ht="12.75" customHeight="1">
      <c r="B499" s="112">
        <f t="shared" si="14"/>
        <v>0</v>
      </c>
      <c r="C499" s="37"/>
      <c r="D499" s="67"/>
      <c r="E499" s="47"/>
      <c r="F499" s="41"/>
      <c r="G499" s="41"/>
      <c r="H499" s="48"/>
      <c r="I499" s="41"/>
      <c r="J499" s="41"/>
      <c r="K499" s="48"/>
      <c r="L499" s="41"/>
      <c r="M499" s="61"/>
      <c r="N499" s="41"/>
      <c r="O499" s="129"/>
    </row>
    <row r="500" spans="2:15" ht="12.75" customHeight="1">
      <c r="B500" s="112">
        <f t="shared" si="14"/>
        <v>0</v>
      </c>
      <c r="C500" s="37"/>
      <c r="D500" s="67"/>
      <c r="E500" s="47"/>
      <c r="F500" s="41"/>
      <c r="G500" s="41"/>
      <c r="H500" s="48"/>
      <c r="I500" s="41"/>
      <c r="J500" s="41"/>
      <c r="K500" s="48"/>
      <c r="L500" s="41"/>
      <c r="M500" s="61"/>
      <c r="N500" s="41"/>
      <c r="O500" s="129"/>
    </row>
    <row r="501" spans="2:15" ht="12.75" customHeight="1">
      <c r="B501" s="112">
        <f t="shared" si="14"/>
        <v>0</v>
      </c>
      <c r="C501" s="37"/>
      <c r="D501" s="67"/>
      <c r="E501" s="47"/>
      <c r="F501" s="41"/>
      <c r="G501" s="41"/>
      <c r="H501" s="48"/>
      <c r="I501" s="41"/>
      <c r="J501" s="41"/>
      <c r="K501" s="48"/>
      <c r="L501" s="41"/>
      <c r="M501" s="61"/>
      <c r="N501" s="41"/>
      <c r="O501" s="129"/>
    </row>
    <row r="502" spans="2:15" ht="12.75" customHeight="1">
      <c r="B502" s="112">
        <f t="shared" si="14"/>
        <v>0</v>
      </c>
      <c r="C502" s="37"/>
      <c r="D502" s="67"/>
      <c r="E502" s="47"/>
      <c r="F502" s="41"/>
      <c r="G502" s="41"/>
      <c r="H502" s="48"/>
      <c r="I502" s="41"/>
      <c r="J502" s="41"/>
      <c r="K502" s="48"/>
      <c r="L502" s="41"/>
      <c r="M502" s="61"/>
      <c r="N502" s="41"/>
      <c r="O502" s="129"/>
    </row>
    <row r="503" spans="2:15" ht="12.75" customHeight="1">
      <c r="B503" s="112">
        <f t="shared" si="14"/>
        <v>0</v>
      </c>
      <c r="C503" s="37"/>
      <c r="D503" s="67"/>
      <c r="E503" s="47"/>
      <c r="F503" s="41"/>
      <c r="G503" s="41"/>
      <c r="H503" s="48"/>
      <c r="I503" s="41"/>
      <c r="J503" s="41"/>
      <c r="K503" s="48"/>
      <c r="L503" s="41"/>
      <c r="M503" s="61"/>
      <c r="N503" s="41"/>
      <c r="O503" s="129"/>
    </row>
    <row r="504" spans="2:15" ht="12.75" customHeight="1">
      <c r="B504" s="112">
        <f t="shared" si="14"/>
        <v>0</v>
      </c>
      <c r="C504" s="37"/>
      <c r="D504" s="67"/>
      <c r="E504" s="47"/>
      <c r="F504" s="41"/>
      <c r="G504" s="41"/>
      <c r="H504" s="48"/>
      <c r="I504" s="41"/>
      <c r="J504" s="41"/>
      <c r="K504" s="48"/>
      <c r="L504" s="41"/>
      <c r="M504" s="61"/>
      <c r="N504" s="41"/>
      <c r="O504" s="129"/>
    </row>
    <row r="505" spans="2:15" ht="12.75" customHeight="1">
      <c r="B505" s="112">
        <f t="shared" si="14"/>
        <v>0</v>
      </c>
      <c r="C505" s="37"/>
      <c r="D505" s="67"/>
      <c r="E505" s="47"/>
      <c r="F505" s="41"/>
      <c r="G505" s="41"/>
      <c r="H505" s="48"/>
      <c r="I505" s="41"/>
      <c r="J505" s="41"/>
      <c r="K505" s="48"/>
      <c r="L505" s="41"/>
      <c r="M505" s="61"/>
      <c r="N505" s="41"/>
      <c r="O505" s="129"/>
    </row>
    <row r="506" spans="2:15" ht="12.75" customHeight="1">
      <c r="B506" s="112">
        <f t="shared" si="14"/>
        <v>0</v>
      </c>
      <c r="C506" s="37"/>
      <c r="D506" s="67"/>
      <c r="E506" s="47"/>
      <c r="F506" s="41"/>
      <c r="G506" s="41"/>
      <c r="H506" s="48"/>
      <c r="I506" s="41"/>
      <c r="J506" s="41"/>
      <c r="K506" s="48"/>
      <c r="L506" s="41"/>
      <c r="M506" s="61"/>
      <c r="N506" s="41"/>
      <c r="O506" s="129"/>
    </row>
    <row r="507" spans="2:15" ht="12.75" customHeight="1">
      <c r="B507" s="112">
        <f t="shared" si="14"/>
        <v>0</v>
      </c>
      <c r="C507" s="37"/>
      <c r="D507" s="67"/>
      <c r="E507" s="47"/>
      <c r="F507" s="41"/>
      <c r="G507" s="41"/>
      <c r="H507" s="48"/>
      <c r="I507" s="41"/>
      <c r="J507" s="41"/>
      <c r="K507" s="48"/>
      <c r="L507" s="41"/>
      <c r="M507" s="61"/>
      <c r="N507" s="41"/>
      <c r="O507" s="129"/>
    </row>
    <row r="508" spans="2:15" ht="12.75" customHeight="1">
      <c r="B508" s="112">
        <f t="shared" si="14"/>
        <v>0</v>
      </c>
      <c r="C508" s="37"/>
      <c r="D508" s="67"/>
      <c r="E508" s="47"/>
      <c r="F508" s="41"/>
      <c r="G508" s="41"/>
      <c r="H508" s="48"/>
      <c r="I508" s="41"/>
      <c r="J508" s="41"/>
      <c r="K508" s="48"/>
      <c r="L508" s="41"/>
      <c r="M508" s="61"/>
      <c r="N508" s="41"/>
      <c r="O508" s="129"/>
    </row>
    <row r="509" spans="2:15" ht="12.75" customHeight="1">
      <c r="B509" s="112">
        <f t="shared" si="14"/>
        <v>0</v>
      </c>
      <c r="C509" s="37"/>
      <c r="D509" s="67"/>
      <c r="E509" s="47"/>
      <c r="F509" s="41"/>
      <c r="G509" s="41"/>
      <c r="H509" s="48"/>
      <c r="I509" s="41"/>
      <c r="J509" s="41"/>
      <c r="K509" s="48"/>
      <c r="L509" s="41"/>
      <c r="M509" s="61"/>
      <c r="N509" s="41"/>
      <c r="O509" s="129"/>
    </row>
    <row r="510" spans="2:15" ht="12.75" customHeight="1">
      <c r="B510" s="112">
        <f t="shared" si="14"/>
        <v>0</v>
      </c>
      <c r="C510" s="37"/>
      <c r="D510" s="67"/>
      <c r="E510" s="47"/>
      <c r="F510" s="41"/>
      <c r="G510" s="41"/>
      <c r="H510" s="48"/>
      <c r="I510" s="41"/>
      <c r="J510" s="41"/>
      <c r="K510" s="48"/>
      <c r="L510" s="41"/>
      <c r="M510" s="61"/>
      <c r="N510" s="41"/>
      <c r="O510" s="129"/>
    </row>
    <row r="511" spans="2:15" ht="12.75" customHeight="1">
      <c r="B511" s="112">
        <f t="shared" si="14"/>
        <v>0</v>
      </c>
      <c r="C511" s="37"/>
      <c r="D511" s="67"/>
      <c r="E511" s="47"/>
      <c r="F511" s="41"/>
      <c r="G511" s="41"/>
      <c r="H511" s="48"/>
      <c r="I511" s="41"/>
      <c r="J511" s="41"/>
      <c r="K511" s="48"/>
      <c r="L511" s="41"/>
      <c r="M511" s="61"/>
      <c r="N511" s="41"/>
      <c r="O511" s="129"/>
    </row>
    <row r="512" spans="2:15" ht="12.75" customHeight="1">
      <c r="B512" s="112">
        <f t="shared" si="14"/>
        <v>0</v>
      </c>
      <c r="C512" s="37"/>
      <c r="D512" s="67"/>
      <c r="E512" s="47"/>
      <c r="F512" s="41"/>
      <c r="G512" s="41"/>
      <c r="H512" s="48"/>
      <c r="I512" s="41"/>
      <c r="J512" s="41"/>
      <c r="K512" s="48"/>
      <c r="L512" s="41"/>
      <c r="M512" s="61"/>
      <c r="N512" s="41"/>
      <c r="O512" s="129"/>
    </row>
    <row r="513" spans="2:15" ht="12.75" customHeight="1">
      <c r="B513" s="112">
        <f t="shared" si="14"/>
        <v>0</v>
      </c>
      <c r="C513" s="37"/>
      <c r="D513" s="67"/>
      <c r="E513" s="47"/>
      <c r="F513" s="41"/>
      <c r="G513" s="41"/>
      <c r="H513" s="48"/>
      <c r="I513" s="41"/>
      <c r="J513" s="41"/>
      <c r="K513" s="48"/>
      <c r="L513" s="41"/>
      <c r="M513" s="61"/>
      <c r="N513" s="41"/>
      <c r="O513" s="129"/>
    </row>
    <row r="514" spans="2:15" ht="12.75" customHeight="1">
      <c r="B514" s="112">
        <f t="shared" si="14"/>
        <v>0</v>
      </c>
      <c r="C514" s="37"/>
      <c r="D514" s="67"/>
      <c r="E514" s="47"/>
      <c r="F514" s="41"/>
      <c r="G514" s="41"/>
      <c r="H514" s="48"/>
      <c r="I514" s="41"/>
      <c r="J514" s="41"/>
      <c r="K514" s="48"/>
      <c r="L514" s="41"/>
      <c r="M514" s="61"/>
      <c r="N514" s="41"/>
      <c r="O514" s="129"/>
    </row>
    <row r="515" spans="2:15" ht="12.75" customHeight="1">
      <c r="B515" s="112">
        <f t="shared" si="14"/>
        <v>0</v>
      </c>
      <c r="C515" s="37"/>
      <c r="D515" s="67"/>
      <c r="E515" s="47"/>
      <c r="F515" s="41"/>
      <c r="G515" s="41"/>
      <c r="H515" s="48"/>
      <c r="I515" s="41"/>
      <c r="J515" s="41"/>
      <c r="K515" s="48"/>
      <c r="L515" s="41"/>
      <c r="M515" s="61"/>
      <c r="N515" s="41"/>
      <c r="O515" s="129"/>
    </row>
    <row r="516" spans="2:15" ht="12.75" customHeight="1">
      <c r="B516" s="112">
        <f t="shared" si="14"/>
        <v>0</v>
      </c>
      <c r="C516" s="37"/>
      <c r="D516" s="67"/>
      <c r="E516" s="47"/>
      <c r="F516" s="41"/>
      <c r="G516" s="41"/>
      <c r="H516" s="48"/>
      <c r="I516" s="41"/>
      <c r="J516" s="41"/>
      <c r="K516" s="48"/>
      <c r="L516" s="41"/>
      <c r="M516" s="61"/>
      <c r="N516" s="41"/>
      <c r="O516" s="129"/>
    </row>
    <row r="517" spans="2:15" ht="12.75" customHeight="1">
      <c r="B517" s="112">
        <f t="shared" si="14"/>
        <v>0</v>
      </c>
      <c r="C517" s="37"/>
      <c r="D517" s="67"/>
      <c r="E517" s="47"/>
      <c r="F517" s="41"/>
      <c r="G517" s="41"/>
      <c r="H517" s="48"/>
      <c r="I517" s="41"/>
      <c r="J517" s="41"/>
      <c r="K517" s="48"/>
      <c r="L517" s="41"/>
      <c r="M517" s="61"/>
      <c r="N517" s="41"/>
      <c r="O517" s="129"/>
    </row>
    <row r="518" spans="2:15" ht="12.75" customHeight="1">
      <c r="B518" s="112">
        <f t="shared" si="14"/>
        <v>0</v>
      </c>
      <c r="C518" s="37"/>
      <c r="D518" s="67"/>
      <c r="E518" s="47"/>
      <c r="F518" s="41"/>
      <c r="G518" s="41"/>
      <c r="H518" s="48"/>
      <c r="I518" s="41"/>
      <c r="J518" s="41"/>
      <c r="K518" s="48"/>
      <c r="L518" s="41"/>
      <c r="M518" s="61"/>
      <c r="N518" s="41"/>
      <c r="O518" s="129"/>
    </row>
    <row r="519" spans="2:15" ht="12.75" customHeight="1">
      <c r="B519" s="112">
        <f t="shared" si="14"/>
        <v>0</v>
      </c>
      <c r="C519" s="37"/>
      <c r="D519" s="67"/>
      <c r="E519" s="47"/>
      <c r="F519" s="41"/>
      <c r="G519" s="41"/>
      <c r="H519" s="48"/>
      <c r="I519" s="41"/>
      <c r="J519" s="41"/>
      <c r="K519" s="48"/>
      <c r="L519" s="41"/>
      <c r="M519" s="61"/>
      <c r="N519" s="41"/>
      <c r="O519" s="129"/>
    </row>
    <row r="520" spans="2:15" ht="12.75" customHeight="1">
      <c r="B520" s="112">
        <f t="shared" si="14"/>
        <v>0</v>
      </c>
      <c r="C520" s="37"/>
      <c r="D520" s="67"/>
      <c r="E520" s="47"/>
      <c r="F520" s="41"/>
      <c r="G520" s="41"/>
      <c r="H520" s="48"/>
      <c r="I520" s="41"/>
      <c r="J520" s="41"/>
      <c r="K520" s="48"/>
      <c r="L520" s="41"/>
      <c r="M520" s="61"/>
      <c r="N520" s="41"/>
      <c r="O520" s="129"/>
    </row>
    <row r="521" spans="2:15" ht="12.75" customHeight="1">
      <c r="B521" s="112">
        <f t="shared" si="14"/>
        <v>0</v>
      </c>
      <c r="C521" s="37"/>
      <c r="D521" s="67"/>
      <c r="E521" s="47"/>
      <c r="F521" s="41"/>
      <c r="G521" s="41"/>
      <c r="H521" s="48"/>
      <c r="I521" s="41"/>
      <c r="J521" s="41"/>
      <c r="K521" s="48"/>
      <c r="L521" s="41"/>
      <c r="M521" s="61"/>
      <c r="N521" s="41"/>
      <c r="O521" s="129"/>
    </row>
    <row r="522" spans="2:15" ht="12.75" customHeight="1">
      <c r="B522" s="112">
        <f t="shared" si="14"/>
        <v>0</v>
      </c>
      <c r="C522" s="37"/>
      <c r="D522" s="67"/>
      <c r="E522" s="47"/>
      <c r="F522" s="41"/>
      <c r="G522" s="41"/>
      <c r="H522" s="48"/>
      <c r="I522" s="41"/>
      <c r="J522" s="41"/>
      <c r="K522" s="48"/>
      <c r="L522" s="41"/>
      <c r="M522" s="61"/>
      <c r="N522" s="41"/>
      <c r="O522" s="129"/>
    </row>
    <row r="523" spans="2:15" ht="12.75" customHeight="1">
      <c r="B523" s="112">
        <f t="shared" si="14"/>
        <v>0</v>
      </c>
      <c r="C523" s="37"/>
      <c r="D523" s="67"/>
      <c r="E523" s="47"/>
      <c r="F523" s="41"/>
      <c r="G523" s="41"/>
      <c r="H523" s="48"/>
      <c r="I523" s="41"/>
      <c r="J523" s="41"/>
      <c r="K523" s="48"/>
      <c r="L523" s="41"/>
      <c r="M523" s="61"/>
      <c r="N523" s="41"/>
      <c r="O523" s="129"/>
    </row>
    <row r="524" spans="2:15" ht="12.75" customHeight="1">
      <c r="B524" s="112">
        <f t="shared" si="14"/>
        <v>0</v>
      </c>
      <c r="C524" s="37"/>
      <c r="D524" s="67"/>
      <c r="E524" s="47"/>
      <c r="F524" s="41"/>
      <c r="G524" s="41"/>
      <c r="H524" s="48"/>
      <c r="I524" s="41"/>
      <c r="J524" s="41"/>
      <c r="K524" s="48"/>
      <c r="L524" s="41"/>
      <c r="M524" s="61"/>
      <c r="N524" s="41"/>
      <c r="O524" s="129"/>
    </row>
    <row r="525" spans="2:15" ht="12.75" customHeight="1">
      <c r="B525" s="112">
        <f t="shared" si="14"/>
        <v>0</v>
      </c>
      <c r="C525" s="37"/>
      <c r="D525" s="67"/>
      <c r="E525" s="47"/>
      <c r="F525" s="41"/>
      <c r="G525" s="41"/>
      <c r="H525" s="48"/>
      <c r="I525" s="41"/>
      <c r="J525" s="41"/>
      <c r="K525" s="48"/>
      <c r="L525" s="41"/>
      <c r="M525" s="61"/>
      <c r="N525" s="41"/>
      <c r="O525" s="129"/>
    </row>
    <row r="526" spans="2:15" ht="12.75" customHeight="1">
      <c r="B526" s="112">
        <f t="shared" si="14"/>
        <v>0</v>
      </c>
      <c r="C526" s="37"/>
      <c r="D526" s="67"/>
      <c r="E526" s="47"/>
      <c r="F526" s="41"/>
      <c r="G526" s="41"/>
      <c r="H526" s="48"/>
      <c r="I526" s="41"/>
      <c r="J526" s="41"/>
      <c r="K526" s="48"/>
      <c r="L526" s="41"/>
      <c r="M526" s="61"/>
      <c r="N526" s="41"/>
      <c r="O526" s="129"/>
    </row>
    <row r="527" spans="2:15" ht="12.75" customHeight="1">
      <c r="B527" s="112">
        <f t="shared" si="14"/>
        <v>0</v>
      </c>
      <c r="C527" s="37"/>
      <c r="D527" s="67"/>
      <c r="E527" s="47"/>
      <c r="F527" s="41"/>
      <c r="G527" s="41"/>
      <c r="H527" s="48"/>
      <c r="I527" s="41"/>
      <c r="J527" s="41"/>
      <c r="K527" s="48"/>
      <c r="L527" s="41"/>
      <c r="M527" s="61"/>
      <c r="N527" s="41"/>
      <c r="O527" s="129"/>
    </row>
    <row r="528" spans="2:15" ht="12.75" customHeight="1">
      <c r="B528" s="112">
        <f t="shared" si="14"/>
        <v>0</v>
      </c>
      <c r="C528" s="37"/>
      <c r="D528" s="67"/>
      <c r="E528" s="47"/>
      <c r="F528" s="41"/>
      <c r="G528" s="41"/>
      <c r="H528" s="48"/>
      <c r="I528" s="41"/>
      <c r="J528" s="41"/>
      <c r="K528" s="48"/>
      <c r="L528" s="41"/>
      <c r="M528" s="61"/>
      <c r="N528" s="41"/>
      <c r="O528" s="129"/>
    </row>
    <row r="529" spans="2:15" ht="12.75" customHeight="1">
      <c r="B529" s="112">
        <f t="shared" si="14"/>
        <v>0</v>
      </c>
      <c r="C529" s="37"/>
      <c r="D529" s="67"/>
      <c r="E529" s="47"/>
      <c r="F529" s="41"/>
      <c r="G529" s="41"/>
      <c r="H529" s="48"/>
      <c r="I529" s="41"/>
      <c r="J529" s="41"/>
      <c r="K529" s="48"/>
      <c r="L529" s="41"/>
      <c r="M529" s="61"/>
      <c r="N529" s="41"/>
      <c r="O529" s="129"/>
    </row>
    <row r="530" spans="2:15" ht="12.75" customHeight="1">
      <c r="B530" s="112">
        <f t="shared" ref="B530:B593" si="15">$C$2</f>
        <v>0</v>
      </c>
      <c r="C530" s="37"/>
      <c r="D530" s="67"/>
      <c r="E530" s="47"/>
      <c r="F530" s="41"/>
      <c r="G530" s="41"/>
      <c r="H530" s="48"/>
      <c r="I530" s="41"/>
      <c r="J530" s="41"/>
      <c r="K530" s="48"/>
      <c r="L530" s="41"/>
      <c r="M530" s="61"/>
      <c r="N530" s="41"/>
      <c r="O530" s="129"/>
    </row>
    <row r="531" spans="2:15" ht="12.75" customHeight="1">
      <c r="B531" s="112">
        <f t="shared" si="15"/>
        <v>0</v>
      </c>
      <c r="C531" s="37"/>
      <c r="D531" s="67"/>
      <c r="E531" s="47"/>
      <c r="F531" s="41"/>
      <c r="G531" s="41"/>
      <c r="H531" s="48"/>
      <c r="I531" s="41"/>
      <c r="J531" s="41"/>
      <c r="K531" s="48"/>
      <c r="L531" s="41"/>
      <c r="M531" s="61"/>
      <c r="N531" s="41"/>
      <c r="O531" s="129"/>
    </row>
    <row r="532" spans="2:15" ht="12.75" customHeight="1">
      <c r="B532" s="112">
        <f t="shared" si="15"/>
        <v>0</v>
      </c>
      <c r="C532" s="37"/>
      <c r="D532" s="67"/>
      <c r="E532" s="47"/>
      <c r="F532" s="41"/>
      <c r="G532" s="41"/>
      <c r="H532" s="48"/>
      <c r="I532" s="41"/>
      <c r="J532" s="41"/>
      <c r="K532" s="48"/>
      <c r="L532" s="41"/>
      <c r="M532" s="61"/>
      <c r="N532" s="41"/>
      <c r="O532" s="129"/>
    </row>
    <row r="533" spans="2:15" ht="12.75" customHeight="1">
      <c r="B533" s="112">
        <f t="shared" si="15"/>
        <v>0</v>
      </c>
      <c r="C533" s="37"/>
      <c r="D533" s="67"/>
      <c r="E533" s="47"/>
      <c r="F533" s="41"/>
      <c r="G533" s="41"/>
      <c r="H533" s="48"/>
      <c r="I533" s="41"/>
      <c r="J533" s="41"/>
      <c r="K533" s="48"/>
      <c r="L533" s="41"/>
      <c r="M533" s="61"/>
      <c r="N533" s="41"/>
      <c r="O533" s="129"/>
    </row>
    <row r="534" spans="2:15" ht="12.75" customHeight="1">
      <c r="B534" s="112">
        <f t="shared" si="15"/>
        <v>0</v>
      </c>
      <c r="C534" s="37"/>
      <c r="D534" s="67"/>
      <c r="E534" s="47"/>
      <c r="F534" s="41"/>
      <c r="G534" s="41"/>
      <c r="H534" s="48"/>
      <c r="I534" s="41"/>
      <c r="J534" s="41"/>
      <c r="K534" s="48"/>
      <c r="L534" s="41"/>
      <c r="M534" s="61"/>
      <c r="N534" s="41"/>
      <c r="O534" s="129"/>
    </row>
    <row r="535" spans="2:15" ht="12.75" customHeight="1">
      <c r="B535" s="112">
        <f t="shared" si="15"/>
        <v>0</v>
      </c>
      <c r="C535" s="37"/>
      <c r="D535" s="67"/>
      <c r="E535" s="47"/>
      <c r="F535" s="41"/>
      <c r="G535" s="41"/>
      <c r="H535" s="48"/>
      <c r="I535" s="41"/>
      <c r="J535" s="41"/>
      <c r="K535" s="48"/>
      <c r="L535" s="41"/>
      <c r="M535" s="61"/>
      <c r="N535" s="41"/>
      <c r="O535" s="129"/>
    </row>
    <row r="536" spans="2:15" ht="12.75" customHeight="1">
      <c r="B536" s="112">
        <f t="shared" si="15"/>
        <v>0</v>
      </c>
      <c r="C536" s="37"/>
      <c r="D536" s="67"/>
      <c r="E536" s="47"/>
      <c r="F536" s="41"/>
      <c r="G536" s="41"/>
      <c r="H536" s="48"/>
      <c r="I536" s="41"/>
      <c r="J536" s="41"/>
      <c r="K536" s="48"/>
      <c r="L536" s="41"/>
      <c r="M536" s="61"/>
      <c r="N536" s="41"/>
      <c r="O536" s="129"/>
    </row>
    <row r="537" spans="2:15" ht="12.75" customHeight="1">
      <c r="B537" s="112">
        <f t="shared" si="15"/>
        <v>0</v>
      </c>
      <c r="C537" s="37"/>
      <c r="D537" s="67"/>
      <c r="E537" s="47"/>
      <c r="F537" s="41"/>
      <c r="G537" s="41"/>
      <c r="H537" s="48"/>
      <c r="I537" s="41"/>
      <c r="J537" s="41"/>
      <c r="K537" s="48"/>
      <c r="L537" s="41"/>
      <c r="M537" s="61"/>
      <c r="N537" s="41"/>
      <c r="O537" s="129"/>
    </row>
    <row r="538" spans="2:15" ht="12.75" customHeight="1">
      <c r="B538" s="112">
        <f t="shared" si="15"/>
        <v>0</v>
      </c>
      <c r="C538" s="37"/>
      <c r="D538" s="67"/>
      <c r="E538" s="47"/>
      <c r="F538" s="41"/>
      <c r="G538" s="41"/>
      <c r="H538" s="48"/>
      <c r="I538" s="41"/>
      <c r="J538" s="41"/>
      <c r="K538" s="48"/>
      <c r="L538" s="41"/>
      <c r="M538" s="61"/>
      <c r="N538" s="41"/>
      <c r="O538" s="129"/>
    </row>
    <row r="539" spans="2:15" ht="12.75" customHeight="1">
      <c r="B539" s="112">
        <f t="shared" si="15"/>
        <v>0</v>
      </c>
      <c r="C539" s="37"/>
      <c r="D539" s="67"/>
      <c r="E539" s="47"/>
      <c r="F539" s="41"/>
      <c r="G539" s="41"/>
      <c r="H539" s="48"/>
      <c r="I539" s="41"/>
      <c r="J539" s="41"/>
      <c r="K539" s="48"/>
      <c r="L539" s="41"/>
      <c r="M539" s="61"/>
      <c r="N539" s="41"/>
      <c r="O539" s="129"/>
    </row>
    <row r="540" spans="2:15" ht="12.75" customHeight="1">
      <c r="B540" s="112">
        <f t="shared" si="15"/>
        <v>0</v>
      </c>
      <c r="C540" s="37"/>
      <c r="D540" s="67"/>
      <c r="E540" s="47"/>
      <c r="F540" s="41"/>
      <c r="G540" s="41"/>
      <c r="H540" s="48"/>
      <c r="I540" s="41"/>
      <c r="J540" s="41"/>
      <c r="K540" s="48"/>
      <c r="L540" s="41"/>
      <c r="M540" s="61"/>
      <c r="N540" s="41"/>
      <c r="O540" s="129"/>
    </row>
    <row r="541" spans="2:15" ht="12.75" customHeight="1">
      <c r="B541" s="112">
        <f t="shared" si="15"/>
        <v>0</v>
      </c>
      <c r="C541" s="37"/>
      <c r="D541" s="67"/>
      <c r="E541" s="47"/>
      <c r="F541" s="41"/>
      <c r="G541" s="41"/>
      <c r="H541" s="48"/>
      <c r="I541" s="41"/>
      <c r="J541" s="41"/>
      <c r="K541" s="48"/>
      <c r="L541" s="41"/>
      <c r="M541" s="61"/>
      <c r="N541" s="41"/>
      <c r="O541" s="129"/>
    </row>
    <row r="542" spans="2:15" ht="12.75" customHeight="1">
      <c r="B542" s="112">
        <f t="shared" si="15"/>
        <v>0</v>
      </c>
      <c r="C542" s="37"/>
      <c r="D542" s="67"/>
      <c r="E542" s="47"/>
      <c r="F542" s="41"/>
      <c r="G542" s="41"/>
      <c r="H542" s="48"/>
      <c r="I542" s="41"/>
      <c r="J542" s="41"/>
      <c r="K542" s="48"/>
      <c r="L542" s="41"/>
      <c r="M542" s="61"/>
      <c r="N542" s="41"/>
      <c r="O542" s="129"/>
    </row>
    <row r="543" spans="2:15" ht="12.75" customHeight="1">
      <c r="B543" s="112">
        <f t="shared" si="15"/>
        <v>0</v>
      </c>
      <c r="C543" s="37"/>
      <c r="D543" s="67"/>
      <c r="E543" s="47"/>
      <c r="F543" s="41"/>
      <c r="G543" s="41"/>
      <c r="H543" s="48"/>
      <c r="I543" s="41"/>
      <c r="J543" s="41"/>
      <c r="K543" s="48"/>
      <c r="L543" s="41"/>
      <c r="M543" s="61"/>
      <c r="N543" s="41"/>
      <c r="O543" s="129"/>
    </row>
    <row r="544" spans="2:15" ht="12.75" customHeight="1">
      <c r="B544" s="112">
        <f t="shared" si="15"/>
        <v>0</v>
      </c>
      <c r="C544" s="37"/>
      <c r="D544" s="67"/>
      <c r="E544" s="47"/>
      <c r="F544" s="41"/>
      <c r="G544" s="41"/>
      <c r="H544" s="48"/>
      <c r="I544" s="41"/>
      <c r="J544" s="41"/>
      <c r="K544" s="48"/>
      <c r="L544" s="41"/>
      <c r="M544" s="61"/>
      <c r="N544" s="41"/>
      <c r="O544" s="129"/>
    </row>
    <row r="545" spans="2:15" ht="12.75" customHeight="1">
      <c r="B545" s="112">
        <f t="shared" si="15"/>
        <v>0</v>
      </c>
      <c r="C545" s="37"/>
      <c r="D545" s="67"/>
      <c r="E545" s="47"/>
      <c r="F545" s="41"/>
      <c r="G545" s="41"/>
      <c r="H545" s="48"/>
      <c r="I545" s="41"/>
      <c r="J545" s="41"/>
      <c r="K545" s="48"/>
      <c r="L545" s="41"/>
      <c r="M545" s="61"/>
      <c r="N545" s="41"/>
      <c r="O545" s="129"/>
    </row>
    <row r="546" spans="2:15" ht="12.75" customHeight="1">
      <c r="B546" s="112">
        <f t="shared" si="15"/>
        <v>0</v>
      </c>
      <c r="C546" s="37"/>
      <c r="D546" s="67"/>
      <c r="E546" s="47"/>
      <c r="F546" s="41"/>
      <c r="G546" s="41"/>
      <c r="H546" s="48"/>
      <c r="I546" s="41"/>
      <c r="J546" s="41"/>
      <c r="K546" s="48"/>
      <c r="L546" s="41"/>
      <c r="M546" s="61"/>
      <c r="N546" s="41"/>
      <c r="O546" s="129"/>
    </row>
    <row r="547" spans="2:15" ht="12.75" customHeight="1">
      <c r="B547" s="112">
        <f t="shared" si="15"/>
        <v>0</v>
      </c>
      <c r="C547" s="37"/>
      <c r="D547" s="67"/>
      <c r="E547" s="47"/>
      <c r="F547" s="41"/>
      <c r="G547" s="41"/>
      <c r="H547" s="48"/>
      <c r="I547" s="41"/>
      <c r="J547" s="41"/>
      <c r="K547" s="48"/>
      <c r="L547" s="41"/>
      <c r="M547" s="61"/>
      <c r="N547" s="41"/>
      <c r="O547" s="129"/>
    </row>
    <row r="548" spans="2:15" ht="12.75" customHeight="1">
      <c r="B548" s="112">
        <f t="shared" si="15"/>
        <v>0</v>
      </c>
      <c r="C548" s="37"/>
      <c r="D548" s="67"/>
      <c r="E548" s="47"/>
      <c r="F548" s="41"/>
      <c r="G548" s="41"/>
      <c r="H548" s="48"/>
      <c r="I548" s="41"/>
      <c r="J548" s="41"/>
      <c r="K548" s="48"/>
      <c r="L548" s="41"/>
      <c r="M548" s="61"/>
      <c r="N548" s="41"/>
      <c r="O548" s="129"/>
    </row>
    <row r="549" spans="2:15" ht="12.75" customHeight="1">
      <c r="B549" s="112">
        <f t="shared" si="15"/>
        <v>0</v>
      </c>
      <c r="C549" s="37"/>
      <c r="D549" s="67"/>
      <c r="E549" s="47"/>
      <c r="F549" s="41"/>
      <c r="G549" s="41"/>
      <c r="H549" s="48"/>
      <c r="I549" s="41"/>
      <c r="J549" s="41"/>
      <c r="K549" s="48"/>
      <c r="L549" s="41"/>
      <c r="M549" s="61"/>
      <c r="N549" s="41"/>
      <c r="O549" s="129"/>
    </row>
    <row r="550" spans="2:15" ht="12.75" customHeight="1">
      <c r="B550" s="112">
        <f t="shared" si="15"/>
        <v>0</v>
      </c>
      <c r="C550" s="37"/>
      <c r="D550" s="67"/>
      <c r="E550" s="47"/>
      <c r="F550" s="41"/>
      <c r="G550" s="41"/>
      <c r="H550" s="48"/>
      <c r="I550" s="41"/>
      <c r="J550" s="41"/>
      <c r="K550" s="48"/>
      <c r="L550" s="41"/>
      <c r="M550" s="61"/>
      <c r="N550" s="41"/>
      <c r="O550" s="129"/>
    </row>
    <row r="551" spans="2:15" ht="12.75" customHeight="1">
      <c r="B551" s="112">
        <f t="shared" si="15"/>
        <v>0</v>
      </c>
      <c r="C551" s="37"/>
      <c r="D551" s="67"/>
      <c r="E551" s="47"/>
      <c r="F551" s="41"/>
      <c r="G551" s="41"/>
      <c r="H551" s="48"/>
      <c r="I551" s="41"/>
      <c r="J551" s="41"/>
      <c r="K551" s="48"/>
      <c r="L551" s="41"/>
      <c r="M551" s="61"/>
      <c r="N551" s="41"/>
      <c r="O551" s="129"/>
    </row>
    <row r="552" spans="2:15" ht="12.75" customHeight="1">
      <c r="B552" s="112">
        <f t="shared" si="15"/>
        <v>0</v>
      </c>
      <c r="C552" s="37"/>
      <c r="D552" s="67"/>
      <c r="E552" s="47"/>
      <c r="F552" s="41"/>
      <c r="G552" s="41"/>
      <c r="H552" s="48"/>
      <c r="I552" s="41"/>
      <c r="J552" s="41"/>
      <c r="K552" s="48"/>
      <c r="L552" s="41"/>
      <c r="M552" s="61"/>
      <c r="N552" s="41"/>
      <c r="O552" s="129"/>
    </row>
    <row r="553" spans="2:15" ht="12.75" customHeight="1">
      <c r="B553" s="112">
        <f t="shared" si="15"/>
        <v>0</v>
      </c>
      <c r="C553" s="37"/>
      <c r="D553" s="67"/>
      <c r="E553" s="47"/>
      <c r="F553" s="41"/>
      <c r="G553" s="41"/>
      <c r="H553" s="48"/>
      <c r="I553" s="41"/>
      <c r="J553" s="41"/>
      <c r="K553" s="48"/>
      <c r="L553" s="41"/>
      <c r="M553" s="61"/>
      <c r="N553" s="41"/>
      <c r="O553" s="129"/>
    </row>
    <row r="554" spans="2:15" ht="12.75" customHeight="1">
      <c r="B554" s="112">
        <f t="shared" si="15"/>
        <v>0</v>
      </c>
      <c r="C554" s="37"/>
      <c r="D554" s="67"/>
      <c r="E554" s="47"/>
      <c r="F554" s="41"/>
      <c r="G554" s="41"/>
      <c r="H554" s="48"/>
      <c r="I554" s="41"/>
      <c r="J554" s="41"/>
      <c r="K554" s="48"/>
      <c r="L554" s="41"/>
      <c r="M554" s="61"/>
      <c r="N554" s="41"/>
      <c r="O554" s="129"/>
    </row>
    <row r="555" spans="2:15" ht="12.75" customHeight="1">
      <c r="B555" s="112">
        <f t="shared" si="15"/>
        <v>0</v>
      </c>
      <c r="C555" s="37"/>
      <c r="D555" s="67"/>
      <c r="E555" s="47"/>
      <c r="F555" s="41"/>
      <c r="G555" s="41"/>
      <c r="H555" s="48"/>
      <c r="I555" s="41"/>
      <c r="J555" s="41"/>
      <c r="K555" s="48"/>
      <c r="L555" s="41"/>
      <c r="M555" s="61"/>
      <c r="N555" s="41"/>
      <c r="O555" s="129"/>
    </row>
    <row r="556" spans="2:15" ht="12.75" customHeight="1">
      <c r="B556" s="112">
        <f t="shared" si="15"/>
        <v>0</v>
      </c>
      <c r="C556" s="37"/>
      <c r="D556" s="67"/>
      <c r="E556" s="47"/>
      <c r="F556" s="41"/>
      <c r="G556" s="41"/>
      <c r="H556" s="48"/>
      <c r="I556" s="41"/>
      <c r="J556" s="41"/>
      <c r="K556" s="48"/>
      <c r="L556" s="41"/>
      <c r="M556" s="61"/>
      <c r="N556" s="41"/>
      <c r="O556" s="129"/>
    </row>
    <row r="557" spans="2:15" ht="12.75" customHeight="1">
      <c r="B557" s="112">
        <f t="shared" si="15"/>
        <v>0</v>
      </c>
      <c r="C557" s="37"/>
      <c r="D557" s="67"/>
      <c r="E557" s="47"/>
      <c r="F557" s="41"/>
      <c r="G557" s="41"/>
      <c r="H557" s="48"/>
      <c r="I557" s="41"/>
      <c r="J557" s="41"/>
      <c r="K557" s="48"/>
      <c r="L557" s="41"/>
      <c r="M557" s="61"/>
      <c r="N557" s="41"/>
      <c r="O557" s="129"/>
    </row>
    <row r="558" spans="2:15" ht="12.75" customHeight="1">
      <c r="B558" s="112">
        <f t="shared" si="15"/>
        <v>0</v>
      </c>
      <c r="C558" s="37"/>
      <c r="D558" s="67"/>
      <c r="E558" s="47"/>
      <c r="F558" s="41"/>
      <c r="G558" s="41"/>
      <c r="H558" s="48"/>
      <c r="I558" s="41"/>
      <c r="J558" s="41"/>
      <c r="K558" s="48"/>
      <c r="L558" s="41"/>
      <c r="M558" s="61"/>
      <c r="N558" s="41"/>
      <c r="O558" s="129"/>
    </row>
    <row r="559" spans="2:15" ht="12.75" customHeight="1">
      <c r="B559" s="112">
        <f t="shared" si="15"/>
        <v>0</v>
      </c>
      <c r="C559" s="37"/>
      <c r="D559" s="67"/>
      <c r="E559" s="47"/>
      <c r="F559" s="41"/>
      <c r="G559" s="41"/>
      <c r="H559" s="48"/>
      <c r="I559" s="41"/>
      <c r="J559" s="41"/>
      <c r="K559" s="48"/>
      <c r="L559" s="41"/>
      <c r="M559" s="61"/>
      <c r="N559" s="41"/>
      <c r="O559" s="129"/>
    </row>
    <row r="560" spans="2:15" ht="12.75" customHeight="1">
      <c r="B560" s="112">
        <f t="shared" si="15"/>
        <v>0</v>
      </c>
      <c r="C560" s="37"/>
      <c r="D560" s="67"/>
      <c r="E560" s="47"/>
      <c r="F560" s="41"/>
      <c r="G560" s="41"/>
      <c r="H560" s="48"/>
      <c r="I560" s="41"/>
      <c r="J560" s="41"/>
      <c r="K560" s="48"/>
      <c r="L560" s="41"/>
      <c r="M560" s="61"/>
      <c r="N560" s="41"/>
      <c r="O560" s="129"/>
    </row>
    <row r="561" spans="2:15" ht="12.75" customHeight="1">
      <c r="B561" s="112">
        <f t="shared" si="15"/>
        <v>0</v>
      </c>
      <c r="C561" s="37"/>
      <c r="D561" s="67"/>
      <c r="E561" s="47"/>
      <c r="F561" s="41"/>
      <c r="G561" s="41"/>
      <c r="H561" s="48"/>
      <c r="I561" s="41"/>
      <c r="J561" s="41"/>
      <c r="K561" s="48"/>
      <c r="L561" s="41"/>
      <c r="M561" s="61"/>
      <c r="N561" s="41"/>
      <c r="O561" s="129"/>
    </row>
    <row r="562" spans="2:15" ht="12.75" customHeight="1">
      <c r="B562" s="112">
        <f t="shared" si="15"/>
        <v>0</v>
      </c>
      <c r="C562" s="37"/>
      <c r="D562" s="67"/>
      <c r="E562" s="47"/>
      <c r="F562" s="41"/>
      <c r="G562" s="41"/>
      <c r="H562" s="48"/>
      <c r="I562" s="41"/>
      <c r="J562" s="41"/>
      <c r="K562" s="48"/>
      <c r="L562" s="41"/>
      <c r="M562" s="61"/>
      <c r="N562" s="41"/>
      <c r="O562" s="129"/>
    </row>
    <row r="563" spans="2:15" ht="12.75" customHeight="1">
      <c r="B563" s="112">
        <f t="shared" si="15"/>
        <v>0</v>
      </c>
      <c r="C563" s="37"/>
      <c r="D563" s="67"/>
      <c r="E563" s="47"/>
      <c r="F563" s="41"/>
      <c r="G563" s="41"/>
      <c r="H563" s="48"/>
      <c r="I563" s="41"/>
      <c r="J563" s="41"/>
      <c r="K563" s="48"/>
      <c r="L563" s="41"/>
      <c r="M563" s="61"/>
      <c r="N563" s="41"/>
      <c r="O563" s="129"/>
    </row>
    <row r="564" spans="2:15" ht="12.75" customHeight="1">
      <c r="B564" s="112">
        <f t="shared" si="15"/>
        <v>0</v>
      </c>
      <c r="C564" s="37"/>
      <c r="D564" s="67"/>
      <c r="E564" s="47"/>
      <c r="F564" s="41"/>
      <c r="G564" s="41"/>
      <c r="H564" s="48"/>
      <c r="I564" s="41"/>
      <c r="J564" s="41"/>
      <c r="K564" s="48"/>
      <c r="L564" s="41"/>
      <c r="M564" s="61"/>
      <c r="N564" s="41"/>
      <c r="O564" s="129"/>
    </row>
    <row r="565" spans="2:15" ht="12.75" customHeight="1">
      <c r="B565" s="112">
        <f t="shared" si="15"/>
        <v>0</v>
      </c>
      <c r="C565" s="37"/>
      <c r="D565" s="67"/>
      <c r="E565" s="47"/>
      <c r="F565" s="41"/>
      <c r="G565" s="41"/>
      <c r="H565" s="48"/>
      <c r="I565" s="41"/>
      <c r="J565" s="41"/>
      <c r="K565" s="48"/>
      <c r="L565" s="41"/>
      <c r="M565" s="61"/>
      <c r="N565" s="41"/>
      <c r="O565" s="129"/>
    </row>
    <row r="566" spans="2:15" ht="12.75" customHeight="1">
      <c r="B566" s="112">
        <f t="shared" si="15"/>
        <v>0</v>
      </c>
      <c r="C566" s="37"/>
      <c r="D566" s="67"/>
      <c r="E566" s="47"/>
      <c r="F566" s="41"/>
      <c r="G566" s="41"/>
      <c r="H566" s="48"/>
      <c r="I566" s="41"/>
      <c r="J566" s="41"/>
      <c r="K566" s="48"/>
      <c r="L566" s="41"/>
      <c r="M566" s="61"/>
      <c r="N566" s="41"/>
      <c r="O566" s="129"/>
    </row>
    <row r="567" spans="2:15" ht="12.75" customHeight="1">
      <c r="B567" s="112">
        <f t="shared" si="15"/>
        <v>0</v>
      </c>
      <c r="C567" s="37"/>
      <c r="D567" s="67"/>
      <c r="E567" s="47"/>
      <c r="F567" s="41"/>
      <c r="G567" s="41"/>
      <c r="H567" s="48"/>
      <c r="I567" s="41"/>
      <c r="J567" s="41"/>
      <c r="K567" s="48"/>
      <c r="L567" s="41"/>
      <c r="M567" s="61"/>
      <c r="N567" s="41"/>
      <c r="O567" s="129"/>
    </row>
    <row r="568" spans="2:15" ht="12.75" customHeight="1">
      <c r="B568" s="112">
        <f t="shared" si="15"/>
        <v>0</v>
      </c>
      <c r="C568" s="37"/>
      <c r="D568" s="67"/>
      <c r="E568" s="47"/>
      <c r="F568" s="41"/>
      <c r="G568" s="41"/>
      <c r="H568" s="48"/>
      <c r="I568" s="41"/>
      <c r="J568" s="41"/>
      <c r="K568" s="48"/>
      <c r="L568" s="41"/>
      <c r="M568" s="61"/>
      <c r="N568" s="41"/>
      <c r="O568" s="129"/>
    </row>
    <row r="569" spans="2:15" ht="12.75" customHeight="1">
      <c r="B569" s="112">
        <f t="shared" si="15"/>
        <v>0</v>
      </c>
      <c r="C569" s="37"/>
      <c r="D569" s="67"/>
      <c r="E569" s="47"/>
      <c r="F569" s="41"/>
      <c r="G569" s="41"/>
      <c r="H569" s="48"/>
      <c r="I569" s="41"/>
      <c r="J569" s="41"/>
      <c r="K569" s="48"/>
      <c r="L569" s="41"/>
      <c r="M569" s="61"/>
      <c r="N569" s="41"/>
      <c r="O569" s="129"/>
    </row>
    <row r="570" spans="2:15" ht="12.75" customHeight="1">
      <c r="B570" s="112">
        <f t="shared" si="15"/>
        <v>0</v>
      </c>
      <c r="C570" s="37"/>
      <c r="D570" s="67"/>
      <c r="E570" s="47"/>
      <c r="F570" s="41"/>
      <c r="G570" s="41"/>
      <c r="H570" s="48"/>
      <c r="I570" s="41"/>
      <c r="J570" s="41"/>
      <c r="K570" s="48"/>
      <c r="L570" s="41"/>
      <c r="M570" s="61"/>
      <c r="N570" s="41"/>
      <c r="O570" s="129"/>
    </row>
    <row r="571" spans="2:15" ht="12.75" customHeight="1">
      <c r="B571" s="112">
        <f t="shared" si="15"/>
        <v>0</v>
      </c>
      <c r="C571" s="37"/>
      <c r="D571" s="67"/>
      <c r="E571" s="47"/>
      <c r="F571" s="41"/>
      <c r="G571" s="41"/>
      <c r="H571" s="48"/>
      <c r="I571" s="41"/>
      <c r="J571" s="41"/>
      <c r="K571" s="48"/>
      <c r="L571" s="41"/>
      <c r="M571" s="61"/>
      <c r="N571" s="41"/>
      <c r="O571" s="129"/>
    </row>
    <row r="572" spans="2:15" ht="12.75" customHeight="1">
      <c r="B572" s="112">
        <f t="shared" si="15"/>
        <v>0</v>
      </c>
      <c r="C572" s="37"/>
      <c r="D572" s="67"/>
      <c r="E572" s="47"/>
      <c r="F572" s="41"/>
      <c r="G572" s="41"/>
      <c r="H572" s="48"/>
      <c r="I572" s="41"/>
      <c r="J572" s="41"/>
      <c r="K572" s="48"/>
      <c r="L572" s="41"/>
      <c r="M572" s="61"/>
      <c r="N572" s="41"/>
      <c r="O572" s="129"/>
    </row>
    <row r="573" spans="2:15" ht="12.75" customHeight="1">
      <c r="B573" s="112">
        <f t="shared" si="15"/>
        <v>0</v>
      </c>
      <c r="C573" s="37"/>
      <c r="D573" s="67"/>
      <c r="E573" s="47"/>
      <c r="F573" s="41"/>
      <c r="G573" s="41"/>
      <c r="H573" s="48"/>
      <c r="I573" s="41"/>
      <c r="J573" s="41"/>
      <c r="K573" s="48"/>
      <c r="L573" s="41"/>
      <c r="M573" s="61"/>
      <c r="N573" s="41"/>
      <c r="O573" s="129"/>
    </row>
    <row r="574" spans="2:15" ht="12.75" customHeight="1">
      <c r="B574" s="112">
        <f t="shared" si="15"/>
        <v>0</v>
      </c>
      <c r="C574" s="37"/>
      <c r="D574" s="67"/>
      <c r="E574" s="47"/>
      <c r="F574" s="41"/>
      <c r="G574" s="41"/>
      <c r="H574" s="48"/>
      <c r="I574" s="41"/>
      <c r="J574" s="41"/>
      <c r="K574" s="48"/>
      <c r="L574" s="41"/>
      <c r="M574" s="61"/>
      <c r="N574" s="41"/>
      <c r="O574" s="129"/>
    </row>
    <row r="575" spans="2:15" ht="12.75" customHeight="1">
      <c r="B575" s="112">
        <f t="shared" si="15"/>
        <v>0</v>
      </c>
      <c r="C575" s="37"/>
      <c r="D575" s="67"/>
      <c r="E575" s="47"/>
      <c r="F575" s="41"/>
      <c r="G575" s="41"/>
      <c r="H575" s="48"/>
      <c r="I575" s="41"/>
      <c r="J575" s="41"/>
      <c r="K575" s="48"/>
      <c r="L575" s="41"/>
      <c r="M575" s="61"/>
      <c r="N575" s="41"/>
      <c r="O575" s="129"/>
    </row>
    <row r="576" spans="2:15" ht="12.75" customHeight="1">
      <c r="B576" s="112">
        <f t="shared" si="15"/>
        <v>0</v>
      </c>
      <c r="C576" s="37"/>
      <c r="D576" s="67"/>
      <c r="E576" s="47"/>
      <c r="F576" s="41"/>
      <c r="G576" s="41"/>
      <c r="H576" s="48"/>
      <c r="I576" s="41"/>
      <c r="J576" s="41"/>
      <c r="K576" s="48"/>
      <c r="L576" s="41"/>
      <c r="M576" s="61"/>
      <c r="N576" s="41"/>
      <c r="O576" s="129"/>
    </row>
    <row r="577" spans="2:15" ht="12.75" customHeight="1">
      <c r="B577" s="112">
        <f t="shared" si="15"/>
        <v>0</v>
      </c>
      <c r="C577" s="37"/>
      <c r="D577" s="67"/>
      <c r="E577" s="47"/>
      <c r="F577" s="41"/>
      <c r="G577" s="41"/>
      <c r="H577" s="48"/>
      <c r="I577" s="41"/>
      <c r="J577" s="41"/>
      <c r="K577" s="48"/>
      <c r="L577" s="41"/>
      <c r="M577" s="61"/>
      <c r="N577" s="41"/>
      <c r="O577" s="129"/>
    </row>
    <row r="578" spans="2:15" ht="12.75" customHeight="1">
      <c r="B578" s="112">
        <f t="shared" si="15"/>
        <v>0</v>
      </c>
      <c r="C578" s="37"/>
      <c r="D578" s="67"/>
      <c r="E578" s="47"/>
      <c r="F578" s="41"/>
      <c r="G578" s="41"/>
      <c r="H578" s="48"/>
      <c r="I578" s="41"/>
      <c r="J578" s="41"/>
      <c r="K578" s="48"/>
      <c r="L578" s="41"/>
      <c r="M578" s="61"/>
      <c r="N578" s="41"/>
      <c r="O578" s="129"/>
    </row>
    <row r="579" spans="2:15" ht="12.75" customHeight="1">
      <c r="B579" s="112">
        <f t="shared" si="15"/>
        <v>0</v>
      </c>
      <c r="C579" s="37"/>
      <c r="D579" s="67"/>
      <c r="E579" s="47"/>
      <c r="F579" s="41"/>
      <c r="G579" s="41"/>
      <c r="H579" s="48"/>
      <c r="I579" s="41"/>
      <c r="J579" s="41"/>
      <c r="K579" s="48"/>
      <c r="L579" s="41"/>
      <c r="M579" s="61"/>
      <c r="N579" s="41"/>
      <c r="O579" s="129"/>
    </row>
    <row r="580" spans="2:15" ht="12.75" customHeight="1">
      <c r="B580" s="112">
        <f t="shared" si="15"/>
        <v>0</v>
      </c>
      <c r="C580" s="37"/>
      <c r="D580" s="67"/>
      <c r="E580" s="47"/>
      <c r="F580" s="41"/>
      <c r="G580" s="41"/>
      <c r="H580" s="48"/>
      <c r="I580" s="41"/>
      <c r="J580" s="41"/>
      <c r="K580" s="48"/>
      <c r="L580" s="41"/>
      <c r="M580" s="61"/>
      <c r="N580" s="41"/>
      <c r="O580" s="129"/>
    </row>
    <row r="581" spans="2:15" ht="12.75" customHeight="1">
      <c r="B581" s="112">
        <f t="shared" si="15"/>
        <v>0</v>
      </c>
      <c r="C581" s="37"/>
      <c r="D581" s="67"/>
      <c r="E581" s="47"/>
      <c r="F581" s="41"/>
      <c r="G581" s="41"/>
      <c r="H581" s="48"/>
      <c r="I581" s="41"/>
      <c r="J581" s="41"/>
      <c r="K581" s="48"/>
      <c r="L581" s="41"/>
      <c r="M581" s="61"/>
      <c r="N581" s="41"/>
      <c r="O581" s="129"/>
    </row>
    <row r="582" spans="2:15" ht="12.75" customHeight="1">
      <c r="B582" s="112">
        <f t="shared" si="15"/>
        <v>0</v>
      </c>
      <c r="C582" s="37"/>
      <c r="D582" s="67"/>
      <c r="E582" s="47"/>
      <c r="F582" s="41"/>
      <c r="G582" s="41"/>
      <c r="H582" s="48"/>
      <c r="I582" s="41"/>
      <c r="J582" s="41"/>
      <c r="K582" s="48"/>
      <c r="L582" s="41"/>
      <c r="M582" s="61"/>
      <c r="N582" s="41"/>
      <c r="O582" s="129"/>
    </row>
    <row r="583" spans="2:15" ht="12.75" customHeight="1">
      <c r="B583" s="112">
        <f t="shared" si="15"/>
        <v>0</v>
      </c>
      <c r="C583" s="37"/>
      <c r="D583" s="67"/>
      <c r="E583" s="47"/>
      <c r="F583" s="41"/>
      <c r="G583" s="41"/>
      <c r="H583" s="48"/>
      <c r="I583" s="41"/>
      <c r="J583" s="41"/>
      <c r="K583" s="48"/>
      <c r="L583" s="41"/>
      <c r="M583" s="61"/>
      <c r="N583" s="41"/>
      <c r="O583" s="129"/>
    </row>
    <row r="584" spans="2:15" ht="12.75" customHeight="1">
      <c r="B584" s="112">
        <f t="shared" si="15"/>
        <v>0</v>
      </c>
      <c r="C584" s="37"/>
      <c r="D584" s="67"/>
      <c r="E584" s="47"/>
      <c r="F584" s="41"/>
      <c r="G584" s="41"/>
      <c r="H584" s="48"/>
      <c r="I584" s="41"/>
      <c r="J584" s="41"/>
      <c r="K584" s="48"/>
      <c r="L584" s="41"/>
      <c r="M584" s="61"/>
      <c r="N584" s="41"/>
      <c r="O584" s="129"/>
    </row>
    <row r="585" spans="2:15" ht="12.75" customHeight="1">
      <c r="B585" s="112">
        <f t="shared" si="15"/>
        <v>0</v>
      </c>
      <c r="C585" s="37"/>
      <c r="D585" s="67"/>
      <c r="E585" s="47"/>
      <c r="F585" s="41"/>
      <c r="G585" s="41"/>
      <c r="H585" s="48"/>
      <c r="I585" s="41"/>
      <c r="J585" s="41"/>
      <c r="K585" s="48"/>
      <c r="L585" s="41"/>
      <c r="M585" s="61"/>
      <c r="N585" s="41"/>
      <c r="O585" s="129"/>
    </row>
    <row r="586" spans="2:15" ht="12.75" customHeight="1">
      <c r="B586" s="112">
        <f t="shared" si="15"/>
        <v>0</v>
      </c>
      <c r="C586" s="37"/>
      <c r="D586" s="67"/>
      <c r="E586" s="47"/>
      <c r="F586" s="41"/>
      <c r="G586" s="41"/>
      <c r="H586" s="48"/>
      <c r="I586" s="41"/>
      <c r="J586" s="41"/>
      <c r="K586" s="48"/>
      <c r="L586" s="41"/>
      <c r="M586" s="61"/>
      <c r="N586" s="41"/>
      <c r="O586" s="129"/>
    </row>
    <row r="587" spans="2:15" ht="12.75" customHeight="1">
      <c r="B587" s="112">
        <f t="shared" si="15"/>
        <v>0</v>
      </c>
      <c r="C587" s="37"/>
      <c r="D587" s="67"/>
      <c r="E587" s="47"/>
      <c r="F587" s="41"/>
      <c r="G587" s="41"/>
      <c r="H587" s="48"/>
      <c r="I587" s="41"/>
      <c r="J587" s="41"/>
      <c r="K587" s="48"/>
      <c r="L587" s="41"/>
      <c r="M587" s="61"/>
      <c r="N587" s="41"/>
      <c r="O587" s="129"/>
    </row>
    <row r="588" spans="2:15" ht="12.75" customHeight="1">
      <c r="B588" s="112">
        <f t="shared" si="15"/>
        <v>0</v>
      </c>
      <c r="C588" s="37"/>
      <c r="D588" s="67"/>
      <c r="E588" s="47"/>
      <c r="F588" s="41"/>
      <c r="G588" s="41"/>
      <c r="H588" s="48"/>
      <c r="I588" s="41"/>
      <c r="J588" s="41"/>
      <c r="K588" s="48"/>
      <c r="L588" s="41"/>
      <c r="M588" s="61"/>
      <c r="N588" s="41"/>
      <c r="O588" s="129"/>
    </row>
    <row r="589" spans="2:15" ht="12.75" customHeight="1">
      <c r="B589" s="112">
        <f t="shared" si="15"/>
        <v>0</v>
      </c>
      <c r="C589" s="37"/>
      <c r="D589" s="67"/>
      <c r="E589" s="47"/>
      <c r="F589" s="41"/>
      <c r="G589" s="41"/>
      <c r="H589" s="48"/>
      <c r="I589" s="41"/>
      <c r="J589" s="41"/>
      <c r="K589" s="48"/>
      <c r="L589" s="41"/>
      <c r="M589" s="61"/>
      <c r="N589" s="41"/>
      <c r="O589" s="129"/>
    </row>
    <row r="590" spans="2:15" ht="12.75" customHeight="1">
      <c r="B590" s="112">
        <f t="shared" si="15"/>
        <v>0</v>
      </c>
      <c r="C590" s="37"/>
      <c r="D590" s="67"/>
      <c r="E590" s="47"/>
      <c r="F590" s="41"/>
      <c r="G590" s="41"/>
      <c r="H590" s="48"/>
      <c r="I590" s="41"/>
      <c r="J590" s="41"/>
      <c r="K590" s="48"/>
      <c r="L590" s="41"/>
      <c r="M590" s="61"/>
      <c r="N590" s="41"/>
      <c r="O590" s="129"/>
    </row>
    <row r="591" spans="2:15" ht="12.75" customHeight="1">
      <c r="B591" s="112">
        <f t="shared" si="15"/>
        <v>0</v>
      </c>
      <c r="C591" s="37"/>
      <c r="D591" s="67"/>
      <c r="E591" s="47"/>
      <c r="F591" s="41"/>
      <c r="G591" s="41"/>
      <c r="H591" s="48"/>
      <c r="I591" s="41"/>
      <c r="J591" s="41"/>
      <c r="K591" s="48"/>
      <c r="L591" s="41"/>
      <c r="M591" s="61"/>
      <c r="N591" s="41"/>
      <c r="O591" s="129"/>
    </row>
    <row r="592" spans="2:15" ht="12.75" customHeight="1">
      <c r="B592" s="112">
        <f t="shared" si="15"/>
        <v>0</v>
      </c>
      <c r="C592" s="37"/>
      <c r="D592" s="67"/>
      <c r="E592" s="47"/>
      <c r="F592" s="41"/>
      <c r="G592" s="41"/>
      <c r="H592" s="48"/>
      <c r="I592" s="41"/>
      <c r="J592" s="41"/>
      <c r="K592" s="48"/>
      <c r="L592" s="41"/>
      <c r="M592" s="61"/>
      <c r="N592" s="41"/>
      <c r="O592" s="129"/>
    </row>
    <row r="593" spans="2:15" ht="12.75" customHeight="1">
      <c r="B593" s="112">
        <f t="shared" si="15"/>
        <v>0</v>
      </c>
      <c r="C593" s="37"/>
      <c r="D593" s="67"/>
      <c r="E593" s="47"/>
      <c r="F593" s="41"/>
      <c r="G593" s="41"/>
      <c r="H593" s="48"/>
      <c r="I593" s="41"/>
      <c r="J593" s="41"/>
      <c r="K593" s="48"/>
      <c r="L593" s="41"/>
      <c r="M593" s="61"/>
      <c r="N593" s="41"/>
      <c r="O593" s="129"/>
    </row>
    <row r="594" spans="2:15" ht="12.75" customHeight="1">
      <c r="B594" s="112">
        <f t="shared" ref="B594:B657" si="16">$C$2</f>
        <v>0</v>
      </c>
      <c r="C594" s="37"/>
      <c r="D594" s="67"/>
      <c r="E594" s="47"/>
      <c r="F594" s="41"/>
      <c r="G594" s="41"/>
      <c r="H594" s="48"/>
      <c r="I594" s="41"/>
      <c r="J594" s="41"/>
      <c r="K594" s="48"/>
      <c r="L594" s="41"/>
      <c r="M594" s="61"/>
      <c r="N594" s="41"/>
      <c r="O594" s="129"/>
    </row>
    <row r="595" spans="2:15" ht="12.75" customHeight="1">
      <c r="B595" s="112">
        <f t="shared" si="16"/>
        <v>0</v>
      </c>
      <c r="C595" s="37"/>
      <c r="D595" s="67"/>
      <c r="E595" s="47"/>
      <c r="F595" s="41"/>
      <c r="G595" s="41"/>
      <c r="H595" s="48"/>
      <c r="I595" s="41"/>
      <c r="J595" s="41"/>
      <c r="K595" s="48"/>
      <c r="L595" s="41"/>
      <c r="M595" s="61"/>
      <c r="N595" s="41"/>
      <c r="O595" s="129"/>
    </row>
    <row r="596" spans="2:15" ht="12.75" customHeight="1">
      <c r="B596" s="112">
        <f t="shared" si="16"/>
        <v>0</v>
      </c>
      <c r="C596" s="37"/>
      <c r="D596" s="67"/>
      <c r="E596" s="47"/>
      <c r="F596" s="41"/>
      <c r="G596" s="41"/>
      <c r="H596" s="48"/>
      <c r="I596" s="41"/>
      <c r="J596" s="41"/>
      <c r="K596" s="48"/>
      <c r="L596" s="41"/>
      <c r="M596" s="61"/>
      <c r="N596" s="41"/>
      <c r="O596" s="129"/>
    </row>
    <row r="597" spans="2:15" ht="12.75" customHeight="1">
      <c r="B597" s="112">
        <f t="shared" si="16"/>
        <v>0</v>
      </c>
      <c r="C597" s="37"/>
      <c r="D597" s="67"/>
      <c r="E597" s="47"/>
      <c r="F597" s="41"/>
      <c r="G597" s="41"/>
      <c r="H597" s="48"/>
      <c r="I597" s="41"/>
      <c r="J597" s="41"/>
      <c r="K597" s="48"/>
      <c r="L597" s="41"/>
      <c r="M597" s="61"/>
      <c r="N597" s="41"/>
      <c r="O597" s="129"/>
    </row>
    <row r="598" spans="2:15" ht="12.75" customHeight="1">
      <c r="B598" s="112">
        <f t="shared" si="16"/>
        <v>0</v>
      </c>
      <c r="C598" s="37"/>
      <c r="D598" s="67"/>
      <c r="E598" s="47"/>
      <c r="F598" s="41"/>
      <c r="G598" s="41"/>
      <c r="H598" s="48"/>
      <c r="I598" s="41"/>
      <c r="J598" s="41"/>
      <c r="K598" s="48"/>
      <c r="L598" s="41"/>
      <c r="M598" s="61"/>
      <c r="N598" s="41"/>
      <c r="O598" s="129"/>
    </row>
    <row r="599" spans="2:15" ht="12.75" customHeight="1">
      <c r="B599" s="112">
        <f t="shared" si="16"/>
        <v>0</v>
      </c>
      <c r="C599" s="37"/>
      <c r="D599" s="67"/>
      <c r="E599" s="47"/>
      <c r="F599" s="41"/>
      <c r="G599" s="41"/>
      <c r="H599" s="48"/>
      <c r="I599" s="41"/>
      <c r="J599" s="41"/>
      <c r="K599" s="48"/>
      <c r="L599" s="41"/>
      <c r="M599" s="61"/>
      <c r="N599" s="41"/>
      <c r="O599" s="129"/>
    </row>
    <row r="600" spans="2:15" ht="12.75" customHeight="1">
      <c r="B600" s="112">
        <f t="shared" si="16"/>
        <v>0</v>
      </c>
      <c r="C600" s="37"/>
      <c r="D600" s="67"/>
      <c r="E600" s="47"/>
      <c r="F600" s="41"/>
      <c r="G600" s="41"/>
      <c r="H600" s="48"/>
      <c r="I600" s="41"/>
      <c r="J600" s="41"/>
      <c r="K600" s="48"/>
      <c r="L600" s="41"/>
      <c r="M600" s="61"/>
      <c r="N600" s="41"/>
      <c r="O600" s="129"/>
    </row>
    <row r="601" spans="2:15" ht="12.75" customHeight="1">
      <c r="B601" s="112">
        <f t="shared" si="16"/>
        <v>0</v>
      </c>
      <c r="C601" s="37"/>
      <c r="D601" s="67"/>
      <c r="E601" s="47"/>
      <c r="F601" s="41"/>
      <c r="G601" s="41"/>
      <c r="H601" s="48"/>
      <c r="I601" s="41"/>
      <c r="J601" s="41"/>
      <c r="K601" s="48"/>
      <c r="L601" s="41"/>
      <c r="M601" s="61"/>
      <c r="N601" s="41"/>
      <c r="O601" s="129"/>
    </row>
    <row r="602" spans="2:15" ht="12.75" customHeight="1">
      <c r="B602" s="112">
        <f t="shared" si="16"/>
        <v>0</v>
      </c>
      <c r="C602" s="37"/>
      <c r="D602" s="67"/>
      <c r="E602" s="47"/>
      <c r="F602" s="41"/>
      <c r="G602" s="41"/>
      <c r="H602" s="48"/>
      <c r="I602" s="41"/>
      <c r="J602" s="41"/>
      <c r="K602" s="48"/>
      <c r="L602" s="41"/>
      <c r="M602" s="61"/>
      <c r="N602" s="41"/>
      <c r="O602" s="129"/>
    </row>
    <row r="603" spans="2:15" ht="12.75" customHeight="1">
      <c r="B603" s="112">
        <f t="shared" si="16"/>
        <v>0</v>
      </c>
      <c r="C603" s="37"/>
      <c r="D603" s="67"/>
      <c r="E603" s="47"/>
      <c r="F603" s="41"/>
      <c r="G603" s="41"/>
      <c r="H603" s="48"/>
      <c r="I603" s="41"/>
      <c r="J603" s="41"/>
      <c r="K603" s="48"/>
      <c r="L603" s="41"/>
      <c r="M603" s="61"/>
      <c r="N603" s="41"/>
      <c r="O603" s="129"/>
    </row>
    <row r="604" spans="2:15" ht="12.75" customHeight="1">
      <c r="B604" s="112">
        <f t="shared" si="16"/>
        <v>0</v>
      </c>
      <c r="C604" s="37"/>
      <c r="D604" s="67"/>
      <c r="E604" s="47"/>
      <c r="F604" s="41"/>
      <c r="G604" s="41"/>
      <c r="H604" s="48"/>
      <c r="I604" s="41"/>
      <c r="J604" s="41"/>
      <c r="K604" s="48"/>
      <c r="L604" s="41"/>
      <c r="M604" s="61"/>
      <c r="N604" s="41"/>
      <c r="O604" s="129"/>
    </row>
    <row r="605" spans="2:15" ht="12.75" customHeight="1">
      <c r="B605" s="112">
        <f t="shared" si="16"/>
        <v>0</v>
      </c>
      <c r="C605" s="37"/>
      <c r="D605" s="67"/>
      <c r="E605" s="47"/>
      <c r="F605" s="41"/>
      <c r="G605" s="41"/>
      <c r="H605" s="48"/>
      <c r="I605" s="41"/>
      <c r="J605" s="41"/>
      <c r="K605" s="48"/>
      <c r="L605" s="41"/>
      <c r="M605" s="61"/>
      <c r="N605" s="41"/>
      <c r="O605" s="129"/>
    </row>
    <row r="606" spans="2:15" ht="12.75" customHeight="1">
      <c r="B606" s="112">
        <f t="shared" si="16"/>
        <v>0</v>
      </c>
      <c r="C606" s="37"/>
      <c r="D606" s="67"/>
      <c r="E606" s="47"/>
      <c r="F606" s="41"/>
      <c r="G606" s="41"/>
      <c r="H606" s="48"/>
      <c r="I606" s="41"/>
      <c r="J606" s="41"/>
      <c r="K606" s="48"/>
      <c r="L606" s="41"/>
      <c r="M606" s="61"/>
      <c r="N606" s="41"/>
      <c r="O606" s="129"/>
    </row>
    <row r="607" spans="2:15" ht="12.75" customHeight="1">
      <c r="B607" s="112">
        <f t="shared" si="16"/>
        <v>0</v>
      </c>
      <c r="C607" s="37"/>
      <c r="D607" s="67"/>
      <c r="E607" s="47"/>
      <c r="F607" s="41"/>
      <c r="G607" s="41"/>
      <c r="H607" s="48"/>
      <c r="I607" s="41"/>
      <c r="J607" s="41"/>
      <c r="K607" s="48"/>
      <c r="L607" s="41"/>
      <c r="M607" s="61"/>
      <c r="N607" s="41"/>
      <c r="O607" s="129"/>
    </row>
    <row r="608" spans="2:15" ht="12.75" customHeight="1">
      <c r="B608" s="112">
        <f t="shared" si="16"/>
        <v>0</v>
      </c>
      <c r="C608" s="37"/>
      <c r="D608" s="67"/>
      <c r="E608" s="47"/>
      <c r="F608" s="41"/>
      <c r="G608" s="41"/>
      <c r="H608" s="48"/>
      <c r="I608" s="41"/>
      <c r="J608" s="41"/>
      <c r="K608" s="48"/>
      <c r="L608" s="41"/>
      <c r="M608" s="61"/>
      <c r="N608" s="41"/>
      <c r="O608" s="129"/>
    </row>
    <row r="609" spans="2:15" ht="12.75" customHeight="1">
      <c r="B609" s="112">
        <f t="shared" si="16"/>
        <v>0</v>
      </c>
      <c r="C609" s="37"/>
      <c r="D609" s="67"/>
      <c r="E609" s="47"/>
      <c r="F609" s="41"/>
      <c r="G609" s="41"/>
      <c r="H609" s="48"/>
      <c r="I609" s="41"/>
      <c r="J609" s="41"/>
      <c r="K609" s="48"/>
      <c r="L609" s="41"/>
      <c r="M609" s="61"/>
      <c r="N609" s="41"/>
      <c r="O609" s="129"/>
    </row>
    <row r="610" spans="2:15" ht="12.75" customHeight="1">
      <c r="B610" s="112">
        <f t="shared" si="16"/>
        <v>0</v>
      </c>
      <c r="C610" s="37"/>
      <c r="D610" s="67"/>
      <c r="E610" s="47"/>
      <c r="F610" s="41"/>
      <c r="G610" s="41"/>
      <c r="H610" s="48"/>
      <c r="I610" s="41"/>
      <c r="J610" s="41"/>
      <c r="K610" s="48"/>
      <c r="L610" s="41"/>
      <c r="M610" s="61"/>
      <c r="N610" s="41"/>
      <c r="O610" s="129"/>
    </row>
    <row r="611" spans="2:15" ht="12.75" customHeight="1">
      <c r="B611" s="112">
        <f t="shared" si="16"/>
        <v>0</v>
      </c>
      <c r="C611" s="37"/>
      <c r="D611" s="67"/>
      <c r="E611" s="47"/>
      <c r="F611" s="41"/>
      <c r="G611" s="41"/>
      <c r="H611" s="48"/>
      <c r="I611" s="41"/>
      <c r="J611" s="41"/>
      <c r="K611" s="48"/>
      <c r="L611" s="41"/>
      <c r="M611" s="61"/>
      <c r="N611" s="41"/>
      <c r="O611" s="129"/>
    </row>
    <row r="612" spans="2:15" ht="12.75" customHeight="1">
      <c r="B612" s="112">
        <f t="shared" si="16"/>
        <v>0</v>
      </c>
      <c r="C612" s="37"/>
      <c r="D612" s="67"/>
      <c r="E612" s="47"/>
      <c r="F612" s="41"/>
      <c r="G612" s="41"/>
      <c r="H612" s="48"/>
      <c r="I612" s="41"/>
      <c r="J612" s="41"/>
      <c r="K612" s="48"/>
      <c r="L612" s="41"/>
      <c r="M612" s="61"/>
      <c r="N612" s="41"/>
      <c r="O612" s="129"/>
    </row>
    <row r="613" spans="2:15" ht="12.75" customHeight="1">
      <c r="B613" s="112">
        <f t="shared" si="16"/>
        <v>0</v>
      </c>
      <c r="C613" s="37"/>
      <c r="D613" s="67"/>
      <c r="E613" s="47"/>
      <c r="F613" s="41"/>
      <c r="G613" s="41"/>
      <c r="H613" s="48"/>
      <c r="I613" s="41"/>
      <c r="J613" s="41"/>
      <c r="K613" s="48"/>
      <c r="L613" s="41"/>
      <c r="M613" s="61"/>
      <c r="N613" s="41"/>
      <c r="O613" s="129"/>
    </row>
    <row r="614" spans="2:15" ht="12.75" customHeight="1">
      <c r="B614" s="112">
        <f t="shared" si="16"/>
        <v>0</v>
      </c>
      <c r="C614" s="37"/>
      <c r="D614" s="67"/>
      <c r="E614" s="47"/>
      <c r="F614" s="41"/>
      <c r="G614" s="41"/>
      <c r="H614" s="48"/>
      <c r="I614" s="41"/>
      <c r="J614" s="41"/>
      <c r="K614" s="48"/>
      <c r="L614" s="41"/>
      <c r="M614" s="61"/>
      <c r="N614" s="41"/>
      <c r="O614" s="129"/>
    </row>
    <row r="615" spans="2:15" ht="12.75" customHeight="1">
      <c r="B615" s="112">
        <f t="shared" si="16"/>
        <v>0</v>
      </c>
      <c r="C615" s="37"/>
      <c r="D615" s="67"/>
      <c r="E615" s="47"/>
      <c r="F615" s="41"/>
      <c r="G615" s="41"/>
      <c r="H615" s="48"/>
      <c r="I615" s="41"/>
      <c r="J615" s="41"/>
      <c r="K615" s="48"/>
      <c r="L615" s="41"/>
      <c r="M615" s="61"/>
      <c r="N615" s="41"/>
      <c r="O615" s="129"/>
    </row>
    <row r="616" spans="2:15" ht="12.75" customHeight="1">
      <c r="B616" s="112">
        <f t="shared" si="16"/>
        <v>0</v>
      </c>
      <c r="C616" s="37"/>
      <c r="D616" s="67"/>
      <c r="E616" s="47"/>
      <c r="F616" s="41"/>
      <c r="G616" s="41"/>
      <c r="H616" s="48"/>
      <c r="I616" s="41"/>
      <c r="J616" s="41"/>
      <c r="K616" s="48"/>
      <c r="L616" s="41"/>
      <c r="M616" s="61"/>
      <c r="N616" s="41"/>
      <c r="O616" s="129"/>
    </row>
    <row r="617" spans="2:15" ht="12.75" customHeight="1">
      <c r="B617" s="112">
        <f t="shared" si="16"/>
        <v>0</v>
      </c>
      <c r="C617" s="37"/>
      <c r="D617" s="67"/>
      <c r="E617" s="47"/>
      <c r="F617" s="41"/>
      <c r="G617" s="41"/>
      <c r="H617" s="48"/>
      <c r="I617" s="41"/>
      <c r="J617" s="41"/>
      <c r="K617" s="48"/>
      <c r="L617" s="41"/>
      <c r="M617" s="61"/>
      <c r="N617" s="41"/>
      <c r="O617" s="129"/>
    </row>
    <row r="618" spans="2:15" ht="12.75" customHeight="1">
      <c r="B618" s="112">
        <f t="shared" si="16"/>
        <v>0</v>
      </c>
      <c r="C618" s="37"/>
      <c r="D618" s="67"/>
      <c r="E618" s="47"/>
      <c r="F618" s="41"/>
      <c r="G618" s="41"/>
      <c r="H618" s="48"/>
      <c r="I618" s="41"/>
      <c r="J618" s="41"/>
      <c r="K618" s="48"/>
      <c r="L618" s="41"/>
      <c r="M618" s="61"/>
      <c r="N618" s="41"/>
      <c r="O618" s="129"/>
    </row>
    <row r="619" spans="2:15" ht="12.75" customHeight="1">
      <c r="B619" s="112">
        <f t="shared" si="16"/>
        <v>0</v>
      </c>
      <c r="C619" s="37"/>
      <c r="D619" s="67"/>
      <c r="E619" s="47"/>
      <c r="F619" s="41"/>
      <c r="G619" s="41"/>
      <c r="H619" s="48"/>
      <c r="I619" s="41"/>
      <c r="J619" s="41"/>
      <c r="K619" s="48"/>
      <c r="L619" s="41"/>
      <c r="M619" s="61"/>
      <c r="N619" s="41"/>
      <c r="O619" s="129"/>
    </row>
    <row r="620" spans="2:15" ht="12.75" customHeight="1">
      <c r="B620" s="112">
        <f t="shared" si="16"/>
        <v>0</v>
      </c>
      <c r="C620" s="37"/>
      <c r="D620" s="67"/>
      <c r="E620" s="47"/>
      <c r="F620" s="41"/>
      <c r="G620" s="41"/>
      <c r="H620" s="48"/>
      <c r="I620" s="41"/>
      <c r="J620" s="41"/>
      <c r="K620" s="48"/>
      <c r="L620" s="41"/>
      <c r="M620" s="61"/>
      <c r="N620" s="41"/>
      <c r="O620" s="129"/>
    </row>
    <row r="621" spans="2:15" ht="12.75" customHeight="1">
      <c r="B621" s="112">
        <f t="shared" si="16"/>
        <v>0</v>
      </c>
      <c r="C621" s="37"/>
      <c r="D621" s="67"/>
      <c r="E621" s="47"/>
      <c r="F621" s="41"/>
      <c r="G621" s="41"/>
      <c r="H621" s="48"/>
      <c r="I621" s="41"/>
      <c r="J621" s="41"/>
      <c r="K621" s="48"/>
      <c r="L621" s="41"/>
      <c r="M621" s="61"/>
      <c r="N621" s="41"/>
      <c r="O621" s="129"/>
    </row>
    <row r="622" spans="2:15" ht="12.75" customHeight="1">
      <c r="B622" s="112">
        <f t="shared" si="16"/>
        <v>0</v>
      </c>
      <c r="C622" s="37"/>
      <c r="D622" s="67"/>
      <c r="E622" s="47"/>
      <c r="F622" s="41"/>
      <c r="G622" s="41"/>
      <c r="H622" s="48"/>
      <c r="I622" s="41"/>
      <c r="J622" s="41"/>
      <c r="K622" s="48"/>
      <c r="L622" s="41"/>
      <c r="M622" s="61"/>
      <c r="N622" s="41"/>
      <c r="O622" s="129"/>
    </row>
    <row r="623" spans="2:15" ht="12.75" customHeight="1">
      <c r="B623" s="112">
        <f t="shared" si="16"/>
        <v>0</v>
      </c>
      <c r="C623" s="37"/>
      <c r="D623" s="67"/>
      <c r="E623" s="47"/>
      <c r="F623" s="41"/>
      <c r="G623" s="41"/>
      <c r="H623" s="48"/>
      <c r="I623" s="41"/>
      <c r="J623" s="41"/>
      <c r="K623" s="48"/>
      <c r="L623" s="41"/>
      <c r="M623" s="61"/>
      <c r="N623" s="41"/>
      <c r="O623" s="129"/>
    </row>
    <row r="624" spans="2:15" ht="12.75" customHeight="1">
      <c r="B624" s="112">
        <f t="shared" si="16"/>
        <v>0</v>
      </c>
      <c r="C624" s="37"/>
      <c r="D624" s="67"/>
      <c r="E624" s="47"/>
      <c r="F624" s="41"/>
      <c r="G624" s="41"/>
      <c r="H624" s="48"/>
      <c r="I624" s="41"/>
      <c r="J624" s="41"/>
      <c r="K624" s="48"/>
      <c r="L624" s="41"/>
      <c r="M624" s="61"/>
      <c r="N624" s="41"/>
      <c r="O624" s="129"/>
    </row>
    <row r="625" spans="2:15" ht="12.75" customHeight="1">
      <c r="B625" s="112">
        <f t="shared" si="16"/>
        <v>0</v>
      </c>
      <c r="C625" s="37"/>
      <c r="D625" s="67"/>
      <c r="E625" s="47"/>
      <c r="F625" s="41"/>
      <c r="G625" s="41"/>
      <c r="H625" s="48"/>
      <c r="I625" s="41"/>
      <c r="J625" s="41"/>
      <c r="K625" s="48"/>
      <c r="L625" s="41"/>
      <c r="M625" s="61"/>
      <c r="N625" s="41"/>
      <c r="O625" s="129"/>
    </row>
    <row r="626" spans="2:15" ht="12.75" customHeight="1">
      <c r="B626" s="112">
        <f t="shared" si="16"/>
        <v>0</v>
      </c>
      <c r="C626" s="37"/>
      <c r="D626" s="67"/>
      <c r="E626" s="47"/>
      <c r="F626" s="41"/>
      <c r="G626" s="41"/>
      <c r="H626" s="48"/>
      <c r="I626" s="41"/>
      <c r="J626" s="41"/>
      <c r="K626" s="48"/>
      <c r="L626" s="41"/>
      <c r="M626" s="61"/>
      <c r="N626" s="41"/>
      <c r="O626" s="129"/>
    </row>
    <row r="627" spans="2:15" ht="12.75" customHeight="1">
      <c r="B627" s="112">
        <f t="shared" si="16"/>
        <v>0</v>
      </c>
      <c r="C627" s="37"/>
      <c r="D627" s="67"/>
      <c r="E627" s="47"/>
      <c r="F627" s="41"/>
      <c r="G627" s="41"/>
      <c r="H627" s="48"/>
      <c r="I627" s="41"/>
      <c r="J627" s="41"/>
      <c r="K627" s="48"/>
      <c r="L627" s="41"/>
      <c r="M627" s="61"/>
      <c r="N627" s="41"/>
      <c r="O627" s="129"/>
    </row>
    <row r="628" spans="2:15" ht="12.75" customHeight="1">
      <c r="B628" s="112">
        <f t="shared" si="16"/>
        <v>0</v>
      </c>
      <c r="C628" s="37"/>
      <c r="D628" s="67"/>
      <c r="E628" s="47"/>
      <c r="F628" s="41"/>
      <c r="G628" s="41"/>
      <c r="H628" s="48"/>
      <c r="I628" s="41"/>
      <c r="J628" s="41"/>
      <c r="K628" s="48"/>
      <c r="L628" s="41"/>
      <c r="M628" s="61"/>
      <c r="N628" s="41"/>
      <c r="O628" s="129"/>
    </row>
    <row r="629" spans="2:15" ht="12.75" customHeight="1">
      <c r="B629" s="112">
        <f t="shared" si="16"/>
        <v>0</v>
      </c>
      <c r="C629" s="37"/>
      <c r="D629" s="67"/>
      <c r="E629" s="47"/>
      <c r="F629" s="41"/>
      <c r="G629" s="41"/>
      <c r="H629" s="48"/>
      <c r="I629" s="41"/>
      <c r="J629" s="41"/>
      <c r="K629" s="48"/>
      <c r="L629" s="41"/>
      <c r="M629" s="61"/>
      <c r="N629" s="41"/>
      <c r="O629" s="129"/>
    </row>
    <row r="630" spans="2:15" ht="12.75" customHeight="1">
      <c r="B630" s="112">
        <f t="shared" si="16"/>
        <v>0</v>
      </c>
      <c r="C630" s="37"/>
      <c r="D630" s="67"/>
      <c r="E630" s="47"/>
      <c r="F630" s="41"/>
      <c r="G630" s="41"/>
      <c r="H630" s="48"/>
      <c r="I630" s="41"/>
      <c r="J630" s="41"/>
      <c r="K630" s="48"/>
      <c r="L630" s="41"/>
      <c r="M630" s="61"/>
      <c r="N630" s="41"/>
      <c r="O630" s="129"/>
    </row>
    <row r="631" spans="2:15" ht="12.75" customHeight="1">
      <c r="B631" s="112">
        <f t="shared" si="16"/>
        <v>0</v>
      </c>
      <c r="C631" s="37"/>
      <c r="D631" s="67"/>
      <c r="E631" s="47"/>
      <c r="F631" s="41"/>
      <c r="G631" s="41"/>
      <c r="H631" s="48"/>
      <c r="I631" s="41"/>
      <c r="J631" s="41"/>
      <c r="K631" s="48"/>
      <c r="L631" s="41"/>
      <c r="M631" s="61"/>
      <c r="N631" s="41"/>
      <c r="O631" s="129"/>
    </row>
    <row r="632" spans="2:15" ht="12.75" customHeight="1">
      <c r="B632" s="112">
        <f t="shared" si="16"/>
        <v>0</v>
      </c>
      <c r="C632" s="37"/>
      <c r="D632" s="67"/>
      <c r="E632" s="47"/>
      <c r="F632" s="41"/>
      <c r="G632" s="41"/>
      <c r="H632" s="48"/>
      <c r="I632" s="41"/>
      <c r="J632" s="41"/>
      <c r="K632" s="48"/>
      <c r="L632" s="41"/>
      <c r="M632" s="61"/>
      <c r="N632" s="41"/>
      <c r="O632" s="129"/>
    </row>
    <row r="633" spans="2:15" ht="12.75" customHeight="1">
      <c r="B633" s="112">
        <f t="shared" si="16"/>
        <v>0</v>
      </c>
      <c r="C633" s="37"/>
      <c r="D633" s="67"/>
      <c r="E633" s="47"/>
      <c r="F633" s="41"/>
      <c r="G633" s="41"/>
      <c r="H633" s="48"/>
      <c r="I633" s="41"/>
      <c r="J633" s="41"/>
      <c r="K633" s="48"/>
      <c r="L633" s="41"/>
      <c r="M633" s="61"/>
      <c r="N633" s="41"/>
      <c r="O633" s="129"/>
    </row>
    <row r="634" spans="2:15" ht="12.75" customHeight="1">
      <c r="B634" s="112">
        <f t="shared" si="16"/>
        <v>0</v>
      </c>
      <c r="C634" s="37"/>
      <c r="D634" s="67"/>
      <c r="E634" s="47"/>
      <c r="F634" s="41"/>
      <c r="G634" s="41"/>
      <c r="H634" s="48"/>
      <c r="I634" s="41"/>
      <c r="J634" s="41"/>
      <c r="K634" s="48"/>
      <c r="L634" s="41"/>
      <c r="M634" s="61"/>
      <c r="N634" s="41"/>
      <c r="O634" s="129"/>
    </row>
    <row r="635" spans="2:15" ht="12.75" customHeight="1">
      <c r="B635" s="112">
        <f t="shared" si="16"/>
        <v>0</v>
      </c>
      <c r="C635" s="37"/>
      <c r="D635" s="67"/>
      <c r="E635" s="47"/>
      <c r="F635" s="41"/>
      <c r="G635" s="41"/>
      <c r="H635" s="48"/>
      <c r="I635" s="41"/>
      <c r="J635" s="41"/>
      <c r="K635" s="48"/>
      <c r="L635" s="41"/>
      <c r="M635" s="61"/>
      <c r="N635" s="41"/>
      <c r="O635" s="129"/>
    </row>
    <row r="636" spans="2:15" ht="12.75" customHeight="1">
      <c r="B636" s="112">
        <f t="shared" si="16"/>
        <v>0</v>
      </c>
      <c r="C636" s="37"/>
      <c r="D636" s="67"/>
      <c r="E636" s="47"/>
      <c r="F636" s="41"/>
      <c r="G636" s="41"/>
      <c r="H636" s="48"/>
      <c r="I636" s="41"/>
      <c r="J636" s="41"/>
      <c r="K636" s="48"/>
      <c r="L636" s="41"/>
      <c r="M636" s="61"/>
      <c r="N636" s="41"/>
      <c r="O636" s="129"/>
    </row>
    <row r="637" spans="2:15" ht="12.75" customHeight="1">
      <c r="B637" s="112">
        <f t="shared" si="16"/>
        <v>0</v>
      </c>
      <c r="C637" s="37"/>
      <c r="D637" s="67"/>
      <c r="E637" s="47"/>
      <c r="F637" s="41"/>
      <c r="G637" s="41"/>
      <c r="H637" s="48"/>
      <c r="I637" s="41"/>
      <c r="J637" s="41"/>
      <c r="K637" s="48"/>
      <c r="L637" s="41"/>
      <c r="M637" s="61"/>
      <c r="N637" s="41"/>
      <c r="O637" s="129"/>
    </row>
    <row r="638" spans="2:15" ht="12.75" customHeight="1">
      <c r="B638" s="112">
        <f t="shared" si="16"/>
        <v>0</v>
      </c>
      <c r="C638" s="37"/>
      <c r="D638" s="67"/>
      <c r="E638" s="47"/>
      <c r="F638" s="41"/>
      <c r="G638" s="41"/>
      <c r="H638" s="48"/>
      <c r="I638" s="41"/>
      <c r="J638" s="41"/>
      <c r="K638" s="48"/>
      <c r="L638" s="41"/>
      <c r="M638" s="61"/>
      <c r="N638" s="41"/>
      <c r="O638" s="129"/>
    </row>
    <row r="639" spans="2:15" ht="12.75" customHeight="1">
      <c r="B639" s="112">
        <f t="shared" si="16"/>
        <v>0</v>
      </c>
      <c r="C639" s="37"/>
      <c r="D639" s="67"/>
      <c r="E639" s="47"/>
      <c r="F639" s="41"/>
      <c r="G639" s="41"/>
      <c r="H639" s="48"/>
      <c r="I639" s="41"/>
      <c r="J639" s="41"/>
      <c r="K639" s="48"/>
      <c r="L639" s="41"/>
      <c r="M639" s="61"/>
      <c r="N639" s="41"/>
      <c r="O639" s="129"/>
    </row>
    <row r="640" spans="2:15" ht="12.75" customHeight="1">
      <c r="B640" s="112">
        <f t="shared" si="16"/>
        <v>0</v>
      </c>
      <c r="C640" s="37"/>
      <c r="D640" s="67"/>
      <c r="E640" s="47"/>
      <c r="F640" s="41"/>
      <c r="G640" s="41"/>
      <c r="H640" s="48"/>
      <c r="I640" s="41"/>
      <c r="J640" s="41"/>
      <c r="K640" s="48"/>
      <c r="L640" s="41"/>
      <c r="M640" s="61"/>
      <c r="N640" s="41"/>
      <c r="O640" s="129"/>
    </row>
    <row r="641" spans="2:15" ht="12.75" customHeight="1">
      <c r="B641" s="112">
        <f t="shared" si="16"/>
        <v>0</v>
      </c>
      <c r="C641" s="37"/>
      <c r="D641" s="67"/>
      <c r="E641" s="47"/>
      <c r="F641" s="41"/>
      <c r="G641" s="41"/>
      <c r="H641" s="48"/>
      <c r="I641" s="41"/>
      <c r="J641" s="41"/>
      <c r="K641" s="48"/>
      <c r="L641" s="41"/>
      <c r="M641" s="61"/>
      <c r="N641" s="41"/>
      <c r="O641" s="129"/>
    </row>
    <row r="642" spans="2:15" ht="12.75" customHeight="1">
      <c r="B642" s="112">
        <f t="shared" si="16"/>
        <v>0</v>
      </c>
      <c r="C642" s="37"/>
      <c r="D642" s="67"/>
      <c r="E642" s="47"/>
      <c r="F642" s="41"/>
      <c r="G642" s="41"/>
      <c r="H642" s="48"/>
      <c r="I642" s="41"/>
      <c r="J642" s="41"/>
      <c r="K642" s="48"/>
      <c r="L642" s="41"/>
      <c r="M642" s="61"/>
      <c r="N642" s="41"/>
      <c r="O642" s="129"/>
    </row>
    <row r="643" spans="2:15" ht="12.75" customHeight="1">
      <c r="B643" s="112">
        <f t="shared" si="16"/>
        <v>0</v>
      </c>
      <c r="C643" s="37"/>
      <c r="D643" s="67"/>
      <c r="E643" s="47"/>
      <c r="F643" s="41"/>
      <c r="G643" s="41"/>
      <c r="H643" s="48"/>
      <c r="I643" s="41"/>
      <c r="J643" s="41"/>
      <c r="K643" s="48"/>
      <c r="L643" s="41"/>
      <c r="M643" s="61"/>
      <c r="N643" s="41"/>
      <c r="O643" s="129"/>
    </row>
    <row r="644" spans="2:15" ht="12.75" customHeight="1">
      <c r="B644" s="112">
        <f t="shared" si="16"/>
        <v>0</v>
      </c>
      <c r="C644" s="37"/>
      <c r="D644" s="67"/>
      <c r="E644" s="47"/>
      <c r="F644" s="41"/>
      <c r="G644" s="41"/>
      <c r="H644" s="48"/>
      <c r="I644" s="41"/>
      <c r="J644" s="41"/>
      <c r="K644" s="48"/>
      <c r="L644" s="41"/>
      <c r="M644" s="61"/>
      <c r="N644" s="41"/>
      <c r="O644" s="129"/>
    </row>
    <row r="645" spans="2:15" ht="12.75" customHeight="1">
      <c r="B645" s="112">
        <f t="shared" si="16"/>
        <v>0</v>
      </c>
      <c r="C645" s="37"/>
      <c r="D645" s="67"/>
      <c r="E645" s="47"/>
      <c r="F645" s="41"/>
      <c r="G645" s="41"/>
      <c r="H645" s="48"/>
      <c r="I645" s="41"/>
      <c r="J645" s="41"/>
      <c r="K645" s="48"/>
      <c r="L645" s="41"/>
      <c r="M645" s="61"/>
      <c r="N645" s="41"/>
      <c r="O645" s="129"/>
    </row>
    <row r="646" spans="2:15" ht="12.75" customHeight="1">
      <c r="B646" s="112">
        <f t="shared" si="16"/>
        <v>0</v>
      </c>
      <c r="C646" s="37"/>
      <c r="D646" s="67"/>
      <c r="E646" s="47"/>
      <c r="F646" s="41"/>
      <c r="G646" s="41"/>
      <c r="H646" s="48"/>
      <c r="I646" s="41"/>
      <c r="J646" s="41"/>
      <c r="K646" s="48"/>
      <c r="L646" s="41"/>
      <c r="M646" s="61"/>
      <c r="N646" s="41"/>
      <c r="O646" s="129"/>
    </row>
    <row r="647" spans="2:15" ht="12.75" customHeight="1">
      <c r="B647" s="112">
        <f t="shared" si="16"/>
        <v>0</v>
      </c>
      <c r="C647" s="37"/>
      <c r="D647" s="67"/>
      <c r="E647" s="47"/>
      <c r="F647" s="41"/>
      <c r="G647" s="41"/>
      <c r="H647" s="48"/>
      <c r="I647" s="41"/>
      <c r="J647" s="41"/>
      <c r="K647" s="48"/>
      <c r="L647" s="41"/>
      <c r="M647" s="61"/>
      <c r="N647" s="41"/>
      <c r="O647" s="129"/>
    </row>
    <row r="648" spans="2:15" ht="12.75" customHeight="1">
      <c r="B648" s="112">
        <f t="shared" si="16"/>
        <v>0</v>
      </c>
      <c r="C648" s="37"/>
      <c r="D648" s="67"/>
      <c r="E648" s="47"/>
      <c r="F648" s="41"/>
      <c r="G648" s="41"/>
      <c r="H648" s="48"/>
      <c r="I648" s="41"/>
      <c r="J648" s="41"/>
      <c r="K648" s="48"/>
      <c r="L648" s="41"/>
      <c r="M648" s="61"/>
      <c r="N648" s="41"/>
      <c r="O648" s="129"/>
    </row>
    <row r="649" spans="2:15" ht="12.75" customHeight="1">
      <c r="B649" s="112">
        <f t="shared" si="16"/>
        <v>0</v>
      </c>
      <c r="C649" s="37"/>
      <c r="D649" s="67"/>
      <c r="E649" s="47"/>
      <c r="F649" s="41"/>
      <c r="G649" s="41"/>
      <c r="H649" s="48"/>
      <c r="I649" s="41"/>
      <c r="J649" s="41"/>
      <c r="K649" s="48"/>
      <c r="L649" s="41"/>
      <c r="M649" s="61"/>
      <c r="N649" s="41"/>
      <c r="O649" s="129"/>
    </row>
    <row r="650" spans="2:15" ht="12.75" customHeight="1">
      <c r="B650" s="112">
        <f t="shared" si="16"/>
        <v>0</v>
      </c>
      <c r="C650" s="37"/>
      <c r="D650" s="67"/>
      <c r="E650" s="47"/>
      <c r="F650" s="41"/>
      <c r="G650" s="41"/>
      <c r="H650" s="48"/>
      <c r="I650" s="41"/>
      <c r="J650" s="41"/>
      <c r="K650" s="48"/>
      <c r="L650" s="41"/>
      <c r="M650" s="61"/>
      <c r="N650" s="41"/>
      <c r="O650" s="129"/>
    </row>
    <row r="651" spans="2:15" ht="12.75" customHeight="1">
      <c r="B651" s="112">
        <f t="shared" si="16"/>
        <v>0</v>
      </c>
      <c r="C651" s="37"/>
      <c r="D651" s="67"/>
      <c r="E651" s="47"/>
      <c r="F651" s="41"/>
      <c r="G651" s="41"/>
      <c r="H651" s="48"/>
      <c r="I651" s="41"/>
      <c r="J651" s="41"/>
      <c r="K651" s="48"/>
      <c r="L651" s="41"/>
      <c r="M651" s="61"/>
      <c r="N651" s="41"/>
      <c r="O651" s="129"/>
    </row>
    <row r="652" spans="2:15" ht="12.75" customHeight="1">
      <c r="B652" s="112">
        <f t="shared" si="16"/>
        <v>0</v>
      </c>
      <c r="C652" s="37"/>
      <c r="D652" s="67"/>
      <c r="E652" s="47"/>
      <c r="F652" s="41"/>
      <c r="G652" s="41"/>
      <c r="H652" s="48"/>
      <c r="I652" s="41"/>
      <c r="J652" s="41"/>
      <c r="K652" s="48"/>
      <c r="L652" s="41"/>
      <c r="M652" s="61"/>
      <c r="N652" s="41"/>
      <c r="O652" s="129"/>
    </row>
    <row r="653" spans="2:15" ht="12.75" customHeight="1">
      <c r="B653" s="112">
        <f t="shared" si="16"/>
        <v>0</v>
      </c>
      <c r="C653" s="37"/>
      <c r="D653" s="67"/>
      <c r="E653" s="47"/>
      <c r="F653" s="41"/>
      <c r="G653" s="41"/>
      <c r="H653" s="48"/>
      <c r="I653" s="41"/>
      <c r="J653" s="41"/>
      <c r="K653" s="48"/>
      <c r="L653" s="41"/>
      <c r="M653" s="61"/>
      <c r="N653" s="41"/>
      <c r="O653" s="129"/>
    </row>
    <row r="654" spans="2:15" ht="12.75" customHeight="1">
      <c r="B654" s="112">
        <f t="shared" si="16"/>
        <v>0</v>
      </c>
      <c r="C654" s="37"/>
      <c r="D654" s="67"/>
      <c r="E654" s="47"/>
      <c r="F654" s="41"/>
      <c r="G654" s="41"/>
      <c r="H654" s="48"/>
      <c r="I654" s="41"/>
      <c r="J654" s="41"/>
      <c r="K654" s="48"/>
      <c r="L654" s="41"/>
      <c r="M654" s="61"/>
      <c r="N654" s="41"/>
      <c r="O654" s="129"/>
    </row>
    <row r="655" spans="2:15" ht="12.75" customHeight="1">
      <c r="B655" s="112">
        <f t="shared" si="16"/>
        <v>0</v>
      </c>
      <c r="C655" s="37"/>
      <c r="D655" s="67"/>
      <c r="E655" s="47"/>
      <c r="F655" s="41"/>
      <c r="G655" s="41"/>
      <c r="H655" s="48"/>
      <c r="I655" s="41"/>
      <c r="J655" s="41"/>
      <c r="K655" s="48"/>
      <c r="L655" s="41"/>
      <c r="M655" s="61"/>
      <c r="N655" s="41"/>
      <c r="O655" s="129"/>
    </row>
    <row r="656" spans="2:15" ht="12.75" customHeight="1">
      <c r="B656" s="112">
        <f t="shared" si="16"/>
        <v>0</v>
      </c>
      <c r="C656" s="37"/>
      <c r="D656" s="67"/>
      <c r="E656" s="47"/>
      <c r="F656" s="41"/>
      <c r="G656" s="41"/>
      <c r="H656" s="48"/>
      <c r="I656" s="41"/>
      <c r="J656" s="41"/>
      <c r="K656" s="48"/>
      <c r="L656" s="41"/>
      <c r="M656" s="61"/>
      <c r="N656" s="41"/>
      <c r="O656" s="129"/>
    </row>
    <row r="657" spans="2:15" ht="12.75" customHeight="1">
      <c r="B657" s="112">
        <f t="shared" si="16"/>
        <v>0</v>
      </c>
      <c r="C657" s="37"/>
      <c r="D657" s="67"/>
      <c r="E657" s="47"/>
      <c r="F657" s="41"/>
      <c r="G657" s="41"/>
      <c r="H657" s="48"/>
      <c r="I657" s="41"/>
      <c r="J657" s="41"/>
      <c r="K657" s="48"/>
      <c r="L657" s="41"/>
      <c r="M657" s="61"/>
      <c r="N657" s="41"/>
      <c r="O657" s="129"/>
    </row>
    <row r="658" spans="2:15" ht="12.75" customHeight="1">
      <c r="B658" s="112">
        <f t="shared" ref="B658:B721" si="17">$C$2</f>
        <v>0</v>
      </c>
      <c r="C658" s="37"/>
      <c r="D658" s="67"/>
      <c r="E658" s="47"/>
      <c r="F658" s="41"/>
      <c r="G658" s="41"/>
      <c r="H658" s="48"/>
      <c r="I658" s="41"/>
      <c r="J658" s="41"/>
      <c r="K658" s="48"/>
      <c r="L658" s="41"/>
      <c r="M658" s="61"/>
      <c r="N658" s="41"/>
      <c r="O658" s="129"/>
    </row>
    <row r="659" spans="2:15" ht="12.75" customHeight="1">
      <c r="B659" s="112">
        <f t="shared" si="17"/>
        <v>0</v>
      </c>
      <c r="C659" s="37"/>
      <c r="D659" s="67"/>
      <c r="E659" s="47"/>
      <c r="F659" s="41"/>
      <c r="G659" s="41"/>
      <c r="H659" s="48"/>
      <c r="I659" s="41"/>
      <c r="J659" s="41"/>
      <c r="K659" s="48"/>
      <c r="L659" s="41"/>
      <c r="M659" s="61"/>
      <c r="N659" s="41"/>
      <c r="O659" s="129"/>
    </row>
    <row r="660" spans="2:15" ht="12.75" customHeight="1">
      <c r="B660" s="112">
        <f t="shared" si="17"/>
        <v>0</v>
      </c>
      <c r="C660" s="37"/>
      <c r="D660" s="67"/>
      <c r="E660" s="47"/>
      <c r="F660" s="41"/>
      <c r="G660" s="41"/>
      <c r="H660" s="48"/>
      <c r="I660" s="41"/>
      <c r="J660" s="41"/>
      <c r="K660" s="48"/>
      <c r="L660" s="41"/>
      <c r="M660" s="61"/>
      <c r="N660" s="41"/>
      <c r="O660" s="129"/>
    </row>
    <row r="661" spans="2:15" ht="12.75" customHeight="1">
      <c r="B661" s="112">
        <f t="shared" si="17"/>
        <v>0</v>
      </c>
      <c r="C661" s="37"/>
      <c r="D661" s="67"/>
      <c r="E661" s="47"/>
      <c r="F661" s="41"/>
      <c r="G661" s="41"/>
      <c r="H661" s="48"/>
      <c r="I661" s="41"/>
      <c r="J661" s="41"/>
      <c r="K661" s="48"/>
      <c r="L661" s="41"/>
      <c r="M661" s="61"/>
      <c r="N661" s="41"/>
      <c r="O661" s="129"/>
    </row>
    <row r="662" spans="2:15" ht="12.75" customHeight="1">
      <c r="B662" s="112">
        <f t="shared" si="17"/>
        <v>0</v>
      </c>
      <c r="C662" s="37"/>
      <c r="D662" s="67"/>
      <c r="E662" s="47"/>
      <c r="F662" s="41"/>
      <c r="G662" s="41"/>
      <c r="H662" s="48"/>
      <c r="I662" s="41"/>
      <c r="J662" s="41"/>
      <c r="K662" s="48"/>
      <c r="L662" s="41"/>
      <c r="M662" s="61"/>
      <c r="N662" s="41"/>
      <c r="O662" s="129"/>
    </row>
    <row r="663" spans="2:15" ht="12.75" customHeight="1">
      <c r="B663" s="112">
        <f t="shared" si="17"/>
        <v>0</v>
      </c>
      <c r="C663" s="37"/>
      <c r="D663" s="67"/>
      <c r="E663" s="47"/>
      <c r="F663" s="41"/>
      <c r="G663" s="41"/>
      <c r="H663" s="48"/>
      <c r="I663" s="41"/>
      <c r="J663" s="41"/>
      <c r="K663" s="48"/>
      <c r="L663" s="41"/>
      <c r="M663" s="61"/>
      <c r="N663" s="41"/>
      <c r="O663" s="129"/>
    </row>
    <row r="664" spans="2:15" ht="12.75" customHeight="1">
      <c r="B664" s="112">
        <f t="shared" si="17"/>
        <v>0</v>
      </c>
      <c r="C664" s="37"/>
      <c r="D664" s="67"/>
      <c r="E664" s="47"/>
      <c r="F664" s="41"/>
      <c r="G664" s="41"/>
      <c r="H664" s="48"/>
      <c r="I664" s="41"/>
      <c r="J664" s="41"/>
      <c r="K664" s="48"/>
      <c r="L664" s="41"/>
      <c r="M664" s="61"/>
      <c r="N664" s="41"/>
      <c r="O664" s="129"/>
    </row>
    <row r="665" spans="2:15" ht="12.75" customHeight="1">
      <c r="B665" s="112">
        <f t="shared" si="17"/>
        <v>0</v>
      </c>
      <c r="C665" s="37"/>
      <c r="D665" s="67"/>
      <c r="E665" s="47"/>
      <c r="F665" s="41"/>
      <c r="G665" s="41"/>
      <c r="H665" s="48"/>
      <c r="I665" s="41"/>
      <c r="J665" s="41"/>
      <c r="K665" s="48"/>
      <c r="L665" s="41"/>
      <c r="M665" s="61"/>
      <c r="N665" s="41"/>
      <c r="O665" s="129"/>
    </row>
    <row r="666" spans="2:15" ht="12.75" customHeight="1">
      <c r="B666" s="112">
        <f t="shared" si="17"/>
        <v>0</v>
      </c>
      <c r="C666" s="37"/>
      <c r="D666" s="67"/>
      <c r="E666" s="47"/>
      <c r="F666" s="41"/>
      <c r="G666" s="41"/>
      <c r="H666" s="48"/>
      <c r="I666" s="41"/>
      <c r="J666" s="41"/>
      <c r="K666" s="48"/>
      <c r="L666" s="41"/>
      <c r="M666" s="61"/>
      <c r="N666" s="41"/>
      <c r="O666" s="129"/>
    </row>
    <row r="667" spans="2:15" ht="12.75" customHeight="1">
      <c r="B667" s="112">
        <f t="shared" si="17"/>
        <v>0</v>
      </c>
      <c r="C667" s="37"/>
      <c r="D667" s="67"/>
      <c r="E667" s="47"/>
      <c r="F667" s="41"/>
      <c r="G667" s="41"/>
      <c r="H667" s="48"/>
      <c r="I667" s="41"/>
      <c r="J667" s="41"/>
      <c r="K667" s="48"/>
      <c r="L667" s="41"/>
      <c r="M667" s="61"/>
      <c r="N667" s="41"/>
      <c r="O667" s="129"/>
    </row>
    <row r="668" spans="2:15" ht="12.75" customHeight="1">
      <c r="B668" s="112">
        <f t="shared" si="17"/>
        <v>0</v>
      </c>
      <c r="C668" s="37"/>
      <c r="D668" s="67"/>
      <c r="E668" s="47"/>
      <c r="F668" s="41"/>
      <c r="G668" s="41"/>
      <c r="H668" s="48"/>
      <c r="I668" s="41"/>
      <c r="J668" s="41"/>
      <c r="K668" s="48"/>
      <c r="L668" s="41"/>
      <c r="M668" s="61"/>
      <c r="N668" s="41"/>
      <c r="O668" s="129"/>
    </row>
    <row r="669" spans="2:15" ht="12.75" customHeight="1">
      <c r="B669" s="112">
        <f t="shared" si="17"/>
        <v>0</v>
      </c>
      <c r="C669" s="37"/>
      <c r="D669" s="67"/>
      <c r="E669" s="47"/>
      <c r="F669" s="41"/>
      <c r="G669" s="41"/>
      <c r="H669" s="48"/>
      <c r="I669" s="41"/>
      <c r="J669" s="41"/>
      <c r="K669" s="48"/>
      <c r="L669" s="41"/>
      <c r="M669" s="61"/>
      <c r="N669" s="41"/>
      <c r="O669" s="129"/>
    </row>
    <row r="670" spans="2:15" ht="12.75" customHeight="1">
      <c r="B670" s="112">
        <f t="shared" si="17"/>
        <v>0</v>
      </c>
      <c r="C670" s="37"/>
      <c r="D670" s="67"/>
      <c r="E670" s="47"/>
      <c r="F670" s="41"/>
      <c r="G670" s="41"/>
      <c r="H670" s="48"/>
      <c r="I670" s="41"/>
      <c r="J670" s="41"/>
      <c r="K670" s="48"/>
      <c r="L670" s="41"/>
      <c r="M670" s="61"/>
      <c r="N670" s="41"/>
      <c r="O670" s="129"/>
    </row>
    <row r="671" spans="2:15" ht="12.75" customHeight="1">
      <c r="B671" s="112">
        <f t="shared" si="17"/>
        <v>0</v>
      </c>
      <c r="C671" s="37"/>
      <c r="D671" s="67"/>
      <c r="E671" s="47"/>
      <c r="F671" s="41"/>
      <c r="G671" s="41"/>
      <c r="H671" s="48"/>
      <c r="I671" s="41"/>
      <c r="J671" s="41"/>
      <c r="K671" s="48"/>
      <c r="L671" s="41"/>
      <c r="M671" s="61"/>
      <c r="N671" s="41"/>
      <c r="O671" s="129"/>
    </row>
    <row r="672" spans="2:15" ht="12.75" customHeight="1">
      <c r="B672" s="112">
        <f t="shared" si="17"/>
        <v>0</v>
      </c>
      <c r="C672" s="37"/>
      <c r="D672" s="67"/>
      <c r="E672" s="47"/>
      <c r="F672" s="41"/>
      <c r="G672" s="41"/>
      <c r="H672" s="48"/>
      <c r="I672" s="41"/>
      <c r="J672" s="41"/>
      <c r="K672" s="48"/>
      <c r="L672" s="41"/>
      <c r="M672" s="61"/>
      <c r="N672" s="41"/>
      <c r="O672" s="129"/>
    </row>
    <row r="673" spans="2:15" ht="12.75" customHeight="1">
      <c r="B673" s="112">
        <f t="shared" si="17"/>
        <v>0</v>
      </c>
      <c r="C673" s="37"/>
      <c r="D673" s="67"/>
      <c r="E673" s="47"/>
      <c r="F673" s="41"/>
      <c r="G673" s="41"/>
      <c r="H673" s="48"/>
      <c r="I673" s="41"/>
      <c r="J673" s="41"/>
      <c r="K673" s="48"/>
      <c r="L673" s="41"/>
      <c r="M673" s="61"/>
      <c r="N673" s="41"/>
      <c r="O673" s="129"/>
    </row>
    <row r="674" spans="2:15" ht="12.75" customHeight="1">
      <c r="B674" s="112">
        <f t="shared" si="17"/>
        <v>0</v>
      </c>
      <c r="C674" s="37"/>
      <c r="D674" s="67"/>
      <c r="E674" s="47"/>
      <c r="F674" s="41"/>
      <c r="G674" s="41"/>
      <c r="H674" s="48"/>
      <c r="I674" s="41"/>
      <c r="J674" s="41"/>
      <c r="K674" s="48"/>
      <c r="L674" s="41"/>
      <c r="M674" s="61"/>
      <c r="N674" s="41"/>
      <c r="O674" s="129"/>
    </row>
    <row r="675" spans="2:15" ht="12.75" customHeight="1">
      <c r="B675" s="112">
        <f t="shared" si="17"/>
        <v>0</v>
      </c>
      <c r="C675" s="37"/>
      <c r="D675" s="67"/>
      <c r="E675" s="47"/>
      <c r="F675" s="41"/>
      <c r="G675" s="41"/>
      <c r="H675" s="48"/>
      <c r="I675" s="41"/>
      <c r="J675" s="41"/>
      <c r="K675" s="48"/>
      <c r="L675" s="41"/>
      <c r="M675" s="61"/>
      <c r="N675" s="41"/>
      <c r="O675" s="129"/>
    </row>
    <row r="676" spans="2:15" ht="12.75" customHeight="1">
      <c r="B676" s="112">
        <f t="shared" si="17"/>
        <v>0</v>
      </c>
      <c r="C676" s="37"/>
      <c r="D676" s="67"/>
      <c r="E676" s="47"/>
      <c r="F676" s="41"/>
      <c r="G676" s="41"/>
      <c r="H676" s="48"/>
      <c r="I676" s="41"/>
      <c r="J676" s="41"/>
      <c r="K676" s="48"/>
      <c r="L676" s="41"/>
      <c r="M676" s="61"/>
      <c r="N676" s="41"/>
      <c r="O676" s="129"/>
    </row>
    <row r="677" spans="2:15" ht="12.75" customHeight="1">
      <c r="B677" s="112">
        <f t="shared" si="17"/>
        <v>0</v>
      </c>
      <c r="C677" s="37"/>
      <c r="D677" s="67"/>
      <c r="E677" s="47"/>
      <c r="F677" s="41"/>
      <c r="G677" s="41"/>
      <c r="H677" s="48"/>
      <c r="I677" s="41"/>
      <c r="J677" s="41"/>
      <c r="K677" s="48"/>
      <c r="L677" s="41"/>
      <c r="M677" s="61"/>
      <c r="N677" s="41"/>
      <c r="O677" s="129"/>
    </row>
    <row r="678" spans="2:15" ht="12.75" customHeight="1">
      <c r="B678" s="112">
        <f t="shared" si="17"/>
        <v>0</v>
      </c>
      <c r="C678" s="37"/>
      <c r="D678" s="67"/>
      <c r="E678" s="47"/>
      <c r="F678" s="41"/>
      <c r="G678" s="41"/>
      <c r="H678" s="48"/>
      <c r="I678" s="41"/>
      <c r="J678" s="41"/>
      <c r="K678" s="48"/>
      <c r="L678" s="41"/>
      <c r="M678" s="61"/>
      <c r="N678" s="41"/>
      <c r="O678" s="129"/>
    </row>
    <row r="679" spans="2:15" ht="12.75" customHeight="1">
      <c r="B679" s="112">
        <f t="shared" si="17"/>
        <v>0</v>
      </c>
      <c r="C679" s="37"/>
      <c r="D679" s="67"/>
      <c r="E679" s="47"/>
      <c r="F679" s="41"/>
      <c r="G679" s="41"/>
      <c r="H679" s="48"/>
      <c r="I679" s="41"/>
      <c r="J679" s="41"/>
      <c r="K679" s="48"/>
      <c r="L679" s="41"/>
      <c r="M679" s="61"/>
      <c r="N679" s="41"/>
      <c r="O679" s="129"/>
    </row>
    <row r="680" spans="2:15" ht="12.75" customHeight="1">
      <c r="B680" s="112">
        <f t="shared" si="17"/>
        <v>0</v>
      </c>
      <c r="C680" s="37"/>
      <c r="D680" s="67"/>
      <c r="E680" s="47"/>
      <c r="F680" s="41"/>
      <c r="G680" s="41"/>
      <c r="H680" s="48"/>
      <c r="I680" s="41"/>
      <c r="J680" s="41"/>
      <c r="K680" s="48"/>
      <c r="L680" s="41"/>
      <c r="M680" s="61"/>
      <c r="N680" s="41"/>
      <c r="O680" s="129"/>
    </row>
    <row r="681" spans="2:15" ht="12.75" customHeight="1">
      <c r="B681" s="112">
        <f t="shared" si="17"/>
        <v>0</v>
      </c>
      <c r="C681" s="37"/>
      <c r="D681" s="67"/>
      <c r="E681" s="47"/>
      <c r="F681" s="41"/>
      <c r="G681" s="41"/>
      <c r="H681" s="48"/>
      <c r="I681" s="41"/>
      <c r="J681" s="41"/>
      <c r="K681" s="48"/>
      <c r="L681" s="41"/>
      <c r="M681" s="61"/>
      <c r="N681" s="41"/>
      <c r="O681" s="129"/>
    </row>
    <row r="682" spans="2:15" ht="12.75" customHeight="1">
      <c r="B682" s="112">
        <f t="shared" si="17"/>
        <v>0</v>
      </c>
      <c r="C682" s="37"/>
      <c r="D682" s="67"/>
      <c r="E682" s="47"/>
      <c r="F682" s="41"/>
      <c r="G682" s="41"/>
      <c r="H682" s="48"/>
      <c r="I682" s="41"/>
      <c r="J682" s="41"/>
      <c r="K682" s="48"/>
      <c r="L682" s="41"/>
      <c r="M682" s="61"/>
      <c r="N682" s="41"/>
      <c r="O682" s="129"/>
    </row>
    <row r="683" spans="2:15" ht="12.75" customHeight="1">
      <c r="B683" s="112">
        <f t="shared" si="17"/>
        <v>0</v>
      </c>
      <c r="C683" s="37"/>
      <c r="D683" s="67"/>
      <c r="E683" s="47"/>
      <c r="F683" s="41"/>
      <c r="G683" s="41"/>
      <c r="H683" s="48"/>
      <c r="I683" s="41"/>
      <c r="J683" s="41"/>
      <c r="K683" s="48"/>
      <c r="L683" s="41"/>
      <c r="M683" s="61"/>
      <c r="N683" s="41"/>
      <c r="O683" s="129"/>
    </row>
    <row r="684" spans="2:15" ht="12.75" customHeight="1">
      <c r="B684" s="112">
        <f t="shared" si="17"/>
        <v>0</v>
      </c>
      <c r="C684" s="37"/>
      <c r="D684" s="67"/>
      <c r="E684" s="47"/>
      <c r="F684" s="41"/>
      <c r="G684" s="41"/>
      <c r="H684" s="48"/>
      <c r="I684" s="41"/>
      <c r="J684" s="41"/>
      <c r="K684" s="48"/>
      <c r="L684" s="41"/>
      <c r="M684" s="61"/>
      <c r="N684" s="41"/>
      <c r="O684" s="129"/>
    </row>
    <row r="685" spans="2:15" ht="12.75" customHeight="1">
      <c r="B685" s="112">
        <f t="shared" si="17"/>
        <v>0</v>
      </c>
      <c r="C685" s="37"/>
      <c r="D685" s="67"/>
      <c r="E685" s="47"/>
      <c r="F685" s="41"/>
      <c r="G685" s="41"/>
      <c r="H685" s="48"/>
      <c r="I685" s="41"/>
      <c r="J685" s="41"/>
      <c r="K685" s="48"/>
      <c r="L685" s="41"/>
      <c r="M685" s="61"/>
      <c r="N685" s="41"/>
      <c r="O685" s="129"/>
    </row>
    <row r="686" spans="2:15" ht="12.75" customHeight="1">
      <c r="B686" s="112">
        <f t="shared" si="17"/>
        <v>0</v>
      </c>
      <c r="C686" s="37"/>
      <c r="D686" s="67"/>
      <c r="E686" s="47"/>
      <c r="F686" s="41"/>
      <c r="G686" s="41"/>
      <c r="H686" s="48"/>
      <c r="I686" s="41"/>
      <c r="J686" s="41"/>
      <c r="K686" s="48"/>
      <c r="L686" s="41"/>
      <c r="M686" s="61"/>
      <c r="N686" s="41"/>
      <c r="O686" s="129"/>
    </row>
    <row r="687" spans="2:15" ht="12.75" customHeight="1">
      <c r="B687" s="112">
        <f t="shared" si="17"/>
        <v>0</v>
      </c>
      <c r="C687" s="37"/>
      <c r="D687" s="67"/>
      <c r="E687" s="47"/>
      <c r="F687" s="41"/>
      <c r="G687" s="41"/>
      <c r="H687" s="48"/>
      <c r="I687" s="41"/>
      <c r="J687" s="41"/>
      <c r="K687" s="48"/>
      <c r="L687" s="41"/>
      <c r="M687" s="61"/>
      <c r="N687" s="41"/>
      <c r="O687" s="129"/>
    </row>
    <row r="688" spans="2:15" ht="12.75" customHeight="1">
      <c r="B688" s="112">
        <f t="shared" si="17"/>
        <v>0</v>
      </c>
      <c r="C688" s="37"/>
      <c r="D688" s="67"/>
      <c r="E688" s="47"/>
      <c r="F688" s="41"/>
      <c r="G688" s="41"/>
      <c r="H688" s="48"/>
      <c r="I688" s="41"/>
      <c r="J688" s="41"/>
      <c r="K688" s="48"/>
      <c r="L688" s="41"/>
      <c r="M688" s="61"/>
      <c r="N688" s="41"/>
      <c r="O688" s="129"/>
    </row>
    <row r="689" spans="2:15" ht="12.75" customHeight="1">
      <c r="B689" s="112">
        <f t="shared" si="17"/>
        <v>0</v>
      </c>
      <c r="C689" s="37"/>
      <c r="D689" s="67"/>
      <c r="E689" s="47"/>
      <c r="F689" s="41"/>
      <c r="G689" s="41"/>
      <c r="H689" s="48"/>
      <c r="I689" s="41"/>
      <c r="J689" s="41"/>
      <c r="K689" s="48"/>
      <c r="L689" s="41"/>
      <c r="M689" s="61"/>
      <c r="N689" s="41"/>
      <c r="O689" s="129"/>
    </row>
    <row r="690" spans="2:15" ht="12.75" customHeight="1">
      <c r="B690" s="112">
        <f t="shared" si="17"/>
        <v>0</v>
      </c>
      <c r="C690" s="37"/>
      <c r="D690" s="67"/>
      <c r="E690" s="47"/>
      <c r="F690" s="41"/>
      <c r="G690" s="41"/>
      <c r="H690" s="48"/>
      <c r="I690" s="41"/>
      <c r="J690" s="41"/>
      <c r="K690" s="48"/>
      <c r="L690" s="41"/>
      <c r="M690" s="61"/>
      <c r="N690" s="41"/>
      <c r="O690" s="129"/>
    </row>
    <row r="691" spans="2:15" ht="12.75" customHeight="1">
      <c r="B691" s="112">
        <f t="shared" si="17"/>
        <v>0</v>
      </c>
      <c r="C691" s="37"/>
      <c r="D691" s="67"/>
      <c r="E691" s="47"/>
      <c r="F691" s="41"/>
      <c r="G691" s="41"/>
      <c r="H691" s="48"/>
      <c r="I691" s="41"/>
      <c r="J691" s="41"/>
      <c r="K691" s="48"/>
      <c r="L691" s="41"/>
      <c r="M691" s="61"/>
      <c r="N691" s="41"/>
      <c r="O691" s="129"/>
    </row>
    <row r="692" spans="2:15" ht="12.75" customHeight="1">
      <c r="B692" s="112">
        <f t="shared" si="17"/>
        <v>0</v>
      </c>
      <c r="C692" s="37"/>
      <c r="D692" s="67"/>
      <c r="E692" s="47"/>
      <c r="F692" s="41"/>
      <c r="G692" s="41"/>
      <c r="H692" s="48"/>
      <c r="I692" s="41"/>
      <c r="J692" s="41"/>
      <c r="K692" s="48"/>
      <c r="L692" s="41"/>
      <c r="M692" s="61"/>
      <c r="N692" s="41"/>
      <c r="O692" s="129"/>
    </row>
    <row r="693" spans="2:15" ht="12.75" customHeight="1">
      <c r="B693" s="112">
        <f t="shared" si="17"/>
        <v>0</v>
      </c>
      <c r="C693" s="37"/>
      <c r="D693" s="67"/>
      <c r="E693" s="47"/>
      <c r="F693" s="41"/>
      <c r="G693" s="41"/>
      <c r="H693" s="48"/>
      <c r="I693" s="41"/>
      <c r="J693" s="41"/>
      <c r="K693" s="48"/>
      <c r="L693" s="41"/>
      <c r="M693" s="61"/>
      <c r="N693" s="41"/>
      <c r="O693" s="129"/>
    </row>
    <row r="694" spans="2:15" ht="12.75" customHeight="1">
      <c r="B694" s="112">
        <f t="shared" si="17"/>
        <v>0</v>
      </c>
      <c r="C694" s="37"/>
      <c r="D694" s="67"/>
      <c r="E694" s="47"/>
      <c r="F694" s="41"/>
      <c r="G694" s="41"/>
      <c r="H694" s="48"/>
      <c r="I694" s="41"/>
      <c r="J694" s="41"/>
      <c r="K694" s="48"/>
      <c r="L694" s="41"/>
      <c r="M694" s="61"/>
      <c r="N694" s="41"/>
      <c r="O694" s="129"/>
    </row>
    <row r="695" spans="2:15" ht="12.75" customHeight="1">
      <c r="B695" s="112">
        <f t="shared" si="17"/>
        <v>0</v>
      </c>
      <c r="C695" s="37"/>
      <c r="D695" s="67"/>
      <c r="E695" s="47"/>
      <c r="F695" s="41"/>
      <c r="G695" s="41"/>
      <c r="H695" s="48"/>
      <c r="I695" s="41"/>
      <c r="J695" s="41"/>
      <c r="K695" s="48"/>
      <c r="L695" s="41"/>
      <c r="M695" s="61"/>
      <c r="N695" s="41"/>
      <c r="O695" s="129"/>
    </row>
    <row r="696" spans="2:15" ht="12.75" customHeight="1">
      <c r="B696" s="112">
        <f t="shared" si="17"/>
        <v>0</v>
      </c>
      <c r="C696" s="37"/>
      <c r="D696" s="67"/>
      <c r="E696" s="47"/>
      <c r="F696" s="41"/>
      <c r="G696" s="41"/>
      <c r="H696" s="48"/>
      <c r="I696" s="41"/>
      <c r="J696" s="41"/>
      <c r="K696" s="48"/>
      <c r="L696" s="41"/>
      <c r="M696" s="61"/>
      <c r="N696" s="41"/>
      <c r="O696" s="129"/>
    </row>
    <row r="697" spans="2:15" ht="12.75" customHeight="1">
      <c r="B697" s="112">
        <f t="shared" si="17"/>
        <v>0</v>
      </c>
      <c r="C697" s="37"/>
      <c r="D697" s="67"/>
      <c r="E697" s="47"/>
      <c r="F697" s="41"/>
      <c r="G697" s="41"/>
      <c r="H697" s="48"/>
      <c r="I697" s="41"/>
      <c r="J697" s="41"/>
      <c r="K697" s="48"/>
      <c r="L697" s="41"/>
      <c r="M697" s="61"/>
      <c r="N697" s="41"/>
      <c r="O697" s="129"/>
    </row>
    <row r="698" spans="2:15" ht="12.75" customHeight="1">
      <c r="B698" s="112">
        <f t="shared" si="17"/>
        <v>0</v>
      </c>
      <c r="C698" s="37"/>
      <c r="D698" s="67"/>
      <c r="E698" s="47"/>
      <c r="F698" s="41"/>
      <c r="G698" s="41"/>
      <c r="H698" s="48"/>
      <c r="I698" s="41"/>
      <c r="J698" s="41"/>
      <c r="K698" s="48"/>
      <c r="L698" s="41"/>
      <c r="M698" s="61"/>
      <c r="N698" s="41"/>
      <c r="O698" s="129"/>
    </row>
    <row r="699" spans="2:15" ht="12.75" customHeight="1">
      <c r="B699" s="112">
        <f t="shared" si="17"/>
        <v>0</v>
      </c>
      <c r="C699" s="37"/>
      <c r="D699" s="67"/>
      <c r="E699" s="47"/>
      <c r="F699" s="41"/>
      <c r="G699" s="41"/>
      <c r="H699" s="48"/>
      <c r="I699" s="41"/>
      <c r="J699" s="41"/>
      <c r="K699" s="48"/>
      <c r="L699" s="41"/>
      <c r="M699" s="61"/>
      <c r="N699" s="41"/>
      <c r="O699" s="129"/>
    </row>
    <row r="700" spans="2:15" ht="12.75" customHeight="1">
      <c r="B700" s="112">
        <f t="shared" si="17"/>
        <v>0</v>
      </c>
      <c r="C700" s="37"/>
      <c r="D700" s="67"/>
      <c r="E700" s="47"/>
      <c r="F700" s="41"/>
      <c r="G700" s="41"/>
      <c r="H700" s="48"/>
      <c r="I700" s="41"/>
      <c r="J700" s="41"/>
      <c r="K700" s="48"/>
      <c r="L700" s="41"/>
      <c r="M700" s="61"/>
      <c r="N700" s="41"/>
      <c r="O700" s="129"/>
    </row>
    <row r="701" spans="2:15" ht="12.75" customHeight="1">
      <c r="B701" s="112">
        <f t="shared" si="17"/>
        <v>0</v>
      </c>
      <c r="C701" s="37"/>
      <c r="D701" s="67"/>
      <c r="E701" s="47"/>
      <c r="F701" s="41"/>
      <c r="G701" s="41"/>
      <c r="H701" s="48"/>
      <c r="I701" s="41"/>
      <c r="J701" s="41"/>
      <c r="K701" s="48"/>
      <c r="L701" s="41"/>
      <c r="M701" s="61"/>
      <c r="N701" s="41"/>
      <c r="O701" s="129"/>
    </row>
    <row r="702" spans="2:15" ht="12.75" customHeight="1">
      <c r="B702" s="112">
        <f t="shared" si="17"/>
        <v>0</v>
      </c>
      <c r="C702" s="37"/>
      <c r="D702" s="67"/>
      <c r="E702" s="47"/>
      <c r="F702" s="41"/>
      <c r="G702" s="41"/>
      <c r="H702" s="48"/>
      <c r="I702" s="41"/>
      <c r="J702" s="41"/>
      <c r="K702" s="48"/>
      <c r="L702" s="41"/>
      <c r="M702" s="61"/>
      <c r="N702" s="41"/>
      <c r="O702" s="129"/>
    </row>
    <row r="703" spans="2:15" ht="12.75" customHeight="1">
      <c r="B703" s="112">
        <f t="shared" si="17"/>
        <v>0</v>
      </c>
      <c r="C703" s="37"/>
      <c r="D703" s="67"/>
      <c r="E703" s="47"/>
      <c r="F703" s="41"/>
      <c r="G703" s="41"/>
      <c r="H703" s="48"/>
      <c r="I703" s="41"/>
      <c r="J703" s="41"/>
      <c r="K703" s="48"/>
      <c r="L703" s="41"/>
      <c r="M703" s="61"/>
      <c r="N703" s="41"/>
      <c r="O703" s="129"/>
    </row>
    <row r="704" spans="2:15" ht="12.75" customHeight="1">
      <c r="B704" s="112">
        <f t="shared" si="17"/>
        <v>0</v>
      </c>
      <c r="C704" s="37"/>
      <c r="D704" s="67"/>
      <c r="E704" s="47"/>
      <c r="F704" s="41"/>
      <c r="G704" s="41"/>
      <c r="H704" s="48"/>
      <c r="I704" s="41"/>
      <c r="J704" s="41"/>
      <c r="K704" s="48"/>
      <c r="L704" s="41"/>
      <c r="M704" s="61"/>
      <c r="N704" s="41"/>
      <c r="O704" s="129"/>
    </row>
    <row r="705" spans="2:15" ht="12.75" customHeight="1">
      <c r="B705" s="112">
        <f t="shared" si="17"/>
        <v>0</v>
      </c>
      <c r="C705" s="37"/>
      <c r="D705" s="67"/>
      <c r="E705" s="47"/>
      <c r="F705" s="41"/>
      <c r="G705" s="41"/>
      <c r="H705" s="48"/>
      <c r="I705" s="41"/>
      <c r="J705" s="41"/>
      <c r="K705" s="48"/>
      <c r="L705" s="41"/>
      <c r="M705" s="61"/>
      <c r="N705" s="41"/>
      <c r="O705" s="129"/>
    </row>
    <row r="706" spans="2:15" ht="12.75" customHeight="1">
      <c r="B706" s="112">
        <f t="shared" si="17"/>
        <v>0</v>
      </c>
      <c r="C706" s="37"/>
      <c r="D706" s="67"/>
      <c r="E706" s="47"/>
      <c r="F706" s="41"/>
      <c r="G706" s="41"/>
      <c r="H706" s="48"/>
      <c r="I706" s="41"/>
      <c r="J706" s="41"/>
      <c r="K706" s="48"/>
      <c r="L706" s="41"/>
      <c r="M706" s="61"/>
      <c r="N706" s="41"/>
      <c r="O706" s="129"/>
    </row>
    <row r="707" spans="2:15" ht="12.75" customHeight="1">
      <c r="B707" s="112">
        <f t="shared" si="17"/>
        <v>0</v>
      </c>
      <c r="C707" s="37"/>
      <c r="D707" s="67"/>
      <c r="E707" s="47"/>
      <c r="F707" s="41"/>
      <c r="G707" s="41"/>
      <c r="H707" s="48"/>
      <c r="I707" s="41"/>
      <c r="J707" s="41"/>
      <c r="K707" s="48"/>
      <c r="L707" s="41"/>
      <c r="M707" s="61"/>
      <c r="N707" s="41"/>
      <c r="O707" s="129"/>
    </row>
    <row r="708" spans="2:15" ht="12.75" customHeight="1">
      <c r="B708" s="112">
        <f t="shared" si="17"/>
        <v>0</v>
      </c>
      <c r="C708" s="37"/>
      <c r="D708" s="67"/>
      <c r="E708" s="47"/>
      <c r="F708" s="41"/>
      <c r="G708" s="41"/>
      <c r="H708" s="48"/>
      <c r="I708" s="41"/>
      <c r="J708" s="41"/>
      <c r="K708" s="48"/>
      <c r="L708" s="41"/>
      <c r="M708" s="61"/>
      <c r="N708" s="41"/>
      <c r="O708" s="129"/>
    </row>
    <row r="709" spans="2:15" ht="12.75" customHeight="1">
      <c r="B709" s="112">
        <f t="shared" si="17"/>
        <v>0</v>
      </c>
      <c r="C709" s="37"/>
      <c r="D709" s="67"/>
      <c r="E709" s="47"/>
      <c r="F709" s="41"/>
      <c r="G709" s="41"/>
      <c r="H709" s="48"/>
      <c r="I709" s="41"/>
      <c r="J709" s="41"/>
      <c r="K709" s="48"/>
      <c r="L709" s="41"/>
      <c r="M709" s="61"/>
      <c r="N709" s="41"/>
      <c r="O709" s="129"/>
    </row>
    <row r="710" spans="2:15" ht="12.75" customHeight="1">
      <c r="B710" s="112">
        <f t="shared" si="17"/>
        <v>0</v>
      </c>
      <c r="C710" s="37"/>
      <c r="D710" s="67"/>
      <c r="E710" s="47"/>
      <c r="F710" s="41"/>
      <c r="G710" s="41"/>
      <c r="H710" s="48"/>
      <c r="I710" s="41"/>
      <c r="J710" s="41"/>
      <c r="K710" s="48"/>
      <c r="L710" s="41"/>
      <c r="M710" s="61"/>
      <c r="N710" s="41"/>
      <c r="O710" s="129"/>
    </row>
    <row r="711" spans="2:15" ht="12.75" customHeight="1">
      <c r="B711" s="112">
        <f t="shared" si="17"/>
        <v>0</v>
      </c>
      <c r="C711" s="37"/>
      <c r="D711" s="67"/>
      <c r="E711" s="47"/>
      <c r="F711" s="41"/>
      <c r="G711" s="41"/>
      <c r="H711" s="48"/>
      <c r="I711" s="41"/>
      <c r="J711" s="41"/>
      <c r="K711" s="48"/>
      <c r="L711" s="41"/>
      <c r="M711" s="61"/>
      <c r="N711" s="41"/>
      <c r="O711" s="129"/>
    </row>
    <row r="712" spans="2:15" ht="12.75" customHeight="1">
      <c r="B712" s="112">
        <f t="shared" si="17"/>
        <v>0</v>
      </c>
      <c r="C712" s="37"/>
      <c r="D712" s="67"/>
      <c r="E712" s="47"/>
      <c r="F712" s="41"/>
      <c r="G712" s="41"/>
      <c r="H712" s="48"/>
      <c r="I712" s="41"/>
      <c r="J712" s="41"/>
      <c r="K712" s="48"/>
      <c r="L712" s="41"/>
      <c r="M712" s="61"/>
      <c r="N712" s="41"/>
      <c r="O712" s="129"/>
    </row>
    <row r="713" spans="2:15" ht="12.75" customHeight="1">
      <c r="B713" s="112">
        <f t="shared" si="17"/>
        <v>0</v>
      </c>
      <c r="C713" s="37"/>
      <c r="D713" s="67"/>
      <c r="E713" s="47"/>
      <c r="F713" s="41"/>
      <c r="G713" s="41"/>
      <c r="H713" s="48"/>
      <c r="I713" s="41"/>
      <c r="J713" s="41"/>
      <c r="K713" s="48"/>
      <c r="L713" s="41"/>
      <c r="M713" s="61"/>
      <c r="N713" s="41"/>
      <c r="O713" s="129"/>
    </row>
    <row r="714" spans="2:15" ht="12.75" customHeight="1">
      <c r="B714" s="112">
        <f t="shared" si="17"/>
        <v>0</v>
      </c>
      <c r="C714" s="37"/>
      <c r="D714" s="67"/>
      <c r="E714" s="47"/>
      <c r="F714" s="41"/>
      <c r="G714" s="41"/>
      <c r="H714" s="48"/>
      <c r="I714" s="41"/>
      <c r="J714" s="41"/>
      <c r="K714" s="48"/>
      <c r="L714" s="41"/>
      <c r="M714" s="61"/>
      <c r="N714" s="41"/>
      <c r="O714" s="129"/>
    </row>
    <row r="715" spans="2:15" ht="12.75" customHeight="1">
      <c r="B715" s="112">
        <f t="shared" si="17"/>
        <v>0</v>
      </c>
      <c r="C715" s="37"/>
      <c r="D715" s="67"/>
      <c r="E715" s="47"/>
      <c r="F715" s="41"/>
      <c r="G715" s="41"/>
      <c r="H715" s="48"/>
      <c r="I715" s="41"/>
      <c r="J715" s="41"/>
      <c r="K715" s="48"/>
      <c r="L715" s="41"/>
      <c r="M715" s="61"/>
      <c r="N715" s="41"/>
      <c r="O715" s="129"/>
    </row>
    <row r="716" spans="2:15" ht="12.75" customHeight="1">
      <c r="B716" s="112">
        <f t="shared" si="17"/>
        <v>0</v>
      </c>
      <c r="C716" s="37"/>
      <c r="D716" s="67"/>
      <c r="E716" s="47"/>
      <c r="F716" s="41"/>
      <c r="G716" s="41"/>
      <c r="H716" s="48"/>
      <c r="I716" s="41"/>
      <c r="J716" s="41"/>
      <c r="K716" s="48"/>
      <c r="L716" s="41"/>
      <c r="M716" s="61"/>
      <c r="N716" s="41"/>
      <c r="O716" s="129"/>
    </row>
    <row r="717" spans="2:15" ht="12.75" customHeight="1">
      <c r="B717" s="112">
        <f t="shared" si="17"/>
        <v>0</v>
      </c>
      <c r="C717" s="37"/>
      <c r="D717" s="67"/>
      <c r="E717" s="47"/>
      <c r="F717" s="41"/>
      <c r="G717" s="41"/>
      <c r="H717" s="48"/>
      <c r="I717" s="41"/>
      <c r="J717" s="41"/>
      <c r="K717" s="48"/>
      <c r="L717" s="41"/>
      <c r="M717" s="61"/>
      <c r="N717" s="41"/>
      <c r="O717" s="129"/>
    </row>
    <row r="718" spans="2:15" ht="12.75" customHeight="1">
      <c r="B718" s="112">
        <f t="shared" si="17"/>
        <v>0</v>
      </c>
      <c r="C718" s="37"/>
      <c r="D718" s="67"/>
      <c r="E718" s="47"/>
      <c r="F718" s="41"/>
      <c r="G718" s="41"/>
      <c r="H718" s="48"/>
      <c r="I718" s="41"/>
      <c r="J718" s="41"/>
      <c r="K718" s="48"/>
      <c r="L718" s="41"/>
      <c r="M718" s="61"/>
      <c r="N718" s="41"/>
      <c r="O718" s="129"/>
    </row>
    <row r="719" spans="2:15" ht="12.75" customHeight="1">
      <c r="B719" s="112">
        <f t="shared" si="17"/>
        <v>0</v>
      </c>
      <c r="C719" s="37"/>
      <c r="D719" s="67"/>
      <c r="E719" s="47"/>
      <c r="F719" s="41"/>
      <c r="G719" s="41"/>
      <c r="H719" s="48"/>
      <c r="I719" s="41"/>
      <c r="J719" s="41"/>
      <c r="K719" s="48"/>
      <c r="L719" s="41"/>
      <c r="M719" s="61"/>
      <c r="N719" s="41"/>
      <c r="O719" s="129"/>
    </row>
    <row r="720" spans="2:15" ht="12.75" customHeight="1">
      <c r="B720" s="112">
        <f t="shared" si="17"/>
        <v>0</v>
      </c>
      <c r="C720" s="37"/>
      <c r="D720" s="67"/>
      <c r="E720" s="47"/>
      <c r="F720" s="41"/>
      <c r="G720" s="41"/>
      <c r="H720" s="48"/>
      <c r="I720" s="41"/>
      <c r="J720" s="41"/>
      <c r="K720" s="48"/>
      <c r="L720" s="41"/>
      <c r="M720" s="61"/>
      <c r="N720" s="41"/>
      <c r="O720" s="129"/>
    </row>
    <row r="721" spans="2:15" ht="12.75" customHeight="1">
      <c r="B721" s="112">
        <f t="shared" si="17"/>
        <v>0</v>
      </c>
      <c r="C721" s="37"/>
      <c r="D721" s="67"/>
      <c r="E721" s="47"/>
      <c r="F721" s="41"/>
      <c r="G721" s="41"/>
      <c r="H721" s="48"/>
      <c r="I721" s="41"/>
      <c r="J721" s="41"/>
      <c r="K721" s="48"/>
      <c r="L721" s="41"/>
      <c r="M721" s="61"/>
      <c r="N721" s="41"/>
      <c r="O721" s="129"/>
    </row>
    <row r="722" spans="2:15" ht="12.75" customHeight="1">
      <c r="B722" s="112">
        <f t="shared" ref="B722:B785" si="18">$C$2</f>
        <v>0</v>
      </c>
      <c r="C722" s="37"/>
      <c r="D722" s="67"/>
      <c r="E722" s="47"/>
      <c r="F722" s="41"/>
      <c r="G722" s="41"/>
      <c r="H722" s="48"/>
      <c r="I722" s="41"/>
      <c r="J722" s="41"/>
      <c r="K722" s="48"/>
      <c r="L722" s="41"/>
      <c r="M722" s="61"/>
      <c r="N722" s="41"/>
      <c r="O722" s="129"/>
    </row>
    <row r="723" spans="2:15" ht="12.75" customHeight="1">
      <c r="B723" s="112">
        <f t="shared" si="18"/>
        <v>0</v>
      </c>
      <c r="C723" s="37"/>
      <c r="D723" s="67"/>
      <c r="E723" s="47"/>
      <c r="F723" s="41"/>
      <c r="G723" s="41"/>
      <c r="H723" s="48"/>
      <c r="I723" s="41"/>
      <c r="J723" s="41"/>
      <c r="K723" s="48"/>
      <c r="L723" s="41"/>
      <c r="M723" s="61"/>
      <c r="N723" s="41"/>
      <c r="O723" s="129"/>
    </row>
    <row r="724" spans="2:15" ht="12.75" customHeight="1">
      <c r="B724" s="112">
        <f t="shared" si="18"/>
        <v>0</v>
      </c>
      <c r="C724" s="37"/>
      <c r="D724" s="67"/>
      <c r="E724" s="47"/>
      <c r="F724" s="41"/>
      <c r="G724" s="41"/>
      <c r="H724" s="48"/>
      <c r="I724" s="41"/>
      <c r="J724" s="41"/>
      <c r="K724" s="48"/>
      <c r="L724" s="41"/>
      <c r="M724" s="61"/>
      <c r="N724" s="41"/>
      <c r="O724" s="129"/>
    </row>
    <row r="725" spans="2:15" ht="12.75" customHeight="1">
      <c r="B725" s="112">
        <f t="shared" si="18"/>
        <v>0</v>
      </c>
      <c r="C725" s="37"/>
      <c r="D725" s="67"/>
      <c r="E725" s="47"/>
      <c r="F725" s="41"/>
      <c r="G725" s="41"/>
      <c r="H725" s="48"/>
      <c r="I725" s="41"/>
      <c r="J725" s="41"/>
      <c r="K725" s="48"/>
      <c r="L725" s="41"/>
      <c r="M725" s="61"/>
      <c r="N725" s="41"/>
      <c r="O725" s="129"/>
    </row>
    <row r="726" spans="2:15" ht="12.75" customHeight="1">
      <c r="B726" s="112">
        <f t="shared" si="18"/>
        <v>0</v>
      </c>
      <c r="C726" s="37"/>
      <c r="D726" s="67"/>
      <c r="E726" s="47"/>
      <c r="F726" s="41"/>
      <c r="G726" s="41"/>
      <c r="H726" s="48"/>
      <c r="I726" s="41"/>
      <c r="J726" s="41"/>
      <c r="K726" s="48"/>
      <c r="L726" s="41"/>
      <c r="M726" s="61"/>
      <c r="N726" s="41"/>
      <c r="O726" s="129"/>
    </row>
    <row r="727" spans="2:15" ht="12.75" customHeight="1">
      <c r="B727" s="112">
        <f t="shared" si="18"/>
        <v>0</v>
      </c>
      <c r="C727" s="37"/>
      <c r="D727" s="67"/>
      <c r="E727" s="47"/>
      <c r="F727" s="41"/>
      <c r="G727" s="41"/>
      <c r="H727" s="48"/>
      <c r="I727" s="41"/>
      <c r="J727" s="41"/>
      <c r="K727" s="48"/>
      <c r="L727" s="41"/>
      <c r="M727" s="61"/>
      <c r="N727" s="41"/>
      <c r="O727" s="129"/>
    </row>
    <row r="728" spans="2:15" ht="12.75" customHeight="1">
      <c r="B728" s="112">
        <f t="shared" si="18"/>
        <v>0</v>
      </c>
      <c r="C728" s="37"/>
      <c r="D728" s="67"/>
      <c r="E728" s="47"/>
      <c r="F728" s="41"/>
      <c r="G728" s="41"/>
      <c r="H728" s="48"/>
      <c r="I728" s="41"/>
      <c r="J728" s="41"/>
      <c r="K728" s="48"/>
      <c r="L728" s="41"/>
      <c r="M728" s="61"/>
      <c r="N728" s="41"/>
      <c r="O728" s="129"/>
    </row>
    <row r="729" spans="2:15" ht="12.75" customHeight="1">
      <c r="B729" s="112">
        <f t="shared" si="18"/>
        <v>0</v>
      </c>
      <c r="C729" s="37"/>
      <c r="D729" s="67"/>
      <c r="E729" s="47"/>
      <c r="F729" s="41"/>
      <c r="G729" s="41"/>
      <c r="H729" s="48"/>
      <c r="I729" s="41"/>
      <c r="J729" s="41"/>
      <c r="K729" s="48"/>
      <c r="L729" s="41"/>
      <c r="M729" s="61"/>
      <c r="N729" s="41"/>
      <c r="O729" s="129"/>
    </row>
    <row r="730" spans="2:15" ht="12.75" customHeight="1">
      <c r="B730" s="112">
        <f t="shared" si="18"/>
        <v>0</v>
      </c>
      <c r="C730" s="37"/>
      <c r="D730" s="67"/>
      <c r="E730" s="47"/>
      <c r="F730" s="41"/>
      <c r="G730" s="41"/>
      <c r="H730" s="48"/>
      <c r="I730" s="41"/>
      <c r="J730" s="41"/>
      <c r="K730" s="48"/>
      <c r="L730" s="41"/>
      <c r="M730" s="61"/>
      <c r="N730" s="41"/>
      <c r="O730" s="129"/>
    </row>
    <row r="731" spans="2:15" ht="12.75" customHeight="1">
      <c r="B731" s="112">
        <f t="shared" si="18"/>
        <v>0</v>
      </c>
      <c r="C731" s="37"/>
      <c r="D731" s="67"/>
      <c r="E731" s="47"/>
      <c r="F731" s="41"/>
      <c r="G731" s="41"/>
      <c r="H731" s="48"/>
      <c r="I731" s="41"/>
      <c r="J731" s="41"/>
      <c r="K731" s="48"/>
      <c r="L731" s="41"/>
      <c r="M731" s="61"/>
      <c r="N731" s="41"/>
      <c r="O731" s="129"/>
    </row>
    <row r="732" spans="2:15" ht="12.75" customHeight="1">
      <c r="B732" s="112">
        <f t="shared" si="18"/>
        <v>0</v>
      </c>
      <c r="C732" s="37"/>
      <c r="D732" s="67"/>
      <c r="E732" s="47"/>
      <c r="F732" s="41"/>
      <c r="G732" s="41"/>
      <c r="H732" s="48"/>
      <c r="I732" s="41"/>
      <c r="J732" s="41"/>
      <c r="K732" s="48"/>
      <c r="L732" s="41"/>
      <c r="M732" s="61"/>
      <c r="N732" s="41"/>
      <c r="O732" s="129"/>
    </row>
    <row r="733" spans="2:15" ht="12.75" customHeight="1">
      <c r="B733" s="112">
        <f t="shared" si="18"/>
        <v>0</v>
      </c>
      <c r="C733" s="37"/>
      <c r="D733" s="67"/>
      <c r="E733" s="47"/>
      <c r="F733" s="41"/>
      <c r="G733" s="41"/>
      <c r="H733" s="48"/>
      <c r="I733" s="41"/>
      <c r="J733" s="41"/>
      <c r="K733" s="48"/>
      <c r="L733" s="41"/>
      <c r="M733" s="61"/>
      <c r="N733" s="41"/>
      <c r="O733" s="129"/>
    </row>
    <row r="734" spans="2:15" ht="12.75" customHeight="1">
      <c r="B734" s="112">
        <f t="shared" si="18"/>
        <v>0</v>
      </c>
      <c r="C734" s="37"/>
      <c r="D734" s="67"/>
      <c r="E734" s="47"/>
      <c r="F734" s="41"/>
      <c r="G734" s="41"/>
      <c r="H734" s="48"/>
      <c r="I734" s="41"/>
      <c r="J734" s="41"/>
      <c r="K734" s="48"/>
      <c r="L734" s="41"/>
      <c r="M734" s="61"/>
      <c r="N734" s="41"/>
      <c r="O734" s="129"/>
    </row>
    <row r="735" spans="2:15" ht="12.75" customHeight="1">
      <c r="B735" s="112">
        <f t="shared" si="18"/>
        <v>0</v>
      </c>
      <c r="C735" s="37"/>
      <c r="D735" s="67"/>
      <c r="E735" s="47"/>
      <c r="F735" s="41"/>
      <c r="G735" s="41"/>
      <c r="H735" s="48"/>
      <c r="I735" s="41"/>
      <c r="J735" s="41"/>
      <c r="K735" s="48"/>
      <c r="L735" s="41"/>
      <c r="M735" s="61"/>
      <c r="N735" s="41"/>
      <c r="O735" s="129"/>
    </row>
    <row r="736" spans="2:15" ht="12.75" customHeight="1">
      <c r="B736" s="112">
        <f t="shared" si="18"/>
        <v>0</v>
      </c>
      <c r="C736" s="37"/>
      <c r="D736" s="67"/>
      <c r="E736" s="47"/>
      <c r="F736" s="41"/>
      <c r="G736" s="41"/>
      <c r="H736" s="48"/>
      <c r="I736" s="41"/>
      <c r="J736" s="41"/>
      <c r="K736" s="48"/>
      <c r="L736" s="41"/>
      <c r="M736" s="61"/>
      <c r="N736" s="41"/>
      <c r="O736" s="129"/>
    </row>
    <row r="737" spans="2:15" ht="12.75" customHeight="1">
      <c r="B737" s="112">
        <f t="shared" si="18"/>
        <v>0</v>
      </c>
      <c r="C737" s="37"/>
      <c r="D737" s="67"/>
      <c r="E737" s="47"/>
      <c r="F737" s="41"/>
      <c r="G737" s="41"/>
      <c r="H737" s="48"/>
      <c r="I737" s="41"/>
      <c r="J737" s="41"/>
      <c r="K737" s="48"/>
      <c r="L737" s="41"/>
      <c r="M737" s="61"/>
      <c r="N737" s="41"/>
      <c r="O737" s="129"/>
    </row>
    <row r="738" spans="2:15" ht="12.75" customHeight="1">
      <c r="B738" s="112">
        <f t="shared" si="18"/>
        <v>0</v>
      </c>
      <c r="C738" s="37"/>
      <c r="D738" s="67"/>
      <c r="E738" s="47"/>
      <c r="F738" s="41"/>
      <c r="G738" s="41"/>
      <c r="H738" s="48"/>
      <c r="I738" s="41"/>
      <c r="J738" s="41"/>
      <c r="K738" s="48"/>
      <c r="L738" s="41"/>
      <c r="M738" s="61"/>
      <c r="N738" s="41"/>
      <c r="O738" s="129"/>
    </row>
    <row r="739" spans="2:15" ht="12.75" customHeight="1">
      <c r="B739" s="112">
        <f t="shared" si="18"/>
        <v>0</v>
      </c>
      <c r="C739" s="37"/>
      <c r="D739" s="67"/>
      <c r="E739" s="47"/>
      <c r="F739" s="41"/>
      <c r="G739" s="41"/>
      <c r="H739" s="48"/>
      <c r="I739" s="41"/>
      <c r="J739" s="41"/>
      <c r="K739" s="48"/>
      <c r="L739" s="41"/>
      <c r="M739" s="61"/>
      <c r="N739" s="41"/>
      <c r="O739" s="129"/>
    </row>
    <row r="740" spans="2:15" ht="12.75" customHeight="1">
      <c r="B740" s="112">
        <f t="shared" si="18"/>
        <v>0</v>
      </c>
      <c r="C740" s="37"/>
      <c r="D740" s="67"/>
      <c r="E740" s="47"/>
      <c r="F740" s="41"/>
      <c r="G740" s="41"/>
      <c r="H740" s="48"/>
      <c r="I740" s="41"/>
      <c r="J740" s="41"/>
      <c r="K740" s="48"/>
      <c r="L740" s="41"/>
      <c r="M740" s="61"/>
      <c r="N740" s="41"/>
      <c r="O740" s="129"/>
    </row>
    <row r="741" spans="2:15" ht="12.75" customHeight="1">
      <c r="B741" s="112">
        <f t="shared" si="18"/>
        <v>0</v>
      </c>
      <c r="C741" s="37"/>
      <c r="D741" s="67"/>
      <c r="E741" s="47"/>
      <c r="F741" s="41"/>
      <c r="G741" s="41"/>
      <c r="H741" s="48"/>
      <c r="I741" s="41"/>
      <c r="J741" s="41"/>
      <c r="K741" s="48"/>
      <c r="L741" s="41"/>
      <c r="M741" s="61"/>
      <c r="N741" s="41"/>
      <c r="O741" s="129"/>
    </row>
    <row r="742" spans="2:15" ht="12.75" customHeight="1">
      <c r="B742" s="112">
        <f t="shared" si="18"/>
        <v>0</v>
      </c>
      <c r="C742" s="37"/>
      <c r="D742" s="67"/>
      <c r="E742" s="47"/>
      <c r="F742" s="41"/>
      <c r="G742" s="41"/>
      <c r="H742" s="48"/>
      <c r="I742" s="41"/>
      <c r="J742" s="41"/>
      <c r="K742" s="48"/>
      <c r="L742" s="41"/>
      <c r="M742" s="61"/>
      <c r="N742" s="41"/>
      <c r="O742" s="129"/>
    </row>
    <row r="743" spans="2:15" ht="12.75" customHeight="1">
      <c r="B743" s="112">
        <f t="shared" si="18"/>
        <v>0</v>
      </c>
      <c r="C743" s="37"/>
      <c r="D743" s="67"/>
      <c r="E743" s="47"/>
      <c r="F743" s="41"/>
      <c r="G743" s="41"/>
      <c r="H743" s="48"/>
      <c r="I743" s="41"/>
      <c r="J743" s="41"/>
      <c r="K743" s="48"/>
      <c r="L743" s="41"/>
      <c r="M743" s="61"/>
      <c r="N743" s="41"/>
      <c r="O743" s="129"/>
    </row>
    <row r="744" spans="2:15" ht="12.75" customHeight="1">
      <c r="B744" s="112">
        <f t="shared" si="18"/>
        <v>0</v>
      </c>
      <c r="C744" s="37"/>
      <c r="D744" s="67"/>
      <c r="E744" s="47"/>
      <c r="F744" s="41"/>
      <c r="G744" s="41"/>
      <c r="H744" s="48"/>
      <c r="I744" s="41"/>
      <c r="J744" s="41"/>
      <c r="K744" s="48"/>
      <c r="L744" s="41"/>
      <c r="M744" s="61"/>
      <c r="N744" s="41"/>
      <c r="O744" s="129"/>
    </row>
    <row r="745" spans="2:15" ht="12.75" customHeight="1">
      <c r="B745" s="112">
        <f t="shared" si="18"/>
        <v>0</v>
      </c>
      <c r="C745" s="37"/>
      <c r="D745" s="67"/>
      <c r="E745" s="47"/>
      <c r="F745" s="41"/>
      <c r="G745" s="41"/>
      <c r="H745" s="48"/>
      <c r="I745" s="41"/>
      <c r="J745" s="41"/>
      <c r="K745" s="48"/>
      <c r="L745" s="41"/>
      <c r="M745" s="61"/>
      <c r="N745" s="41"/>
      <c r="O745" s="129"/>
    </row>
    <row r="746" spans="2:15" ht="12.75" customHeight="1">
      <c r="B746" s="112">
        <f t="shared" si="18"/>
        <v>0</v>
      </c>
      <c r="C746" s="37"/>
      <c r="D746" s="67"/>
      <c r="E746" s="47"/>
      <c r="F746" s="41"/>
      <c r="G746" s="41"/>
      <c r="H746" s="48"/>
      <c r="I746" s="41"/>
      <c r="J746" s="41"/>
      <c r="K746" s="48"/>
      <c r="L746" s="41"/>
      <c r="M746" s="61"/>
      <c r="N746" s="41"/>
      <c r="O746" s="129"/>
    </row>
    <row r="747" spans="2:15" ht="12.75" customHeight="1">
      <c r="B747" s="112">
        <f t="shared" si="18"/>
        <v>0</v>
      </c>
      <c r="C747" s="37"/>
      <c r="D747" s="67"/>
      <c r="E747" s="47"/>
      <c r="F747" s="41"/>
      <c r="G747" s="41"/>
      <c r="H747" s="48"/>
      <c r="I747" s="41"/>
      <c r="J747" s="41"/>
      <c r="K747" s="48"/>
      <c r="L747" s="41"/>
      <c r="M747" s="61"/>
      <c r="N747" s="41"/>
      <c r="O747" s="129"/>
    </row>
    <row r="748" spans="2:15" ht="12.75" customHeight="1">
      <c r="B748" s="112">
        <f t="shared" si="18"/>
        <v>0</v>
      </c>
      <c r="C748" s="37"/>
      <c r="D748" s="67"/>
      <c r="E748" s="47"/>
      <c r="F748" s="41"/>
      <c r="G748" s="41"/>
      <c r="H748" s="48"/>
      <c r="I748" s="41"/>
      <c r="J748" s="41"/>
      <c r="K748" s="48"/>
      <c r="L748" s="41"/>
      <c r="M748" s="61"/>
      <c r="N748" s="41"/>
      <c r="O748" s="129"/>
    </row>
    <row r="749" spans="2:15" ht="12.75" customHeight="1">
      <c r="B749" s="112">
        <f t="shared" si="18"/>
        <v>0</v>
      </c>
      <c r="C749" s="37"/>
      <c r="D749" s="67"/>
      <c r="E749" s="47"/>
      <c r="F749" s="41"/>
      <c r="G749" s="41"/>
      <c r="H749" s="48"/>
      <c r="I749" s="41"/>
      <c r="J749" s="41"/>
      <c r="K749" s="48"/>
      <c r="L749" s="41"/>
      <c r="M749" s="61"/>
      <c r="N749" s="41"/>
      <c r="O749" s="129"/>
    </row>
    <row r="750" spans="2:15" ht="12.75" customHeight="1">
      <c r="B750" s="112">
        <f t="shared" si="18"/>
        <v>0</v>
      </c>
      <c r="C750" s="37"/>
      <c r="D750" s="67"/>
      <c r="E750" s="47"/>
      <c r="F750" s="41"/>
      <c r="G750" s="41"/>
      <c r="H750" s="48"/>
      <c r="I750" s="41"/>
      <c r="J750" s="41"/>
      <c r="K750" s="48"/>
      <c r="L750" s="41"/>
      <c r="M750" s="61"/>
      <c r="N750" s="41"/>
      <c r="O750" s="129"/>
    </row>
    <row r="751" spans="2:15" ht="12.75" customHeight="1">
      <c r="B751" s="112">
        <f t="shared" si="18"/>
        <v>0</v>
      </c>
      <c r="C751" s="37"/>
      <c r="D751" s="67"/>
      <c r="E751" s="47"/>
      <c r="F751" s="41"/>
      <c r="G751" s="41"/>
      <c r="H751" s="48"/>
      <c r="I751" s="41"/>
      <c r="J751" s="41"/>
      <c r="K751" s="48"/>
      <c r="L751" s="41"/>
      <c r="M751" s="61"/>
      <c r="N751" s="41"/>
      <c r="O751" s="129"/>
    </row>
    <row r="752" spans="2:15" ht="12.75" customHeight="1">
      <c r="B752" s="112">
        <f t="shared" si="18"/>
        <v>0</v>
      </c>
      <c r="C752" s="37"/>
      <c r="D752" s="67"/>
      <c r="E752" s="47"/>
      <c r="F752" s="41"/>
      <c r="G752" s="41"/>
      <c r="H752" s="48"/>
      <c r="I752" s="41"/>
      <c r="J752" s="41"/>
      <c r="K752" s="48"/>
      <c r="L752" s="41"/>
      <c r="M752" s="61"/>
      <c r="N752" s="41"/>
      <c r="O752" s="129"/>
    </row>
    <row r="753" spans="2:15" ht="12.75" customHeight="1">
      <c r="B753" s="112">
        <f t="shared" si="18"/>
        <v>0</v>
      </c>
      <c r="C753" s="37"/>
      <c r="D753" s="67"/>
      <c r="E753" s="47"/>
      <c r="F753" s="41"/>
      <c r="G753" s="41"/>
      <c r="H753" s="48"/>
      <c r="I753" s="41"/>
      <c r="J753" s="41"/>
      <c r="K753" s="48"/>
      <c r="L753" s="41"/>
      <c r="M753" s="61"/>
      <c r="N753" s="41"/>
      <c r="O753" s="129"/>
    </row>
    <row r="754" spans="2:15" ht="12.75" customHeight="1">
      <c r="B754" s="112">
        <f t="shared" si="18"/>
        <v>0</v>
      </c>
      <c r="C754" s="37"/>
      <c r="D754" s="67"/>
      <c r="E754" s="47"/>
      <c r="F754" s="41"/>
      <c r="G754" s="41"/>
      <c r="H754" s="48"/>
      <c r="I754" s="41"/>
      <c r="J754" s="41"/>
      <c r="K754" s="48"/>
      <c r="L754" s="41"/>
      <c r="M754" s="61"/>
      <c r="N754" s="41"/>
      <c r="O754" s="129"/>
    </row>
    <row r="755" spans="2:15" ht="12.75" customHeight="1">
      <c r="B755" s="112">
        <f t="shared" si="18"/>
        <v>0</v>
      </c>
      <c r="C755" s="37"/>
      <c r="D755" s="67"/>
      <c r="E755" s="47"/>
      <c r="F755" s="41"/>
      <c r="G755" s="41"/>
      <c r="H755" s="48"/>
      <c r="I755" s="41"/>
      <c r="J755" s="41"/>
      <c r="K755" s="48"/>
      <c r="L755" s="41"/>
      <c r="M755" s="61"/>
      <c r="N755" s="41"/>
      <c r="O755" s="129"/>
    </row>
    <row r="756" spans="2:15" ht="12.75" customHeight="1">
      <c r="B756" s="112">
        <f t="shared" si="18"/>
        <v>0</v>
      </c>
      <c r="C756" s="37"/>
      <c r="D756" s="67"/>
      <c r="E756" s="47"/>
      <c r="F756" s="41"/>
      <c r="G756" s="41"/>
      <c r="H756" s="48"/>
      <c r="I756" s="41"/>
      <c r="J756" s="41"/>
      <c r="K756" s="48"/>
      <c r="L756" s="41"/>
      <c r="M756" s="61"/>
      <c r="N756" s="41"/>
      <c r="O756" s="129"/>
    </row>
    <row r="757" spans="2:15" ht="12.75" customHeight="1">
      <c r="B757" s="112">
        <f t="shared" si="18"/>
        <v>0</v>
      </c>
      <c r="C757" s="37"/>
      <c r="D757" s="67"/>
      <c r="E757" s="47"/>
      <c r="F757" s="41"/>
      <c r="G757" s="41"/>
      <c r="H757" s="48"/>
      <c r="I757" s="41"/>
      <c r="J757" s="41"/>
      <c r="K757" s="48"/>
      <c r="L757" s="41"/>
      <c r="M757" s="61"/>
      <c r="N757" s="41"/>
      <c r="O757" s="129"/>
    </row>
    <row r="758" spans="2:15" ht="12.75" customHeight="1">
      <c r="B758" s="112">
        <f t="shared" si="18"/>
        <v>0</v>
      </c>
      <c r="C758" s="37"/>
      <c r="D758" s="67"/>
      <c r="E758" s="47"/>
      <c r="F758" s="41"/>
      <c r="G758" s="41"/>
      <c r="H758" s="48"/>
      <c r="I758" s="41"/>
      <c r="J758" s="41"/>
      <c r="K758" s="48"/>
      <c r="L758" s="41"/>
      <c r="M758" s="61"/>
      <c r="N758" s="41"/>
      <c r="O758" s="129"/>
    </row>
    <row r="759" spans="2:15" ht="12.75" customHeight="1">
      <c r="B759" s="112">
        <f t="shared" si="18"/>
        <v>0</v>
      </c>
      <c r="C759" s="37"/>
      <c r="D759" s="67"/>
      <c r="E759" s="47"/>
      <c r="F759" s="41"/>
      <c r="G759" s="41"/>
      <c r="H759" s="48"/>
      <c r="I759" s="41"/>
      <c r="J759" s="41"/>
      <c r="K759" s="48"/>
      <c r="L759" s="41"/>
      <c r="M759" s="61"/>
      <c r="N759" s="41"/>
      <c r="O759" s="129"/>
    </row>
    <row r="760" spans="2:15" ht="12.75" customHeight="1">
      <c r="B760" s="112">
        <f t="shared" si="18"/>
        <v>0</v>
      </c>
      <c r="C760" s="37"/>
      <c r="D760" s="67"/>
      <c r="E760" s="47"/>
      <c r="F760" s="41"/>
      <c r="G760" s="41"/>
      <c r="H760" s="48"/>
      <c r="I760" s="41"/>
      <c r="J760" s="41"/>
      <c r="K760" s="48"/>
      <c r="L760" s="41"/>
      <c r="M760" s="61"/>
      <c r="N760" s="41"/>
      <c r="O760" s="129"/>
    </row>
    <row r="761" spans="2:15" ht="12.75" customHeight="1">
      <c r="B761" s="112">
        <f t="shared" si="18"/>
        <v>0</v>
      </c>
      <c r="C761" s="37"/>
      <c r="D761" s="67"/>
      <c r="E761" s="47"/>
      <c r="F761" s="41"/>
      <c r="G761" s="41"/>
      <c r="H761" s="48"/>
      <c r="I761" s="41"/>
      <c r="J761" s="41"/>
      <c r="K761" s="48"/>
      <c r="L761" s="41"/>
      <c r="M761" s="61"/>
      <c r="N761" s="41"/>
      <c r="O761" s="129"/>
    </row>
    <row r="762" spans="2:15" ht="12.75" customHeight="1">
      <c r="B762" s="112">
        <f t="shared" si="18"/>
        <v>0</v>
      </c>
      <c r="C762" s="37"/>
      <c r="D762" s="67"/>
      <c r="E762" s="47"/>
      <c r="F762" s="41"/>
      <c r="G762" s="41"/>
      <c r="H762" s="48"/>
      <c r="I762" s="41"/>
      <c r="J762" s="41"/>
      <c r="K762" s="48"/>
      <c r="L762" s="41"/>
      <c r="M762" s="61"/>
      <c r="N762" s="41"/>
      <c r="O762" s="129"/>
    </row>
    <row r="763" spans="2:15" ht="12.75" customHeight="1">
      <c r="B763" s="112">
        <f t="shared" si="18"/>
        <v>0</v>
      </c>
      <c r="C763" s="37"/>
      <c r="D763" s="67"/>
      <c r="E763" s="47"/>
      <c r="F763" s="41"/>
      <c r="G763" s="41"/>
      <c r="H763" s="48"/>
      <c r="I763" s="41"/>
      <c r="J763" s="41"/>
      <c r="K763" s="48"/>
      <c r="L763" s="41"/>
      <c r="M763" s="61"/>
      <c r="N763" s="41"/>
      <c r="O763" s="129"/>
    </row>
    <row r="764" spans="2:15" ht="12.75" customHeight="1">
      <c r="B764" s="112">
        <f t="shared" si="18"/>
        <v>0</v>
      </c>
      <c r="C764" s="37"/>
      <c r="D764" s="67"/>
      <c r="E764" s="47"/>
      <c r="F764" s="41"/>
      <c r="G764" s="41"/>
      <c r="H764" s="48"/>
      <c r="I764" s="41"/>
      <c r="J764" s="41"/>
      <c r="K764" s="48"/>
      <c r="L764" s="41"/>
      <c r="M764" s="61"/>
      <c r="N764" s="41"/>
      <c r="O764" s="129"/>
    </row>
    <row r="765" spans="2:15" ht="12.75" customHeight="1">
      <c r="B765" s="112">
        <f t="shared" si="18"/>
        <v>0</v>
      </c>
      <c r="C765" s="37"/>
      <c r="D765" s="67"/>
      <c r="E765" s="47"/>
      <c r="F765" s="41"/>
      <c r="G765" s="41"/>
      <c r="H765" s="48"/>
      <c r="I765" s="41"/>
      <c r="J765" s="41"/>
      <c r="K765" s="48"/>
      <c r="L765" s="41"/>
      <c r="M765" s="61"/>
      <c r="N765" s="41"/>
      <c r="O765" s="129"/>
    </row>
    <row r="766" spans="2:15" ht="12.75" customHeight="1">
      <c r="B766" s="112">
        <f t="shared" si="18"/>
        <v>0</v>
      </c>
      <c r="C766" s="37"/>
      <c r="D766" s="67"/>
      <c r="E766" s="47"/>
      <c r="F766" s="41"/>
      <c r="G766" s="41"/>
      <c r="H766" s="48"/>
      <c r="I766" s="41"/>
      <c r="J766" s="41"/>
      <c r="K766" s="48"/>
      <c r="L766" s="41"/>
      <c r="M766" s="61"/>
      <c r="N766" s="41"/>
      <c r="O766" s="129"/>
    </row>
    <row r="767" spans="2:15" ht="12.75" customHeight="1">
      <c r="B767" s="112">
        <f t="shared" si="18"/>
        <v>0</v>
      </c>
      <c r="C767" s="37"/>
      <c r="D767" s="67"/>
      <c r="E767" s="47"/>
      <c r="F767" s="41"/>
      <c r="G767" s="41"/>
      <c r="H767" s="48"/>
      <c r="I767" s="41"/>
      <c r="J767" s="41"/>
      <c r="K767" s="48"/>
      <c r="L767" s="41"/>
      <c r="M767" s="61"/>
      <c r="N767" s="41"/>
      <c r="O767" s="129"/>
    </row>
    <row r="768" spans="2:15" ht="12.75" customHeight="1">
      <c r="B768" s="112">
        <f t="shared" si="18"/>
        <v>0</v>
      </c>
      <c r="C768" s="37"/>
      <c r="D768" s="67"/>
      <c r="E768" s="47"/>
      <c r="F768" s="41"/>
      <c r="G768" s="41"/>
      <c r="H768" s="48"/>
      <c r="I768" s="41"/>
      <c r="J768" s="41"/>
      <c r="K768" s="48"/>
      <c r="L768" s="41"/>
      <c r="M768" s="61"/>
      <c r="N768" s="41"/>
      <c r="O768" s="129"/>
    </row>
    <row r="769" spans="2:15" ht="12.75" customHeight="1">
      <c r="B769" s="112">
        <f t="shared" si="18"/>
        <v>0</v>
      </c>
      <c r="C769" s="37"/>
      <c r="D769" s="67"/>
      <c r="E769" s="47"/>
      <c r="F769" s="41"/>
      <c r="G769" s="41"/>
      <c r="H769" s="48"/>
      <c r="I769" s="41"/>
      <c r="J769" s="41"/>
      <c r="K769" s="48"/>
      <c r="L769" s="41"/>
      <c r="M769" s="61"/>
      <c r="N769" s="41"/>
      <c r="O769" s="129"/>
    </row>
    <row r="770" spans="2:15" ht="12.75" customHeight="1">
      <c r="B770" s="112">
        <f t="shared" si="18"/>
        <v>0</v>
      </c>
      <c r="C770" s="37"/>
      <c r="D770" s="67"/>
      <c r="E770" s="47"/>
      <c r="F770" s="41"/>
      <c r="G770" s="41"/>
      <c r="H770" s="48"/>
      <c r="I770" s="41"/>
      <c r="J770" s="41"/>
      <c r="K770" s="48"/>
      <c r="L770" s="41"/>
      <c r="M770" s="61"/>
      <c r="N770" s="41"/>
      <c r="O770" s="129"/>
    </row>
    <row r="771" spans="2:15" ht="12.75" customHeight="1">
      <c r="B771" s="112">
        <f t="shared" si="18"/>
        <v>0</v>
      </c>
      <c r="C771" s="37"/>
      <c r="D771" s="67"/>
      <c r="E771" s="47"/>
      <c r="F771" s="41"/>
      <c r="G771" s="41"/>
      <c r="H771" s="48"/>
      <c r="I771" s="41"/>
      <c r="J771" s="41"/>
      <c r="K771" s="48"/>
      <c r="L771" s="41"/>
      <c r="M771" s="61"/>
      <c r="N771" s="41"/>
      <c r="O771" s="129"/>
    </row>
    <row r="772" spans="2:15" ht="12.75" customHeight="1">
      <c r="B772" s="112">
        <f t="shared" si="18"/>
        <v>0</v>
      </c>
      <c r="C772" s="37"/>
      <c r="D772" s="67"/>
      <c r="E772" s="47"/>
      <c r="F772" s="41"/>
      <c r="G772" s="41"/>
      <c r="H772" s="48"/>
      <c r="I772" s="41"/>
      <c r="J772" s="41"/>
      <c r="K772" s="48"/>
      <c r="L772" s="41"/>
      <c r="M772" s="61"/>
      <c r="N772" s="41"/>
      <c r="O772" s="129"/>
    </row>
    <row r="773" spans="2:15" ht="12.75" customHeight="1">
      <c r="B773" s="112">
        <f t="shared" si="18"/>
        <v>0</v>
      </c>
      <c r="C773" s="37"/>
      <c r="D773" s="67"/>
      <c r="E773" s="47"/>
      <c r="F773" s="41"/>
      <c r="G773" s="41"/>
      <c r="H773" s="48"/>
      <c r="I773" s="41"/>
      <c r="J773" s="41"/>
      <c r="K773" s="48"/>
      <c r="L773" s="41"/>
      <c r="M773" s="61"/>
      <c r="N773" s="41"/>
      <c r="O773" s="129"/>
    </row>
    <row r="774" spans="2:15" ht="12.75" customHeight="1">
      <c r="B774" s="112">
        <f t="shared" si="18"/>
        <v>0</v>
      </c>
      <c r="C774" s="37"/>
      <c r="D774" s="67"/>
      <c r="E774" s="47"/>
      <c r="F774" s="41"/>
      <c r="G774" s="41"/>
      <c r="H774" s="48"/>
      <c r="I774" s="41"/>
      <c r="J774" s="41"/>
      <c r="K774" s="48"/>
      <c r="L774" s="41"/>
      <c r="M774" s="61"/>
      <c r="N774" s="41"/>
      <c r="O774" s="129"/>
    </row>
    <row r="775" spans="2:15" ht="12.75" customHeight="1">
      <c r="B775" s="112">
        <f t="shared" si="18"/>
        <v>0</v>
      </c>
      <c r="C775" s="37"/>
      <c r="D775" s="67"/>
      <c r="E775" s="47"/>
      <c r="F775" s="41"/>
      <c r="G775" s="41"/>
      <c r="H775" s="48"/>
      <c r="I775" s="41"/>
      <c r="J775" s="41"/>
      <c r="K775" s="48"/>
      <c r="L775" s="41"/>
      <c r="M775" s="61"/>
      <c r="N775" s="41"/>
      <c r="O775" s="129"/>
    </row>
    <row r="776" spans="2:15" ht="12.75" customHeight="1">
      <c r="B776" s="112">
        <f t="shared" si="18"/>
        <v>0</v>
      </c>
      <c r="C776" s="37"/>
      <c r="D776" s="67"/>
      <c r="E776" s="47"/>
      <c r="F776" s="41"/>
      <c r="G776" s="41"/>
      <c r="H776" s="48"/>
      <c r="I776" s="41"/>
      <c r="J776" s="41"/>
      <c r="K776" s="48"/>
      <c r="L776" s="41"/>
      <c r="M776" s="61"/>
      <c r="N776" s="41"/>
      <c r="O776" s="129"/>
    </row>
    <row r="777" spans="2:15" ht="12.75" customHeight="1">
      <c r="B777" s="112">
        <f t="shared" si="18"/>
        <v>0</v>
      </c>
      <c r="C777" s="37"/>
      <c r="D777" s="67"/>
      <c r="E777" s="47"/>
      <c r="F777" s="41"/>
      <c r="G777" s="41"/>
      <c r="H777" s="48"/>
      <c r="I777" s="41"/>
      <c r="J777" s="41"/>
      <c r="K777" s="48"/>
      <c r="L777" s="41"/>
      <c r="M777" s="61"/>
      <c r="N777" s="41"/>
      <c r="O777" s="129"/>
    </row>
    <row r="778" spans="2:15" ht="12.75" customHeight="1">
      <c r="B778" s="112">
        <f t="shared" si="18"/>
        <v>0</v>
      </c>
      <c r="C778" s="37"/>
      <c r="D778" s="67"/>
      <c r="E778" s="47"/>
      <c r="F778" s="41"/>
      <c r="G778" s="41"/>
      <c r="H778" s="48"/>
      <c r="I778" s="41"/>
      <c r="J778" s="41"/>
      <c r="K778" s="48"/>
      <c r="L778" s="41"/>
      <c r="M778" s="61"/>
      <c r="N778" s="41"/>
      <c r="O778" s="129"/>
    </row>
    <row r="779" spans="2:15" ht="12.75" customHeight="1">
      <c r="B779" s="112">
        <f t="shared" si="18"/>
        <v>0</v>
      </c>
      <c r="C779" s="37"/>
      <c r="D779" s="67"/>
      <c r="E779" s="47"/>
      <c r="F779" s="41"/>
      <c r="G779" s="41"/>
      <c r="H779" s="48"/>
      <c r="I779" s="41"/>
      <c r="J779" s="41"/>
      <c r="K779" s="48"/>
      <c r="L779" s="41"/>
      <c r="M779" s="61"/>
      <c r="N779" s="41"/>
      <c r="O779" s="129"/>
    </row>
    <row r="780" spans="2:15" ht="12.75" customHeight="1">
      <c r="B780" s="112">
        <f t="shared" si="18"/>
        <v>0</v>
      </c>
      <c r="C780" s="37"/>
      <c r="D780" s="67"/>
      <c r="E780" s="47"/>
      <c r="F780" s="41"/>
      <c r="G780" s="41"/>
      <c r="H780" s="48"/>
      <c r="I780" s="41"/>
      <c r="J780" s="41"/>
      <c r="K780" s="48"/>
      <c r="L780" s="41"/>
      <c r="M780" s="61"/>
      <c r="N780" s="41"/>
      <c r="O780" s="129"/>
    </row>
    <row r="781" spans="2:15" ht="12.75" customHeight="1">
      <c r="B781" s="112">
        <f t="shared" si="18"/>
        <v>0</v>
      </c>
      <c r="C781" s="37"/>
      <c r="D781" s="67"/>
      <c r="E781" s="47"/>
      <c r="F781" s="41"/>
      <c r="G781" s="41"/>
      <c r="H781" s="48"/>
      <c r="I781" s="41"/>
      <c r="J781" s="41"/>
      <c r="K781" s="48"/>
      <c r="L781" s="41"/>
      <c r="M781" s="61"/>
      <c r="N781" s="41"/>
      <c r="O781" s="129"/>
    </row>
    <row r="782" spans="2:15" ht="12.75" customHeight="1">
      <c r="B782" s="112">
        <f t="shared" si="18"/>
        <v>0</v>
      </c>
      <c r="C782" s="37"/>
      <c r="D782" s="67"/>
      <c r="E782" s="47"/>
      <c r="F782" s="41"/>
      <c r="G782" s="41"/>
      <c r="H782" s="48"/>
      <c r="I782" s="41"/>
      <c r="J782" s="41"/>
      <c r="K782" s="48"/>
      <c r="L782" s="41"/>
      <c r="M782" s="61"/>
      <c r="N782" s="41"/>
      <c r="O782" s="129"/>
    </row>
    <row r="783" spans="2:15" ht="12.75" customHeight="1">
      <c r="B783" s="112">
        <f t="shared" si="18"/>
        <v>0</v>
      </c>
      <c r="C783" s="37"/>
      <c r="D783" s="67"/>
      <c r="E783" s="47"/>
      <c r="F783" s="41"/>
      <c r="G783" s="41"/>
      <c r="H783" s="48"/>
      <c r="I783" s="41"/>
      <c r="J783" s="41"/>
      <c r="K783" s="48"/>
      <c r="L783" s="41"/>
      <c r="M783" s="61"/>
      <c r="N783" s="41"/>
      <c r="O783" s="129"/>
    </row>
    <row r="784" spans="2:15" ht="12.75" customHeight="1">
      <c r="B784" s="112">
        <f t="shared" si="18"/>
        <v>0</v>
      </c>
      <c r="C784" s="37"/>
      <c r="D784" s="67"/>
      <c r="E784" s="47"/>
      <c r="F784" s="41"/>
      <c r="G784" s="41"/>
      <c r="H784" s="48"/>
      <c r="I784" s="41"/>
      <c r="J784" s="41"/>
      <c r="K784" s="48"/>
      <c r="L784" s="41"/>
      <c r="M784" s="61"/>
      <c r="N784" s="41"/>
      <c r="O784" s="129"/>
    </row>
    <row r="785" spans="2:15" ht="12.75" customHeight="1">
      <c r="B785" s="112">
        <f t="shared" si="18"/>
        <v>0</v>
      </c>
      <c r="C785" s="37"/>
      <c r="D785" s="67"/>
      <c r="E785" s="47"/>
      <c r="F785" s="41"/>
      <c r="G785" s="41"/>
      <c r="H785" s="48"/>
      <c r="I785" s="41"/>
      <c r="J785" s="41"/>
      <c r="K785" s="48"/>
      <c r="L785" s="41"/>
      <c r="M785" s="61"/>
      <c r="N785" s="41"/>
      <c r="O785" s="129"/>
    </row>
    <row r="786" spans="2:15" ht="12.75" customHeight="1">
      <c r="B786" s="112">
        <f t="shared" ref="B786:B849" si="19">$C$2</f>
        <v>0</v>
      </c>
      <c r="C786" s="37"/>
      <c r="D786" s="67"/>
      <c r="E786" s="47"/>
      <c r="F786" s="41"/>
      <c r="G786" s="41"/>
      <c r="H786" s="48"/>
      <c r="I786" s="41"/>
      <c r="J786" s="41"/>
      <c r="K786" s="48"/>
      <c r="L786" s="41"/>
      <c r="M786" s="61"/>
      <c r="N786" s="41"/>
      <c r="O786" s="129"/>
    </row>
    <row r="787" spans="2:15" ht="12.75" customHeight="1">
      <c r="B787" s="112">
        <f t="shared" si="19"/>
        <v>0</v>
      </c>
      <c r="C787" s="37"/>
      <c r="D787" s="67"/>
      <c r="E787" s="47"/>
      <c r="F787" s="41"/>
      <c r="G787" s="41"/>
      <c r="H787" s="48"/>
      <c r="I787" s="41"/>
      <c r="J787" s="41"/>
      <c r="K787" s="48"/>
      <c r="L787" s="41"/>
      <c r="M787" s="61"/>
      <c r="N787" s="41"/>
      <c r="O787" s="129"/>
    </row>
    <row r="788" spans="2:15" ht="12.75" customHeight="1">
      <c r="B788" s="112">
        <f t="shared" si="19"/>
        <v>0</v>
      </c>
      <c r="C788" s="37"/>
      <c r="D788" s="67"/>
      <c r="E788" s="47"/>
      <c r="F788" s="41"/>
      <c r="G788" s="41"/>
      <c r="H788" s="48"/>
      <c r="I788" s="41"/>
      <c r="J788" s="41"/>
      <c r="K788" s="48"/>
      <c r="L788" s="41"/>
      <c r="M788" s="61"/>
      <c r="N788" s="41"/>
      <c r="O788" s="129"/>
    </row>
    <row r="789" spans="2:15" ht="12.75" customHeight="1">
      <c r="B789" s="112">
        <f t="shared" si="19"/>
        <v>0</v>
      </c>
      <c r="C789" s="37"/>
      <c r="D789" s="67"/>
      <c r="E789" s="47"/>
      <c r="F789" s="41"/>
      <c r="G789" s="41"/>
      <c r="H789" s="48"/>
      <c r="I789" s="41"/>
      <c r="J789" s="41"/>
      <c r="K789" s="48"/>
      <c r="L789" s="41"/>
      <c r="M789" s="61"/>
      <c r="N789" s="41"/>
      <c r="O789" s="129"/>
    </row>
    <row r="790" spans="2:15" ht="12.75" customHeight="1">
      <c r="B790" s="112">
        <f t="shared" si="19"/>
        <v>0</v>
      </c>
      <c r="C790" s="37"/>
      <c r="D790" s="67"/>
      <c r="E790" s="47"/>
      <c r="F790" s="41"/>
      <c r="G790" s="41"/>
      <c r="H790" s="48"/>
      <c r="I790" s="41"/>
      <c r="J790" s="41"/>
      <c r="K790" s="48"/>
      <c r="L790" s="41"/>
      <c r="M790" s="61"/>
      <c r="N790" s="41"/>
      <c r="O790" s="129"/>
    </row>
    <row r="791" spans="2:15" ht="12.75" customHeight="1">
      <c r="B791" s="112">
        <f t="shared" si="19"/>
        <v>0</v>
      </c>
      <c r="C791" s="37"/>
      <c r="D791" s="67"/>
      <c r="E791" s="47"/>
      <c r="F791" s="41"/>
      <c r="G791" s="41"/>
      <c r="H791" s="48"/>
      <c r="I791" s="41"/>
      <c r="J791" s="41"/>
      <c r="K791" s="48"/>
      <c r="L791" s="41"/>
      <c r="M791" s="61"/>
      <c r="N791" s="41"/>
      <c r="O791" s="129"/>
    </row>
    <row r="792" spans="2:15" ht="12.75" customHeight="1">
      <c r="B792" s="112">
        <f t="shared" si="19"/>
        <v>0</v>
      </c>
      <c r="C792" s="37"/>
      <c r="D792" s="67"/>
      <c r="E792" s="47"/>
      <c r="F792" s="41"/>
      <c r="G792" s="41"/>
      <c r="H792" s="48"/>
      <c r="I792" s="41"/>
      <c r="J792" s="41"/>
      <c r="K792" s="48"/>
      <c r="L792" s="41"/>
      <c r="M792" s="61"/>
      <c r="N792" s="41"/>
      <c r="O792" s="129"/>
    </row>
    <row r="793" spans="2:15" ht="12.75" customHeight="1">
      <c r="B793" s="112">
        <f t="shared" si="19"/>
        <v>0</v>
      </c>
      <c r="C793" s="37"/>
      <c r="D793" s="67"/>
      <c r="E793" s="47"/>
      <c r="F793" s="41"/>
      <c r="G793" s="41"/>
      <c r="H793" s="48"/>
      <c r="I793" s="41"/>
      <c r="J793" s="41"/>
      <c r="K793" s="48"/>
      <c r="L793" s="41"/>
      <c r="M793" s="61"/>
      <c r="N793" s="41"/>
      <c r="O793" s="129"/>
    </row>
    <row r="794" spans="2:15" ht="12.75" customHeight="1">
      <c r="B794" s="112">
        <f t="shared" si="19"/>
        <v>0</v>
      </c>
      <c r="C794" s="37"/>
      <c r="D794" s="67"/>
      <c r="E794" s="47"/>
      <c r="F794" s="41"/>
      <c r="G794" s="41"/>
      <c r="H794" s="48"/>
      <c r="I794" s="41"/>
      <c r="J794" s="41"/>
      <c r="K794" s="48"/>
      <c r="L794" s="41"/>
      <c r="M794" s="61"/>
      <c r="N794" s="41"/>
      <c r="O794" s="129"/>
    </row>
    <row r="795" spans="2:15" ht="12.75" customHeight="1">
      <c r="B795" s="112">
        <f t="shared" si="19"/>
        <v>0</v>
      </c>
      <c r="C795" s="37"/>
      <c r="D795" s="67"/>
      <c r="E795" s="47"/>
      <c r="F795" s="41"/>
      <c r="G795" s="41"/>
      <c r="H795" s="48"/>
      <c r="I795" s="41"/>
      <c r="J795" s="41"/>
      <c r="K795" s="48"/>
      <c r="L795" s="41"/>
      <c r="M795" s="61"/>
      <c r="N795" s="41"/>
      <c r="O795" s="129"/>
    </row>
    <row r="796" spans="2:15" ht="12.75" customHeight="1">
      <c r="B796" s="112">
        <f t="shared" si="19"/>
        <v>0</v>
      </c>
      <c r="C796" s="37"/>
      <c r="D796" s="67"/>
      <c r="E796" s="47"/>
      <c r="F796" s="41"/>
      <c r="G796" s="41"/>
      <c r="H796" s="48"/>
      <c r="I796" s="41"/>
      <c r="J796" s="41"/>
      <c r="K796" s="48"/>
      <c r="L796" s="41"/>
      <c r="M796" s="61"/>
      <c r="N796" s="41"/>
      <c r="O796" s="129"/>
    </row>
    <row r="797" spans="2:15" ht="12.75" customHeight="1">
      <c r="B797" s="112">
        <f t="shared" si="19"/>
        <v>0</v>
      </c>
      <c r="C797" s="37"/>
      <c r="D797" s="67"/>
      <c r="E797" s="47"/>
      <c r="F797" s="41"/>
      <c r="G797" s="41"/>
      <c r="H797" s="48"/>
      <c r="I797" s="41"/>
      <c r="J797" s="41"/>
      <c r="K797" s="48"/>
      <c r="L797" s="41"/>
      <c r="M797" s="61"/>
      <c r="N797" s="41"/>
      <c r="O797" s="129"/>
    </row>
    <row r="798" spans="2:15" ht="12.75" customHeight="1">
      <c r="B798" s="112">
        <f t="shared" si="19"/>
        <v>0</v>
      </c>
      <c r="C798" s="37"/>
      <c r="D798" s="67"/>
      <c r="E798" s="47"/>
      <c r="F798" s="41"/>
      <c r="G798" s="41"/>
      <c r="H798" s="48"/>
      <c r="I798" s="41"/>
      <c r="J798" s="41"/>
      <c r="K798" s="48"/>
      <c r="L798" s="41"/>
      <c r="M798" s="61"/>
      <c r="N798" s="41"/>
      <c r="O798" s="129"/>
    </row>
    <row r="799" spans="2:15" ht="12.75" customHeight="1">
      <c r="B799" s="112">
        <f t="shared" si="19"/>
        <v>0</v>
      </c>
      <c r="C799" s="37"/>
      <c r="D799" s="67"/>
      <c r="E799" s="47"/>
      <c r="F799" s="41"/>
      <c r="G799" s="41"/>
      <c r="H799" s="48"/>
      <c r="I799" s="41"/>
      <c r="J799" s="41"/>
      <c r="K799" s="48"/>
      <c r="L799" s="41"/>
      <c r="M799" s="61"/>
      <c r="N799" s="41"/>
      <c r="O799" s="129"/>
    </row>
    <row r="800" spans="2:15" ht="12.75" customHeight="1">
      <c r="B800" s="112">
        <f t="shared" si="19"/>
        <v>0</v>
      </c>
      <c r="C800" s="37"/>
      <c r="D800" s="67"/>
      <c r="E800" s="47"/>
      <c r="F800" s="41"/>
      <c r="G800" s="41"/>
      <c r="H800" s="48"/>
      <c r="I800" s="41"/>
      <c r="J800" s="41"/>
      <c r="K800" s="48"/>
      <c r="L800" s="41"/>
      <c r="M800" s="61"/>
      <c r="N800" s="41"/>
      <c r="O800" s="129"/>
    </row>
    <row r="801" spans="2:15" ht="12.75" customHeight="1">
      <c r="B801" s="112">
        <f t="shared" si="19"/>
        <v>0</v>
      </c>
      <c r="C801" s="37"/>
      <c r="D801" s="67"/>
      <c r="E801" s="47"/>
      <c r="F801" s="41"/>
      <c r="G801" s="41"/>
      <c r="H801" s="48"/>
      <c r="I801" s="41"/>
      <c r="J801" s="41"/>
      <c r="K801" s="48"/>
      <c r="L801" s="41"/>
      <c r="M801" s="61"/>
      <c r="N801" s="41"/>
      <c r="O801" s="129"/>
    </row>
    <row r="802" spans="2:15" ht="12.75" customHeight="1">
      <c r="B802" s="112">
        <f t="shared" si="19"/>
        <v>0</v>
      </c>
      <c r="C802" s="37"/>
      <c r="D802" s="67"/>
      <c r="E802" s="47"/>
      <c r="F802" s="41"/>
      <c r="G802" s="41"/>
      <c r="H802" s="48"/>
      <c r="I802" s="41"/>
      <c r="J802" s="41"/>
      <c r="K802" s="48"/>
      <c r="L802" s="41"/>
      <c r="M802" s="61"/>
      <c r="N802" s="41"/>
      <c r="O802" s="129"/>
    </row>
    <row r="803" spans="2:15" ht="12.75" customHeight="1">
      <c r="B803" s="112">
        <f t="shared" si="19"/>
        <v>0</v>
      </c>
      <c r="C803" s="37"/>
      <c r="D803" s="67"/>
      <c r="E803" s="47"/>
      <c r="F803" s="41"/>
      <c r="G803" s="41"/>
      <c r="H803" s="48"/>
      <c r="I803" s="41"/>
      <c r="J803" s="41"/>
      <c r="K803" s="48"/>
      <c r="L803" s="41"/>
      <c r="M803" s="61"/>
      <c r="N803" s="41"/>
      <c r="O803" s="129"/>
    </row>
    <row r="804" spans="2:15" ht="12.75" customHeight="1">
      <c r="B804" s="112">
        <f t="shared" si="19"/>
        <v>0</v>
      </c>
      <c r="C804" s="37"/>
      <c r="D804" s="67"/>
      <c r="E804" s="47"/>
      <c r="F804" s="41"/>
      <c r="G804" s="41"/>
      <c r="H804" s="48"/>
      <c r="I804" s="41"/>
      <c r="J804" s="41"/>
      <c r="K804" s="48"/>
      <c r="L804" s="41"/>
      <c r="M804" s="61"/>
      <c r="N804" s="41"/>
      <c r="O804" s="129"/>
    </row>
    <row r="805" spans="2:15" ht="12.75" customHeight="1">
      <c r="B805" s="112">
        <f t="shared" si="19"/>
        <v>0</v>
      </c>
      <c r="C805" s="37"/>
      <c r="D805" s="67"/>
      <c r="E805" s="47"/>
      <c r="F805" s="41"/>
      <c r="G805" s="41"/>
      <c r="H805" s="48"/>
      <c r="I805" s="41"/>
      <c r="J805" s="41"/>
      <c r="K805" s="48"/>
      <c r="L805" s="41"/>
      <c r="M805" s="61"/>
      <c r="N805" s="41"/>
      <c r="O805" s="129"/>
    </row>
    <row r="806" spans="2:15" ht="12.75" customHeight="1">
      <c r="B806" s="112">
        <f t="shared" si="19"/>
        <v>0</v>
      </c>
      <c r="C806" s="37"/>
      <c r="D806" s="67"/>
      <c r="E806" s="47"/>
      <c r="F806" s="41"/>
      <c r="G806" s="41"/>
      <c r="H806" s="48"/>
      <c r="I806" s="41"/>
      <c r="J806" s="41"/>
      <c r="K806" s="48"/>
      <c r="L806" s="41"/>
      <c r="M806" s="61"/>
      <c r="N806" s="41"/>
      <c r="O806" s="129"/>
    </row>
    <row r="807" spans="2:15" ht="12.75" customHeight="1">
      <c r="B807" s="112">
        <f t="shared" si="19"/>
        <v>0</v>
      </c>
      <c r="C807" s="37"/>
      <c r="D807" s="67"/>
      <c r="E807" s="47"/>
      <c r="F807" s="41"/>
      <c r="G807" s="41"/>
      <c r="H807" s="48"/>
      <c r="I807" s="41"/>
      <c r="J807" s="41"/>
      <c r="K807" s="48"/>
      <c r="L807" s="41"/>
      <c r="M807" s="61"/>
      <c r="N807" s="41"/>
      <c r="O807" s="129"/>
    </row>
    <row r="808" spans="2:15" ht="12.75" customHeight="1">
      <c r="B808" s="112">
        <f t="shared" si="19"/>
        <v>0</v>
      </c>
      <c r="C808" s="37"/>
      <c r="D808" s="67"/>
      <c r="E808" s="47"/>
      <c r="F808" s="41"/>
      <c r="G808" s="41"/>
      <c r="H808" s="48"/>
      <c r="I808" s="41"/>
      <c r="J808" s="41"/>
      <c r="K808" s="48"/>
      <c r="L808" s="41"/>
      <c r="M808" s="61"/>
      <c r="N808" s="41"/>
      <c r="O808" s="129"/>
    </row>
    <row r="809" spans="2:15" ht="12.75" customHeight="1">
      <c r="B809" s="112">
        <f t="shared" si="19"/>
        <v>0</v>
      </c>
      <c r="C809" s="37"/>
      <c r="D809" s="67"/>
      <c r="E809" s="47"/>
      <c r="F809" s="41"/>
      <c r="G809" s="41"/>
      <c r="H809" s="48"/>
      <c r="I809" s="41"/>
      <c r="J809" s="41"/>
      <c r="K809" s="48"/>
      <c r="L809" s="41"/>
      <c r="M809" s="61"/>
      <c r="N809" s="41"/>
      <c r="O809" s="129"/>
    </row>
    <row r="810" spans="2:15" ht="12.75" customHeight="1">
      <c r="B810" s="112">
        <f t="shared" si="19"/>
        <v>0</v>
      </c>
      <c r="C810" s="37"/>
      <c r="D810" s="67"/>
      <c r="E810" s="47"/>
      <c r="F810" s="41"/>
      <c r="G810" s="41"/>
      <c r="H810" s="48"/>
      <c r="I810" s="41"/>
      <c r="J810" s="41"/>
      <c r="K810" s="48"/>
      <c r="L810" s="41"/>
      <c r="M810" s="61"/>
      <c r="N810" s="41"/>
      <c r="O810" s="129"/>
    </row>
    <row r="811" spans="2:15" ht="12.75" customHeight="1">
      <c r="B811" s="112">
        <f t="shared" si="19"/>
        <v>0</v>
      </c>
      <c r="C811" s="37"/>
      <c r="D811" s="67"/>
      <c r="E811" s="47"/>
      <c r="F811" s="41"/>
      <c r="G811" s="41"/>
      <c r="H811" s="48"/>
      <c r="I811" s="41"/>
      <c r="J811" s="41"/>
      <c r="K811" s="48"/>
      <c r="L811" s="41"/>
      <c r="M811" s="61"/>
      <c r="N811" s="41"/>
      <c r="O811" s="129"/>
    </row>
    <row r="812" spans="2:15" ht="12.75" customHeight="1">
      <c r="B812" s="112">
        <f t="shared" si="19"/>
        <v>0</v>
      </c>
      <c r="C812" s="37"/>
      <c r="D812" s="67"/>
      <c r="E812" s="47"/>
      <c r="F812" s="41"/>
      <c r="G812" s="41"/>
      <c r="H812" s="48"/>
      <c r="I812" s="41"/>
      <c r="J812" s="41"/>
      <c r="K812" s="48"/>
      <c r="L812" s="41"/>
      <c r="M812" s="61"/>
      <c r="N812" s="41"/>
      <c r="O812" s="129"/>
    </row>
    <row r="813" spans="2:15" ht="12.75" customHeight="1">
      <c r="B813" s="112">
        <f t="shared" si="19"/>
        <v>0</v>
      </c>
      <c r="C813" s="37"/>
      <c r="D813" s="67"/>
      <c r="E813" s="47"/>
      <c r="F813" s="41"/>
      <c r="G813" s="41"/>
      <c r="H813" s="48"/>
      <c r="I813" s="41"/>
      <c r="J813" s="41"/>
      <c r="K813" s="48"/>
      <c r="L813" s="41"/>
      <c r="M813" s="61"/>
      <c r="N813" s="41"/>
      <c r="O813" s="129"/>
    </row>
    <row r="814" spans="2:15" ht="12.75" customHeight="1">
      <c r="B814" s="112">
        <f t="shared" si="19"/>
        <v>0</v>
      </c>
      <c r="C814" s="37"/>
      <c r="D814" s="67"/>
      <c r="E814" s="47"/>
      <c r="F814" s="41"/>
      <c r="G814" s="41"/>
      <c r="H814" s="48"/>
      <c r="I814" s="41"/>
      <c r="J814" s="41"/>
      <c r="K814" s="48"/>
      <c r="L814" s="41"/>
      <c r="M814" s="61"/>
      <c r="N814" s="41"/>
      <c r="O814" s="129"/>
    </row>
    <row r="815" spans="2:15" ht="12.75" customHeight="1">
      <c r="B815" s="112">
        <f t="shared" si="19"/>
        <v>0</v>
      </c>
      <c r="C815" s="37"/>
      <c r="D815" s="67"/>
      <c r="E815" s="47"/>
      <c r="F815" s="41"/>
      <c r="G815" s="41"/>
      <c r="H815" s="48"/>
      <c r="I815" s="41"/>
      <c r="J815" s="41"/>
      <c r="K815" s="48"/>
      <c r="L815" s="41"/>
      <c r="M815" s="61"/>
      <c r="N815" s="41"/>
      <c r="O815" s="129"/>
    </row>
    <row r="816" spans="2:15" ht="12.75" customHeight="1">
      <c r="B816" s="112">
        <f t="shared" si="19"/>
        <v>0</v>
      </c>
      <c r="C816" s="37"/>
      <c r="D816" s="67"/>
      <c r="E816" s="47"/>
      <c r="F816" s="41"/>
      <c r="G816" s="41"/>
      <c r="H816" s="48"/>
      <c r="I816" s="41"/>
      <c r="J816" s="41"/>
      <c r="K816" s="48"/>
      <c r="L816" s="41"/>
      <c r="M816" s="61"/>
      <c r="N816" s="41"/>
      <c r="O816" s="129"/>
    </row>
    <row r="817" spans="2:15" ht="12.75" customHeight="1">
      <c r="B817" s="112">
        <f t="shared" si="19"/>
        <v>0</v>
      </c>
      <c r="C817" s="37"/>
      <c r="D817" s="67"/>
      <c r="E817" s="47"/>
      <c r="F817" s="41"/>
      <c r="G817" s="41"/>
      <c r="H817" s="48"/>
      <c r="I817" s="41"/>
      <c r="J817" s="41"/>
      <c r="K817" s="48"/>
      <c r="L817" s="41"/>
      <c r="M817" s="61"/>
      <c r="N817" s="41"/>
      <c r="O817" s="129"/>
    </row>
    <row r="818" spans="2:15" ht="12.75" customHeight="1">
      <c r="B818" s="112">
        <f t="shared" si="19"/>
        <v>0</v>
      </c>
      <c r="C818" s="37"/>
      <c r="D818" s="67"/>
      <c r="E818" s="47"/>
      <c r="F818" s="41"/>
      <c r="G818" s="41"/>
      <c r="H818" s="48"/>
      <c r="I818" s="41"/>
      <c r="J818" s="41"/>
      <c r="K818" s="48"/>
      <c r="L818" s="41"/>
      <c r="M818" s="61"/>
      <c r="N818" s="41"/>
      <c r="O818" s="129"/>
    </row>
    <row r="819" spans="2:15" ht="12.75" customHeight="1">
      <c r="B819" s="112">
        <f t="shared" si="19"/>
        <v>0</v>
      </c>
      <c r="C819" s="37"/>
      <c r="D819" s="67"/>
      <c r="E819" s="47"/>
      <c r="F819" s="41"/>
      <c r="G819" s="41"/>
      <c r="H819" s="48"/>
      <c r="I819" s="41"/>
      <c r="J819" s="41"/>
      <c r="K819" s="48"/>
      <c r="L819" s="41"/>
      <c r="M819" s="61"/>
      <c r="N819" s="41"/>
      <c r="O819" s="129"/>
    </row>
    <row r="820" spans="2:15" ht="12.75" customHeight="1">
      <c r="B820" s="112">
        <f t="shared" si="19"/>
        <v>0</v>
      </c>
      <c r="C820" s="37"/>
      <c r="D820" s="67"/>
      <c r="E820" s="47"/>
      <c r="F820" s="41"/>
      <c r="G820" s="41"/>
      <c r="H820" s="48"/>
      <c r="I820" s="41"/>
      <c r="J820" s="41"/>
      <c r="K820" s="48"/>
      <c r="L820" s="41"/>
      <c r="M820" s="61"/>
      <c r="N820" s="41"/>
      <c r="O820" s="129"/>
    </row>
    <row r="821" spans="2:15" ht="12.75" customHeight="1">
      <c r="B821" s="112">
        <f t="shared" si="19"/>
        <v>0</v>
      </c>
      <c r="C821" s="37"/>
      <c r="D821" s="67"/>
      <c r="E821" s="47"/>
      <c r="F821" s="41"/>
      <c r="G821" s="41"/>
      <c r="H821" s="48"/>
      <c r="I821" s="41"/>
      <c r="J821" s="41"/>
      <c r="K821" s="48"/>
      <c r="L821" s="41"/>
      <c r="M821" s="61"/>
      <c r="N821" s="41"/>
      <c r="O821" s="129"/>
    </row>
    <row r="822" spans="2:15" ht="12.75" customHeight="1">
      <c r="B822" s="112">
        <f t="shared" si="19"/>
        <v>0</v>
      </c>
      <c r="C822" s="37"/>
      <c r="D822" s="67"/>
      <c r="E822" s="47"/>
      <c r="F822" s="41"/>
      <c r="G822" s="41"/>
      <c r="H822" s="48"/>
      <c r="I822" s="41"/>
      <c r="J822" s="41"/>
      <c r="K822" s="48"/>
      <c r="L822" s="41"/>
      <c r="M822" s="61"/>
      <c r="N822" s="41"/>
      <c r="O822" s="129"/>
    </row>
    <row r="823" spans="2:15" ht="12.75" customHeight="1">
      <c r="B823" s="112">
        <f t="shared" si="19"/>
        <v>0</v>
      </c>
      <c r="C823" s="37"/>
      <c r="D823" s="67"/>
      <c r="E823" s="47"/>
      <c r="F823" s="41"/>
      <c r="G823" s="41"/>
      <c r="H823" s="48"/>
      <c r="I823" s="41"/>
      <c r="J823" s="41"/>
      <c r="K823" s="48"/>
      <c r="L823" s="41"/>
      <c r="M823" s="61"/>
      <c r="N823" s="41"/>
      <c r="O823" s="129"/>
    </row>
    <row r="824" spans="2:15" ht="12.75" customHeight="1">
      <c r="B824" s="112">
        <f t="shared" si="19"/>
        <v>0</v>
      </c>
      <c r="C824" s="37"/>
      <c r="D824" s="67"/>
      <c r="E824" s="47"/>
      <c r="F824" s="41"/>
      <c r="G824" s="41"/>
      <c r="H824" s="48"/>
      <c r="I824" s="41"/>
      <c r="J824" s="41"/>
      <c r="K824" s="48"/>
      <c r="L824" s="41"/>
      <c r="M824" s="61"/>
      <c r="N824" s="41"/>
      <c r="O824" s="129"/>
    </row>
    <row r="825" spans="2:15" ht="12.75" customHeight="1">
      <c r="B825" s="112">
        <f t="shared" si="19"/>
        <v>0</v>
      </c>
      <c r="C825" s="37"/>
      <c r="D825" s="67"/>
      <c r="E825" s="47"/>
      <c r="F825" s="41"/>
      <c r="G825" s="41"/>
      <c r="H825" s="48"/>
      <c r="I825" s="41"/>
      <c r="J825" s="41"/>
      <c r="K825" s="48"/>
      <c r="L825" s="41"/>
      <c r="M825" s="61"/>
      <c r="N825" s="41"/>
      <c r="O825" s="129"/>
    </row>
    <row r="826" spans="2:15" ht="12.75" customHeight="1">
      <c r="B826" s="112">
        <f t="shared" si="19"/>
        <v>0</v>
      </c>
      <c r="C826" s="37"/>
      <c r="D826" s="67"/>
      <c r="E826" s="47"/>
      <c r="F826" s="41"/>
      <c r="G826" s="41"/>
      <c r="H826" s="48"/>
      <c r="I826" s="41"/>
      <c r="J826" s="41"/>
      <c r="K826" s="48"/>
      <c r="L826" s="41"/>
      <c r="M826" s="61"/>
      <c r="N826" s="41"/>
      <c r="O826" s="129"/>
    </row>
    <row r="827" spans="2:15" ht="12.75" customHeight="1">
      <c r="B827" s="112">
        <f t="shared" si="19"/>
        <v>0</v>
      </c>
      <c r="C827" s="37"/>
      <c r="D827" s="67"/>
      <c r="E827" s="47"/>
      <c r="F827" s="41"/>
      <c r="G827" s="41"/>
      <c r="H827" s="48"/>
      <c r="I827" s="41"/>
      <c r="J827" s="41"/>
      <c r="K827" s="48"/>
      <c r="L827" s="41"/>
      <c r="M827" s="61"/>
      <c r="N827" s="41"/>
      <c r="O827" s="129"/>
    </row>
    <row r="828" spans="2:15" ht="12.75" customHeight="1">
      <c r="B828" s="112">
        <f t="shared" si="19"/>
        <v>0</v>
      </c>
      <c r="C828" s="37"/>
      <c r="D828" s="67"/>
      <c r="E828" s="47"/>
      <c r="F828" s="41"/>
      <c r="G828" s="41"/>
      <c r="H828" s="48"/>
      <c r="I828" s="41"/>
      <c r="J828" s="41"/>
      <c r="K828" s="48"/>
      <c r="L828" s="41"/>
      <c r="M828" s="61"/>
      <c r="N828" s="41"/>
      <c r="O828" s="129"/>
    </row>
    <row r="829" spans="2:15" ht="12.75" customHeight="1">
      <c r="B829" s="112">
        <f t="shared" si="19"/>
        <v>0</v>
      </c>
      <c r="C829" s="37"/>
      <c r="D829" s="67"/>
      <c r="E829" s="47"/>
      <c r="F829" s="41"/>
      <c r="G829" s="41"/>
      <c r="H829" s="48"/>
      <c r="I829" s="41"/>
      <c r="J829" s="41"/>
      <c r="K829" s="48"/>
      <c r="L829" s="41"/>
      <c r="M829" s="61"/>
      <c r="N829" s="41"/>
      <c r="O829" s="129"/>
    </row>
    <row r="830" spans="2:15" ht="12.75" customHeight="1">
      <c r="B830" s="112">
        <f t="shared" si="19"/>
        <v>0</v>
      </c>
      <c r="C830" s="37"/>
      <c r="D830" s="67"/>
      <c r="E830" s="47"/>
      <c r="F830" s="41"/>
      <c r="G830" s="41"/>
      <c r="H830" s="48"/>
      <c r="I830" s="41"/>
      <c r="J830" s="41"/>
      <c r="K830" s="48"/>
      <c r="L830" s="41"/>
      <c r="M830" s="61"/>
      <c r="N830" s="41"/>
      <c r="O830" s="129"/>
    </row>
    <row r="831" spans="2:15" ht="12.75" customHeight="1">
      <c r="B831" s="112">
        <f t="shared" si="19"/>
        <v>0</v>
      </c>
      <c r="C831" s="37"/>
      <c r="D831" s="67"/>
      <c r="E831" s="47"/>
      <c r="F831" s="41"/>
      <c r="G831" s="41"/>
      <c r="H831" s="48"/>
      <c r="I831" s="41"/>
      <c r="J831" s="41"/>
      <c r="K831" s="48"/>
      <c r="L831" s="41"/>
      <c r="M831" s="61"/>
      <c r="N831" s="41"/>
      <c r="O831" s="129"/>
    </row>
    <row r="832" spans="2:15" ht="12.75" customHeight="1">
      <c r="B832" s="112">
        <f t="shared" si="19"/>
        <v>0</v>
      </c>
      <c r="C832" s="37"/>
      <c r="D832" s="67"/>
      <c r="E832" s="47"/>
      <c r="F832" s="41"/>
      <c r="G832" s="41"/>
      <c r="H832" s="48"/>
      <c r="I832" s="41"/>
      <c r="J832" s="41"/>
      <c r="K832" s="48"/>
      <c r="L832" s="41"/>
      <c r="M832" s="61"/>
      <c r="N832" s="41"/>
      <c r="O832" s="129"/>
    </row>
    <row r="833" spans="2:15" ht="12.75" customHeight="1">
      <c r="B833" s="112">
        <f t="shared" si="19"/>
        <v>0</v>
      </c>
      <c r="C833" s="37"/>
      <c r="D833" s="67"/>
      <c r="E833" s="47"/>
      <c r="F833" s="41"/>
      <c r="G833" s="41"/>
      <c r="H833" s="48"/>
      <c r="I833" s="41"/>
      <c r="J833" s="41"/>
      <c r="K833" s="48"/>
      <c r="L833" s="41"/>
      <c r="M833" s="61"/>
      <c r="N833" s="41"/>
      <c r="O833" s="129"/>
    </row>
    <row r="834" spans="2:15" ht="12.75" customHeight="1">
      <c r="B834" s="112">
        <f t="shared" si="19"/>
        <v>0</v>
      </c>
      <c r="C834" s="37"/>
      <c r="D834" s="67"/>
      <c r="E834" s="47"/>
      <c r="F834" s="41"/>
      <c r="G834" s="41"/>
      <c r="H834" s="48"/>
      <c r="I834" s="41"/>
      <c r="J834" s="41"/>
      <c r="K834" s="48"/>
      <c r="L834" s="41"/>
      <c r="M834" s="61"/>
      <c r="N834" s="41"/>
      <c r="O834" s="129"/>
    </row>
    <row r="835" spans="2:15" ht="12.75" customHeight="1">
      <c r="B835" s="112">
        <f t="shared" si="19"/>
        <v>0</v>
      </c>
      <c r="C835" s="37"/>
      <c r="D835" s="67"/>
      <c r="E835" s="47"/>
      <c r="F835" s="41"/>
      <c r="G835" s="41"/>
      <c r="H835" s="48"/>
      <c r="I835" s="41"/>
      <c r="J835" s="41"/>
      <c r="K835" s="48"/>
      <c r="L835" s="41"/>
      <c r="M835" s="61"/>
      <c r="N835" s="41"/>
      <c r="O835" s="129"/>
    </row>
    <row r="836" spans="2:15" ht="12.75" customHeight="1">
      <c r="B836" s="112">
        <f t="shared" si="19"/>
        <v>0</v>
      </c>
      <c r="C836" s="37"/>
      <c r="D836" s="67"/>
      <c r="E836" s="47"/>
      <c r="F836" s="41"/>
      <c r="G836" s="41"/>
      <c r="H836" s="48"/>
      <c r="I836" s="41"/>
      <c r="J836" s="41"/>
      <c r="K836" s="48"/>
      <c r="L836" s="41"/>
      <c r="M836" s="61"/>
      <c r="N836" s="41"/>
      <c r="O836" s="129"/>
    </row>
    <row r="837" spans="2:15" ht="12.75" customHeight="1">
      <c r="B837" s="112">
        <f t="shared" si="19"/>
        <v>0</v>
      </c>
      <c r="C837" s="37"/>
      <c r="D837" s="67"/>
      <c r="E837" s="47"/>
      <c r="F837" s="41"/>
      <c r="G837" s="41"/>
      <c r="H837" s="48"/>
      <c r="I837" s="41"/>
      <c r="J837" s="41"/>
      <c r="K837" s="48"/>
      <c r="L837" s="41"/>
      <c r="M837" s="61"/>
      <c r="N837" s="41"/>
      <c r="O837" s="129"/>
    </row>
    <row r="838" spans="2:15" ht="12.75" customHeight="1">
      <c r="B838" s="112">
        <f t="shared" si="19"/>
        <v>0</v>
      </c>
      <c r="C838" s="37"/>
      <c r="D838" s="67"/>
      <c r="E838" s="47"/>
      <c r="F838" s="41"/>
      <c r="G838" s="41"/>
      <c r="H838" s="48"/>
      <c r="I838" s="41"/>
      <c r="J838" s="41"/>
      <c r="K838" s="48"/>
      <c r="L838" s="41"/>
      <c r="M838" s="61"/>
      <c r="N838" s="41"/>
      <c r="O838" s="129"/>
    </row>
    <row r="839" spans="2:15" ht="12.75" customHeight="1">
      <c r="B839" s="112">
        <f t="shared" si="19"/>
        <v>0</v>
      </c>
      <c r="C839" s="37"/>
      <c r="D839" s="67"/>
      <c r="E839" s="47"/>
      <c r="F839" s="41"/>
      <c r="G839" s="41"/>
      <c r="H839" s="48"/>
      <c r="I839" s="41"/>
      <c r="J839" s="41"/>
      <c r="K839" s="48"/>
      <c r="L839" s="41"/>
      <c r="M839" s="61"/>
      <c r="N839" s="41"/>
      <c r="O839" s="129"/>
    </row>
    <row r="840" spans="2:15" ht="12.75" customHeight="1">
      <c r="B840" s="112">
        <f t="shared" si="19"/>
        <v>0</v>
      </c>
      <c r="C840" s="37"/>
      <c r="D840" s="67"/>
      <c r="E840" s="47"/>
      <c r="F840" s="41"/>
      <c r="G840" s="41"/>
      <c r="H840" s="48"/>
      <c r="I840" s="41"/>
      <c r="J840" s="41"/>
      <c r="K840" s="48"/>
      <c r="L840" s="41"/>
      <c r="M840" s="61"/>
      <c r="N840" s="41"/>
      <c r="O840" s="129"/>
    </row>
    <row r="841" spans="2:15" ht="12.75" customHeight="1">
      <c r="B841" s="112">
        <f t="shared" si="19"/>
        <v>0</v>
      </c>
      <c r="C841" s="37"/>
      <c r="D841" s="67"/>
      <c r="E841" s="47"/>
      <c r="F841" s="41"/>
      <c r="G841" s="41"/>
      <c r="H841" s="48"/>
      <c r="I841" s="41"/>
      <c r="J841" s="41"/>
      <c r="K841" s="48"/>
      <c r="L841" s="41"/>
      <c r="M841" s="61"/>
      <c r="N841" s="41"/>
      <c r="O841" s="129"/>
    </row>
    <row r="842" spans="2:15" ht="12.75" customHeight="1">
      <c r="B842" s="112">
        <f t="shared" si="19"/>
        <v>0</v>
      </c>
      <c r="C842" s="37"/>
      <c r="D842" s="67"/>
      <c r="E842" s="47"/>
      <c r="F842" s="41"/>
      <c r="G842" s="41"/>
      <c r="H842" s="48"/>
      <c r="I842" s="41"/>
      <c r="J842" s="41"/>
      <c r="K842" s="48"/>
      <c r="L842" s="41"/>
      <c r="M842" s="61"/>
      <c r="N842" s="41"/>
      <c r="O842" s="129"/>
    </row>
    <row r="843" spans="2:15" ht="12.75" customHeight="1">
      <c r="B843" s="112">
        <f t="shared" si="19"/>
        <v>0</v>
      </c>
      <c r="C843" s="37"/>
      <c r="D843" s="67"/>
      <c r="E843" s="47"/>
      <c r="F843" s="41"/>
      <c r="G843" s="41"/>
      <c r="H843" s="48"/>
      <c r="I843" s="41"/>
      <c r="J843" s="41"/>
      <c r="K843" s="48"/>
      <c r="L843" s="41"/>
      <c r="M843" s="61"/>
      <c r="N843" s="41"/>
      <c r="O843" s="129"/>
    </row>
    <row r="844" spans="2:15" ht="12.75" customHeight="1">
      <c r="B844" s="112">
        <f t="shared" si="19"/>
        <v>0</v>
      </c>
      <c r="C844" s="37"/>
      <c r="D844" s="67"/>
      <c r="E844" s="47"/>
      <c r="F844" s="41"/>
      <c r="G844" s="41"/>
      <c r="H844" s="48"/>
      <c r="I844" s="41"/>
      <c r="J844" s="41"/>
      <c r="K844" s="48"/>
      <c r="L844" s="41"/>
      <c r="M844" s="61"/>
      <c r="N844" s="41"/>
      <c r="O844" s="129"/>
    </row>
    <row r="845" spans="2:15" ht="12.75" customHeight="1">
      <c r="B845" s="112">
        <f t="shared" si="19"/>
        <v>0</v>
      </c>
      <c r="C845" s="37"/>
      <c r="D845" s="67"/>
      <c r="E845" s="47"/>
      <c r="F845" s="41"/>
      <c r="G845" s="41"/>
      <c r="H845" s="48"/>
      <c r="I845" s="41"/>
      <c r="J845" s="41"/>
      <c r="K845" s="48"/>
      <c r="L845" s="41"/>
      <c r="M845" s="61"/>
      <c r="N845" s="41"/>
      <c r="O845" s="129"/>
    </row>
    <row r="846" spans="2:15" ht="12.75" customHeight="1">
      <c r="B846" s="112">
        <f t="shared" si="19"/>
        <v>0</v>
      </c>
      <c r="C846" s="37"/>
      <c r="D846" s="67"/>
      <c r="E846" s="47"/>
      <c r="F846" s="41"/>
      <c r="G846" s="41"/>
      <c r="H846" s="48"/>
      <c r="I846" s="41"/>
      <c r="J846" s="41"/>
      <c r="K846" s="48"/>
      <c r="L846" s="41"/>
      <c r="M846" s="61"/>
      <c r="N846" s="41"/>
      <c r="O846" s="129"/>
    </row>
    <row r="847" spans="2:15" ht="12.75" customHeight="1">
      <c r="B847" s="112">
        <f t="shared" si="19"/>
        <v>0</v>
      </c>
      <c r="C847" s="37"/>
      <c r="D847" s="67"/>
      <c r="E847" s="47"/>
      <c r="F847" s="41"/>
      <c r="G847" s="41"/>
      <c r="H847" s="48"/>
      <c r="I847" s="41"/>
      <c r="J847" s="41"/>
      <c r="K847" s="48"/>
      <c r="L847" s="41"/>
      <c r="M847" s="61"/>
      <c r="N847" s="41"/>
      <c r="O847" s="129"/>
    </row>
    <row r="848" spans="2:15" ht="12.75" customHeight="1">
      <c r="B848" s="112">
        <f t="shared" si="19"/>
        <v>0</v>
      </c>
      <c r="C848" s="37"/>
      <c r="D848" s="67"/>
      <c r="E848" s="47"/>
      <c r="F848" s="41"/>
      <c r="G848" s="41"/>
      <c r="H848" s="48"/>
      <c r="I848" s="41"/>
      <c r="J848" s="41"/>
      <c r="K848" s="48"/>
      <c r="L848" s="41"/>
      <c r="M848" s="61"/>
      <c r="N848" s="41"/>
      <c r="O848" s="129"/>
    </row>
    <row r="849" spans="2:15" ht="12.75" customHeight="1">
      <c r="B849" s="112">
        <f t="shared" si="19"/>
        <v>0</v>
      </c>
      <c r="C849" s="37"/>
      <c r="D849" s="67"/>
      <c r="E849" s="47"/>
      <c r="F849" s="41"/>
      <c r="G849" s="41"/>
      <c r="H849" s="48"/>
      <c r="I849" s="41"/>
      <c r="J849" s="41"/>
      <c r="K849" s="48"/>
      <c r="L849" s="41"/>
      <c r="M849" s="61"/>
      <c r="N849" s="41"/>
      <c r="O849" s="129"/>
    </row>
    <row r="850" spans="2:15" ht="12.75" customHeight="1">
      <c r="B850" s="112">
        <f t="shared" ref="B850:B913" si="20">$C$2</f>
        <v>0</v>
      </c>
      <c r="C850" s="37"/>
      <c r="D850" s="67"/>
      <c r="E850" s="47"/>
      <c r="F850" s="41"/>
      <c r="G850" s="41"/>
      <c r="H850" s="48"/>
      <c r="I850" s="41"/>
      <c r="J850" s="41"/>
      <c r="K850" s="48"/>
      <c r="L850" s="41"/>
      <c r="M850" s="61"/>
      <c r="N850" s="41"/>
      <c r="O850" s="129"/>
    </row>
    <row r="851" spans="2:15" ht="12.75" customHeight="1">
      <c r="B851" s="112">
        <f t="shared" si="20"/>
        <v>0</v>
      </c>
      <c r="C851" s="37"/>
      <c r="D851" s="67"/>
      <c r="E851" s="47"/>
      <c r="F851" s="41"/>
      <c r="G851" s="41"/>
      <c r="H851" s="48"/>
      <c r="I851" s="41"/>
      <c r="J851" s="41"/>
      <c r="K851" s="48"/>
      <c r="L851" s="41"/>
      <c r="M851" s="61"/>
      <c r="N851" s="41"/>
      <c r="O851" s="129"/>
    </row>
    <row r="852" spans="2:15" ht="12.75" customHeight="1">
      <c r="B852" s="112">
        <f t="shared" si="20"/>
        <v>0</v>
      </c>
      <c r="C852" s="37"/>
      <c r="D852" s="67"/>
      <c r="E852" s="47"/>
      <c r="F852" s="41"/>
      <c r="G852" s="41"/>
      <c r="H852" s="48"/>
      <c r="I852" s="41"/>
      <c r="J852" s="41"/>
      <c r="K852" s="48"/>
      <c r="L852" s="41"/>
      <c r="M852" s="61"/>
      <c r="N852" s="41"/>
      <c r="O852" s="129"/>
    </row>
    <row r="853" spans="2:15" ht="12.75" customHeight="1">
      <c r="B853" s="112">
        <f t="shared" si="20"/>
        <v>0</v>
      </c>
      <c r="C853" s="37"/>
      <c r="D853" s="67"/>
      <c r="E853" s="47"/>
      <c r="F853" s="41"/>
      <c r="G853" s="41"/>
      <c r="H853" s="48"/>
      <c r="I853" s="41"/>
      <c r="J853" s="41"/>
      <c r="K853" s="48"/>
      <c r="L853" s="41"/>
      <c r="M853" s="61"/>
      <c r="N853" s="41"/>
      <c r="O853" s="129"/>
    </row>
    <row r="854" spans="2:15" ht="12.75" customHeight="1">
      <c r="B854" s="112">
        <f t="shared" si="20"/>
        <v>0</v>
      </c>
      <c r="C854" s="37"/>
      <c r="D854" s="67"/>
      <c r="E854" s="47"/>
      <c r="F854" s="41"/>
      <c r="G854" s="41"/>
      <c r="H854" s="48"/>
      <c r="I854" s="41"/>
      <c r="J854" s="41"/>
      <c r="K854" s="48"/>
      <c r="L854" s="41"/>
      <c r="M854" s="61"/>
      <c r="N854" s="41"/>
      <c r="O854" s="129"/>
    </row>
    <row r="855" spans="2:15" ht="12.75" customHeight="1">
      <c r="B855" s="112">
        <f t="shared" si="20"/>
        <v>0</v>
      </c>
      <c r="C855" s="37"/>
      <c r="D855" s="67"/>
      <c r="E855" s="47"/>
      <c r="F855" s="41"/>
      <c r="G855" s="41"/>
      <c r="H855" s="48"/>
      <c r="I855" s="41"/>
      <c r="J855" s="41"/>
      <c r="K855" s="48"/>
      <c r="L855" s="41"/>
      <c r="M855" s="61"/>
      <c r="N855" s="41"/>
      <c r="O855" s="129"/>
    </row>
    <row r="856" spans="2:15" ht="12.75" customHeight="1">
      <c r="B856" s="112">
        <f t="shared" si="20"/>
        <v>0</v>
      </c>
      <c r="C856" s="37"/>
      <c r="D856" s="67"/>
      <c r="E856" s="47"/>
      <c r="F856" s="41"/>
      <c r="G856" s="41"/>
      <c r="H856" s="48"/>
      <c r="I856" s="41"/>
      <c r="J856" s="41"/>
      <c r="K856" s="48"/>
      <c r="L856" s="41"/>
      <c r="M856" s="61"/>
      <c r="N856" s="41"/>
      <c r="O856" s="129"/>
    </row>
    <row r="857" spans="2:15" ht="12.75" customHeight="1">
      <c r="B857" s="112">
        <f t="shared" si="20"/>
        <v>0</v>
      </c>
      <c r="C857" s="37"/>
      <c r="D857" s="67"/>
      <c r="E857" s="47"/>
      <c r="F857" s="41"/>
      <c r="G857" s="41"/>
      <c r="H857" s="48"/>
      <c r="I857" s="41"/>
      <c r="J857" s="41"/>
      <c r="K857" s="48"/>
      <c r="L857" s="41"/>
      <c r="M857" s="61"/>
      <c r="N857" s="41"/>
      <c r="O857" s="129"/>
    </row>
    <row r="858" spans="2:15" ht="12.75" customHeight="1">
      <c r="B858" s="112">
        <f t="shared" si="20"/>
        <v>0</v>
      </c>
      <c r="C858" s="37"/>
      <c r="D858" s="67"/>
      <c r="E858" s="47"/>
      <c r="F858" s="41"/>
      <c r="G858" s="41"/>
      <c r="H858" s="48"/>
      <c r="I858" s="41"/>
      <c r="J858" s="41"/>
      <c r="K858" s="48"/>
      <c r="L858" s="41"/>
      <c r="M858" s="61"/>
      <c r="N858" s="41"/>
      <c r="O858" s="129"/>
    </row>
    <row r="859" spans="2:15" ht="12.75" customHeight="1">
      <c r="B859" s="112">
        <f t="shared" si="20"/>
        <v>0</v>
      </c>
      <c r="C859" s="37"/>
      <c r="D859" s="67"/>
      <c r="E859" s="47"/>
      <c r="F859" s="41"/>
      <c r="G859" s="41"/>
      <c r="H859" s="48"/>
      <c r="I859" s="41"/>
      <c r="J859" s="41"/>
      <c r="K859" s="48"/>
      <c r="L859" s="41"/>
      <c r="M859" s="61"/>
      <c r="N859" s="41"/>
      <c r="O859" s="129"/>
    </row>
    <row r="860" spans="2:15" ht="12.75" customHeight="1">
      <c r="B860" s="112">
        <f t="shared" si="20"/>
        <v>0</v>
      </c>
      <c r="C860" s="37"/>
      <c r="D860" s="67"/>
      <c r="E860" s="47"/>
      <c r="F860" s="41"/>
      <c r="G860" s="41"/>
      <c r="H860" s="48"/>
      <c r="I860" s="41"/>
      <c r="J860" s="41"/>
      <c r="K860" s="48"/>
      <c r="L860" s="41"/>
      <c r="M860" s="61"/>
      <c r="N860" s="41"/>
      <c r="O860" s="129"/>
    </row>
    <row r="861" spans="2:15" ht="12.75" customHeight="1">
      <c r="B861" s="112">
        <f t="shared" si="20"/>
        <v>0</v>
      </c>
      <c r="C861" s="37"/>
      <c r="D861" s="67"/>
      <c r="E861" s="47"/>
      <c r="F861" s="41"/>
      <c r="G861" s="41"/>
      <c r="H861" s="48"/>
      <c r="I861" s="41"/>
      <c r="J861" s="41"/>
      <c r="K861" s="48"/>
      <c r="L861" s="41"/>
      <c r="M861" s="61"/>
      <c r="N861" s="41"/>
      <c r="O861" s="129"/>
    </row>
    <row r="862" spans="2:15" ht="12.75" customHeight="1">
      <c r="B862" s="112">
        <f t="shared" si="20"/>
        <v>0</v>
      </c>
      <c r="C862" s="37"/>
      <c r="D862" s="67"/>
      <c r="E862" s="47"/>
      <c r="F862" s="41"/>
      <c r="G862" s="41"/>
      <c r="H862" s="48"/>
      <c r="I862" s="41"/>
      <c r="J862" s="41"/>
      <c r="K862" s="48"/>
      <c r="L862" s="41"/>
      <c r="M862" s="61"/>
      <c r="N862" s="41"/>
      <c r="O862" s="129"/>
    </row>
    <row r="863" spans="2:15" ht="12.75" customHeight="1">
      <c r="B863" s="112">
        <f t="shared" si="20"/>
        <v>0</v>
      </c>
      <c r="C863" s="37"/>
      <c r="D863" s="67"/>
      <c r="E863" s="47"/>
      <c r="F863" s="41"/>
      <c r="G863" s="41"/>
      <c r="H863" s="48"/>
      <c r="I863" s="41"/>
      <c r="J863" s="41"/>
      <c r="K863" s="48"/>
      <c r="L863" s="41"/>
      <c r="M863" s="61"/>
      <c r="N863" s="41"/>
      <c r="O863" s="129"/>
    </row>
    <row r="864" spans="2:15" ht="12.75" customHeight="1">
      <c r="B864" s="112">
        <f t="shared" si="20"/>
        <v>0</v>
      </c>
      <c r="C864" s="37"/>
      <c r="D864" s="67"/>
      <c r="E864" s="47"/>
      <c r="F864" s="41"/>
      <c r="G864" s="41"/>
      <c r="H864" s="48"/>
      <c r="I864" s="41"/>
      <c r="J864" s="41"/>
      <c r="K864" s="48"/>
      <c r="L864" s="41"/>
      <c r="M864" s="61"/>
      <c r="N864" s="41"/>
      <c r="O864" s="129"/>
    </row>
    <row r="865" spans="2:15" ht="12.75" customHeight="1">
      <c r="B865" s="112">
        <f t="shared" si="20"/>
        <v>0</v>
      </c>
      <c r="C865" s="37"/>
      <c r="D865" s="67"/>
      <c r="E865" s="47"/>
      <c r="F865" s="41"/>
      <c r="G865" s="41"/>
      <c r="H865" s="48"/>
      <c r="I865" s="41"/>
      <c r="J865" s="41"/>
      <c r="K865" s="48"/>
      <c r="L865" s="41"/>
      <c r="M865" s="61"/>
      <c r="N865" s="41"/>
      <c r="O865" s="129"/>
    </row>
    <row r="866" spans="2:15" ht="12.75" customHeight="1">
      <c r="B866" s="112">
        <f t="shared" si="20"/>
        <v>0</v>
      </c>
      <c r="C866" s="37"/>
      <c r="D866" s="67"/>
      <c r="E866" s="47"/>
      <c r="F866" s="41"/>
      <c r="G866" s="41"/>
      <c r="H866" s="48"/>
      <c r="I866" s="41"/>
      <c r="J866" s="41"/>
      <c r="K866" s="48"/>
      <c r="L866" s="41"/>
      <c r="M866" s="61"/>
      <c r="N866" s="41"/>
      <c r="O866" s="129"/>
    </row>
    <row r="867" spans="2:15" ht="12.75" customHeight="1">
      <c r="B867" s="112">
        <f t="shared" si="20"/>
        <v>0</v>
      </c>
      <c r="C867" s="37"/>
      <c r="D867" s="67"/>
      <c r="E867" s="47"/>
      <c r="F867" s="41"/>
      <c r="G867" s="41"/>
      <c r="H867" s="48"/>
      <c r="I867" s="41"/>
      <c r="J867" s="41"/>
      <c r="K867" s="48"/>
      <c r="L867" s="41"/>
      <c r="M867" s="61"/>
      <c r="N867" s="41"/>
      <c r="O867" s="129"/>
    </row>
    <row r="868" spans="2:15" ht="12.75" customHeight="1">
      <c r="B868" s="112">
        <f t="shared" si="20"/>
        <v>0</v>
      </c>
      <c r="C868" s="37"/>
      <c r="D868" s="67"/>
      <c r="E868" s="47"/>
      <c r="F868" s="41"/>
      <c r="G868" s="41"/>
      <c r="H868" s="48"/>
      <c r="I868" s="41"/>
      <c r="J868" s="41"/>
      <c r="K868" s="48"/>
      <c r="L868" s="41"/>
      <c r="M868" s="61"/>
      <c r="N868" s="41"/>
      <c r="O868" s="129"/>
    </row>
    <row r="869" spans="2:15" ht="12.75" customHeight="1">
      <c r="B869" s="112">
        <f t="shared" si="20"/>
        <v>0</v>
      </c>
      <c r="C869" s="37"/>
      <c r="D869" s="67"/>
      <c r="E869" s="47"/>
      <c r="F869" s="41"/>
      <c r="G869" s="41"/>
      <c r="H869" s="48"/>
      <c r="I869" s="41"/>
      <c r="J869" s="41"/>
      <c r="K869" s="48"/>
      <c r="L869" s="41"/>
      <c r="M869" s="61"/>
      <c r="N869" s="41"/>
      <c r="O869" s="129"/>
    </row>
    <row r="870" spans="2:15" ht="12.75" customHeight="1">
      <c r="B870" s="112">
        <f t="shared" si="20"/>
        <v>0</v>
      </c>
      <c r="C870" s="37"/>
      <c r="D870" s="67"/>
      <c r="E870" s="47"/>
      <c r="F870" s="41"/>
      <c r="G870" s="41"/>
      <c r="H870" s="48"/>
      <c r="I870" s="41"/>
      <c r="J870" s="41"/>
      <c r="K870" s="48"/>
      <c r="L870" s="41"/>
      <c r="M870" s="61"/>
      <c r="N870" s="41"/>
      <c r="O870" s="129"/>
    </row>
    <row r="871" spans="2:15" ht="12.75" customHeight="1">
      <c r="B871" s="112">
        <f t="shared" si="20"/>
        <v>0</v>
      </c>
      <c r="C871" s="37"/>
      <c r="D871" s="67"/>
      <c r="E871" s="47"/>
      <c r="F871" s="41"/>
      <c r="G871" s="41"/>
      <c r="H871" s="48"/>
      <c r="I871" s="41"/>
      <c r="J871" s="41"/>
      <c r="K871" s="48"/>
      <c r="L871" s="41"/>
      <c r="M871" s="61"/>
      <c r="N871" s="41"/>
      <c r="O871" s="129"/>
    </row>
    <row r="872" spans="2:15" ht="12.75" customHeight="1">
      <c r="B872" s="112">
        <f t="shared" si="20"/>
        <v>0</v>
      </c>
      <c r="C872" s="37"/>
      <c r="D872" s="67"/>
      <c r="E872" s="47"/>
      <c r="F872" s="41"/>
      <c r="G872" s="41"/>
      <c r="H872" s="48"/>
      <c r="I872" s="41"/>
      <c r="J872" s="41"/>
      <c r="K872" s="48"/>
      <c r="L872" s="41"/>
      <c r="M872" s="61"/>
      <c r="N872" s="41"/>
      <c r="O872" s="129"/>
    </row>
    <row r="873" spans="2:15" ht="12.75" customHeight="1">
      <c r="B873" s="112">
        <f t="shared" si="20"/>
        <v>0</v>
      </c>
      <c r="C873" s="37"/>
      <c r="D873" s="67"/>
      <c r="E873" s="47"/>
      <c r="F873" s="41"/>
      <c r="G873" s="41"/>
      <c r="H873" s="48"/>
      <c r="I873" s="41"/>
      <c r="J873" s="41"/>
      <c r="K873" s="48"/>
      <c r="L873" s="41"/>
      <c r="M873" s="61"/>
      <c r="N873" s="41"/>
      <c r="O873" s="129"/>
    </row>
    <row r="874" spans="2:15" ht="12.75" customHeight="1">
      <c r="B874" s="112">
        <f t="shared" si="20"/>
        <v>0</v>
      </c>
      <c r="C874" s="37"/>
      <c r="D874" s="67"/>
      <c r="E874" s="47"/>
      <c r="F874" s="41"/>
      <c r="G874" s="41"/>
      <c r="H874" s="48"/>
      <c r="I874" s="41"/>
      <c r="J874" s="41"/>
      <c r="K874" s="48"/>
      <c r="L874" s="41"/>
      <c r="M874" s="61"/>
      <c r="N874" s="41"/>
      <c r="O874" s="129"/>
    </row>
    <row r="875" spans="2:15" ht="12.75" customHeight="1">
      <c r="B875" s="112">
        <f t="shared" si="20"/>
        <v>0</v>
      </c>
      <c r="C875" s="37"/>
      <c r="D875" s="67"/>
      <c r="E875" s="47"/>
      <c r="F875" s="41"/>
      <c r="G875" s="41"/>
      <c r="H875" s="48"/>
      <c r="I875" s="41"/>
      <c r="J875" s="41"/>
      <c r="K875" s="48"/>
      <c r="L875" s="41"/>
      <c r="M875" s="61"/>
      <c r="N875" s="41"/>
      <c r="O875" s="129"/>
    </row>
    <row r="876" spans="2:15" ht="12.75" customHeight="1">
      <c r="B876" s="112">
        <f t="shared" si="20"/>
        <v>0</v>
      </c>
      <c r="C876" s="37"/>
      <c r="D876" s="67"/>
      <c r="E876" s="47"/>
      <c r="F876" s="41"/>
      <c r="G876" s="41"/>
      <c r="H876" s="48"/>
      <c r="I876" s="41"/>
      <c r="J876" s="41"/>
      <c r="K876" s="48"/>
      <c r="L876" s="41"/>
      <c r="M876" s="61"/>
      <c r="N876" s="41"/>
      <c r="O876" s="129"/>
    </row>
    <row r="877" spans="2:15" ht="12.75" customHeight="1">
      <c r="B877" s="112">
        <f t="shared" si="20"/>
        <v>0</v>
      </c>
      <c r="C877" s="37"/>
      <c r="D877" s="67"/>
      <c r="E877" s="47"/>
      <c r="F877" s="41"/>
      <c r="G877" s="41"/>
      <c r="H877" s="48"/>
      <c r="I877" s="41"/>
      <c r="J877" s="41"/>
      <c r="K877" s="48"/>
      <c r="L877" s="41"/>
      <c r="M877" s="61"/>
      <c r="N877" s="41"/>
      <c r="O877" s="129"/>
    </row>
    <row r="878" spans="2:15" ht="12.75" customHeight="1">
      <c r="B878" s="112">
        <f t="shared" si="20"/>
        <v>0</v>
      </c>
      <c r="C878" s="37"/>
      <c r="D878" s="67"/>
      <c r="E878" s="47"/>
      <c r="F878" s="41"/>
      <c r="G878" s="41"/>
      <c r="H878" s="48"/>
      <c r="I878" s="41"/>
      <c r="J878" s="41"/>
      <c r="K878" s="48"/>
      <c r="L878" s="41"/>
      <c r="M878" s="61"/>
      <c r="N878" s="41"/>
      <c r="O878" s="129"/>
    </row>
    <row r="879" spans="2:15" ht="12.75" customHeight="1">
      <c r="B879" s="112">
        <f t="shared" si="20"/>
        <v>0</v>
      </c>
      <c r="C879" s="37"/>
      <c r="D879" s="67"/>
      <c r="E879" s="47"/>
      <c r="F879" s="41"/>
      <c r="G879" s="41"/>
      <c r="H879" s="48"/>
      <c r="I879" s="41"/>
      <c r="J879" s="41"/>
      <c r="K879" s="48"/>
      <c r="L879" s="41"/>
      <c r="M879" s="61"/>
      <c r="N879" s="41"/>
      <c r="O879" s="129"/>
    </row>
    <row r="880" spans="2:15" ht="12.75" customHeight="1">
      <c r="B880" s="112">
        <f t="shared" si="20"/>
        <v>0</v>
      </c>
      <c r="C880" s="37"/>
      <c r="D880" s="67"/>
      <c r="E880" s="47"/>
      <c r="F880" s="41"/>
      <c r="G880" s="41"/>
      <c r="H880" s="48"/>
      <c r="I880" s="41"/>
      <c r="J880" s="41"/>
      <c r="K880" s="48"/>
      <c r="L880" s="41"/>
      <c r="M880" s="61"/>
      <c r="N880" s="41"/>
      <c r="O880" s="129"/>
    </row>
    <row r="881" spans="2:15" ht="12.75" customHeight="1">
      <c r="B881" s="112">
        <f t="shared" si="20"/>
        <v>0</v>
      </c>
      <c r="C881" s="37"/>
      <c r="D881" s="67"/>
      <c r="E881" s="47"/>
      <c r="F881" s="41"/>
      <c r="G881" s="41"/>
      <c r="H881" s="48"/>
      <c r="I881" s="41"/>
      <c r="J881" s="41"/>
      <c r="K881" s="48"/>
      <c r="L881" s="41"/>
      <c r="M881" s="61"/>
      <c r="N881" s="41"/>
      <c r="O881" s="129"/>
    </row>
    <row r="882" spans="2:15" ht="12.75" customHeight="1">
      <c r="B882" s="112">
        <f t="shared" si="20"/>
        <v>0</v>
      </c>
      <c r="C882" s="37"/>
      <c r="D882" s="67"/>
      <c r="E882" s="47"/>
      <c r="F882" s="41"/>
      <c r="G882" s="41"/>
      <c r="H882" s="48"/>
      <c r="I882" s="41"/>
      <c r="J882" s="41"/>
      <c r="K882" s="48"/>
      <c r="L882" s="41"/>
      <c r="M882" s="61"/>
      <c r="N882" s="41"/>
      <c r="O882" s="129"/>
    </row>
    <row r="883" spans="2:15" ht="12.75" customHeight="1">
      <c r="B883" s="112">
        <f t="shared" si="20"/>
        <v>0</v>
      </c>
      <c r="C883" s="37"/>
      <c r="D883" s="67"/>
      <c r="E883" s="47"/>
      <c r="F883" s="41"/>
      <c r="G883" s="41"/>
      <c r="H883" s="48"/>
      <c r="I883" s="41"/>
      <c r="J883" s="41"/>
      <c r="K883" s="48"/>
      <c r="L883" s="41"/>
      <c r="M883" s="61"/>
      <c r="N883" s="41"/>
      <c r="O883" s="129"/>
    </row>
    <row r="884" spans="2:15" ht="12.75" customHeight="1">
      <c r="B884" s="112">
        <f t="shared" si="20"/>
        <v>0</v>
      </c>
      <c r="C884" s="37"/>
      <c r="D884" s="67"/>
      <c r="E884" s="47"/>
      <c r="F884" s="41"/>
      <c r="G884" s="41"/>
      <c r="H884" s="48"/>
      <c r="I884" s="41"/>
      <c r="J884" s="41"/>
      <c r="K884" s="48"/>
      <c r="L884" s="41"/>
      <c r="M884" s="61"/>
      <c r="N884" s="41"/>
      <c r="O884" s="129"/>
    </row>
    <row r="885" spans="2:15" ht="12.75" customHeight="1">
      <c r="B885" s="112">
        <f t="shared" si="20"/>
        <v>0</v>
      </c>
      <c r="C885" s="37"/>
      <c r="D885" s="67"/>
      <c r="E885" s="47"/>
      <c r="F885" s="41"/>
      <c r="G885" s="41"/>
      <c r="H885" s="48"/>
      <c r="I885" s="41"/>
      <c r="J885" s="41"/>
      <c r="K885" s="48"/>
      <c r="L885" s="41"/>
      <c r="M885" s="61"/>
      <c r="N885" s="41"/>
      <c r="O885" s="129"/>
    </row>
    <row r="886" spans="2:15" ht="12.75" customHeight="1">
      <c r="B886" s="112">
        <f t="shared" si="20"/>
        <v>0</v>
      </c>
      <c r="C886" s="37"/>
      <c r="D886" s="67"/>
      <c r="E886" s="47"/>
      <c r="F886" s="41"/>
      <c r="G886" s="41"/>
      <c r="H886" s="48"/>
      <c r="I886" s="41"/>
      <c r="J886" s="41"/>
      <c r="K886" s="48"/>
      <c r="L886" s="41"/>
      <c r="M886" s="61"/>
      <c r="N886" s="41"/>
      <c r="O886" s="129"/>
    </row>
    <row r="887" spans="2:15" ht="12.75" customHeight="1">
      <c r="B887" s="112">
        <f t="shared" si="20"/>
        <v>0</v>
      </c>
      <c r="C887" s="37"/>
      <c r="D887" s="67"/>
      <c r="E887" s="47"/>
      <c r="F887" s="41"/>
      <c r="G887" s="41"/>
      <c r="H887" s="48"/>
      <c r="I887" s="41"/>
      <c r="J887" s="41"/>
      <c r="K887" s="48"/>
      <c r="L887" s="41"/>
      <c r="M887" s="61"/>
      <c r="N887" s="41"/>
      <c r="O887" s="129"/>
    </row>
    <row r="888" spans="2:15" ht="12.75" customHeight="1">
      <c r="B888" s="112">
        <f t="shared" si="20"/>
        <v>0</v>
      </c>
      <c r="C888" s="37"/>
      <c r="D888" s="67"/>
      <c r="E888" s="47"/>
      <c r="F888" s="41"/>
      <c r="G888" s="41"/>
      <c r="H888" s="48"/>
      <c r="I888" s="41"/>
      <c r="J888" s="41"/>
      <c r="K888" s="48"/>
      <c r="L888" s="41"/>
      <c r="M888" s="61"/>
      <c r="N888" s="41"/>
      <c r="O888" s="129"/>
    </row>
    <row r="889" spans="2:15" ht="12.75" customHeight="1">
      <c r="B889" s="112">
        <f t="shared" si="20"/>
        <v>0</v>
      </c>
      <c r="C889" s="37"/>
      <c r="D889" s="67"/>
      <c r="E889" s="47"/>
      <c r="F889" s="41"/>
      <c r="G889" s="41"/>
      <c r="H889" s="48"/>
      <c r="I889" s="41"/>
      <c r="J889" s="41"/>
      <c r="K889" s="48"/>
      <c r="L889" s="41"/>
      <c r="M889" s="61"/>
      <c r="N889" s="41"/>
      <c r="O889" s="129"/>
    </row>
    <row r="890" spans="2:15" ht="12.75" customHeight="1">
      <c r="B890" s="112">
        <f t="shared" si="20"/>
        <v>0</v>
      </c>
      <c r="C890" s="37"/>
      <c r="D890" s="67"/>
      <c r="E890" s="47"/>
      <c r="F890" s="41"/>
      <c r="G890" s="41"/>
      <c r="H890" s="48"/>
      <c r="I890" s="41"/>
      <c r="J890" s="41"/>
      <c r="K890" s="48"/>
      <c r="L890" s="41"/>
      <c r="M890" s="61"/>
      <c r="N890" s="41"/>
      <c r="O890" s="129"/>
    </row>
    <row r="891" spans="2:15" ht="12.75" customHeight="1">
      <c r="B891" s="112">
        <f t="shared" si="20"/>
        <v>0</v>
      </c>
      <c r="C891" s="37"/>
      <c r="D891" s="67"/>
      <c r="E891" s="47"/>
      <c r="F891" s="41"/>
      <c r="G891" s="41"/>
      <c r="H891" s="48"/>
      <c r="I891" s="41"/>
      <c r="J891" s="41"/>
      <c r="K891" s="48"/>
      <c r="L891" s="41"/>
      <c r="M891" s="61"/>
      <c r="N891" s="41"/>
      <c r="O891" s="129"/>
    </row>
    <row r="892" spans="2:15" ht="12.75" customHeight="1">
      <c r="B892" s="112">
        <f t="shared" si="20"/>
        <v>0</v>
      </c>
      <c r="C892" s="37"/>
      <c r="D892" s="67"/>
      <c r="E892" s="47"/>
      <c r="F892" s="41"/>
      <c r="G892" s="41"/>
      <c r="H892" s="48"/>
      <c r="I892" s="41"/>
      <c r="J892" s="41"/>
      <c r="K892" s="48"/>
      <c r="L892" s="41"/>
      <c r="M892" s="61"/>
      <c r="N892" s="41"/>
      <c r="O892" s="129"/>
    </row>
    <row r="893" spans="2:15" ht="12.75" customHeight="1">
      <c r="B893" s="112">
        <f t="shared" si="20"/>
        <v>0</v>
      </c>
      <c r="C893" s="37"/>
      <c r="D893" s="67"/>
      <c r="E893" s="47"/>
      <c r="F893" s="41"/>
      <c r="G893" s="41"/>
      <c r="H893" s="48"/>
      <c r="I893" s="41"/>
      <c r="J893" s="41"/>
      <c r="K893" s="48"/>
      <c r="L893" s="41"/>
      <c r="M893" s="61"/>
      <c r="N893" s="41"/>
      <c r="O893" s="129"/>
    </row>
    <row r="894" spans="2:15" ht="12.75" customHeight="1">
      <c r="B894" s="112">
        <f t="shared" si="20"/>
        <v>0</v>
      </c>
      <c r="C894" s="37"/>
      <c r="D894" s="67"/>
      <c r="E894" s="47"/>
      <c r="F894" s="41"/>
      <c r="G894" s="41"/>
      <c r="H894" s="48"/>
      <c r="I894" s="41"/>
      <c r="J894" s="41"/>
      <c r="K894" s="48"/>
      <c r="L894" s="41"/>
      <c r="M894" s="61"/>
      <c r="N894" s="41"/>
      <c r="O894" s="129"/>
    </row>
    <row r="895" spans="2:15" ht="12.75" customHeight="1">
      <c r="B895" s="112">
        <f t="shared" si="20"/>
        <v>0</v>
      </c>
      <c r="C895" s="37"/>
      <c r="D895" s="67"/>
      <c r="E895" s="47"/>
      <c r="F895" s="41"/>
      <c r="G895" s="41"/>
      <c r="H895" s="48"/>
      <c r="I895" s="41"/>
      <c r="J895" s="41"/>
      <c r="K895" s="48"/>
      <c r="L895" s="41"/>
      <c r="M895" s="61"/>
      <c r="N895" s="41"/>
      <c r="O895" s="129"/>
    </row>
    <row r="896" spans="2:15" ht="12.75" customHeight="1">
      <c r="B896" s="112">
        <f t="shared" si="20"/>
        <v>0</v>
      </c>
      <c r="C896" s="37"/>
      <c r="D896" s="67"/>
      <c r="E896" s="47"/>
      <c r="F896" s="41"/>
      <c r="G896" s="41"/>
      <c r="H896" s="48"/>
      <c r="I896" s="41"/>
      <c r="J896" s="41"/>
      <c r="K896" s="48"/>
      <c r="L896" s="41"/>
      <c r="M896" s="61"/>
      <c r="N896" s="41"/>
      <c r="O896" s="129"/>
    </row>
    <row r="897" spans="2:15" ht="12.75" customHeight="1">
      <c r="B897" s="112">
        <f t="shared" si="20"/>
        <v>0</v>
      </c>
      <c r="C897" s="37"/>
      <c r="D897" s="67"/>
      <c r="E897" s="47"/>
      <c r="F897" s="41"/>
      <c r="G897" s="41"/>
      <c r="H897" s="48"/>
      <c r="I897" s="41"/>
      <c r="J897" s="41"/>
      <c r="K897" s="48"/>
      <c r="L897" s="41"/>
      <c r="M897" s="61"/>
      <c r="N897" s="41"/>
      <c r="O897" s="129"/>
    </row>
    <row r="898" spans="2:15" ht="12.75" customHeight="1">
      <c r="B898" s="112">
        <f t="shared" si="20"/>
        <v>0</v>
      </c>
      <c r="C898" s="37"/>
      <c r="D898" s="67"/>
      <c r="E898" s="47"/>
      <c r="F898" s="41"/>
      <c r="G898" s="41"/>
      <c r="H898" s="48"/>
      <c r="I898" s="41"/>
      <c r="J898" s="41"/>
      <c r="K898" s="48"/>
      <c r="L898" s="41"/>
      <c r="M898" s="61"/>
      <c r="N898" s="41"/>
      <c r="O898" s="129"/>
    </row>
    <row r="899" spans="2:15" ht="12.75" customHeight="1">
      <c r="B899" s="112">
        <f t="shared" si="20"/>
        <v>0</v>
      </c>
      <c r="C899" s="37"/>
      <c r="D899" s="67"/>
      <c r="E899" s="47"/>
      <c r="F899" s="41"/>
      <c r="G899" s="41"/>
      <c r="H899" s="48"/>
      <c r="I899" s="41"/>
      <c r="J899" s="41"/>
      <c r="K899" s="48"/>
      <c r="L899" s="41"/>
      <c r="M899" s="61"/>
      <c r="N899" s="41"/>
      <c r="O899" s="129"/>
    </row>
    <row r="900" spans="2:15" ht="12.75" customHeight="1">
      <c r="B900" s="112">
        <f t="shared" si="20"/>
        <v>0</v>
      </c>
      <c r="C900" s="37"/>
      <c r="D900" s="67"/>
      <c r="E900" s="47"/>
      <c r="F900" s="41"/>
      <c r="G900" s="41"/>
      <c r="H900" s="48"/>
      <c r="I900" s="41"/>
      <c r="J900" s="41"/>
      <c r="K900" s="48"/>
      <c r="L900" s="41"/>
      <c r="M900" s="61"/>
      <c r="N900" s="41"/>
      <c r="O900" s="129"/>
    </row>
    <row r="901" spans="2:15" ht="12.75" customHeight="1">
      <c r="B901" s="112">
        <f t="shared" si="20"/>
        <v>0</v>
      </c>
      <c r="C901" s="37"/>
      <c r="D901" s="67"/>
      <c r="E901" s="47"/>
      <c r="F901" s="41"/>
      <c r="G901" s="41"/>
      <c r="H901" s="48"/>
      <c r="I901" s="41"/>
      <c r="J901" s="41"/>
      <c r="K901" s="48"/>
      <c r="L901" s="41"/>
      <c r="M901" s="61"/>
      <c r="N901" s="41"/>
      <c r="O901" s="129"/>
    </row>
    <row r="902" spans="2:15" ht="12.75" customHeight="1">
      <c r="B902" s="112">
        <f t="shared" si="20"/>
        <v>0</v>
      </c>
      <c r="C902" s="37"/>
      <c r="D902" s="67"/>
      <c r="E902" s="47"/>
      <c r="F902" s="41"/>
      <c r="G902" s="41"/>
      <c r="H902" s="48"/>
      <c r="I902" s="41"/>
      <c r="J902" s="41"/>
      <c r="K902" s="48"/>
      <c r="L902" s="41"/>
      <c r="M902" s="61"/>
      <c r="N902" s="41"/>
      <c r="O902" s="129"/>
    </row>
    <row r="903" spans="2:15" ht="12.75" customHeight="1">
      <c r="B903" s="112">
        <f t="shared" si="20"/>
        <v>0</v>
      </c>
      <c r="C903" s="37"/>
      <c r="D903" s="67"/>
      <c r="E903" s="47"/>
      <c r="F903" s="41"/>
      <c r="G903" s="41"/>
      <c r="H903" s="48"/>
      <c r="I903" s="41"/>
      <c r="J903" s="41"/>
      <c r="K903" s="48"/>
      <c r="L903" s="41"/>
      <c r="M903" s="61"/>
      <c r="N903" s="41"/>
      <c r="O903" s="129"/>
    </row>
    <row r="904" spans="2:15" ht="12.75" customHeight="1">
      <c r="B904" s="112">
        <f t="shared" si="20"/>
        <v>0</v>
      </c>
      <c r="C904" s="37"/>
      <c r="D904" s="67"/>
      <c r="E904" s="47"/>
      <c r="F904" s="41"/>
      <c r="G904" s="41"/>
      <c r="H904" s="48"/>
      <c r="I904" s="41"/>
      <c r="J904" s="41"/>
      <c r="K904" s="48"/>
      <c r="L904" s="41"/>
      <c r="M904" s="61"/>
      <c r="N904" s="41"/>
      <c r="O904" s="129"/>
    </row>
    <row r="905" spans="2:15" ht="12.75" customHeight="1">
      <c r="B905" s="112">
        <f t="shared" si="20"/>
        <v>0</v>
      </c>
      <c r="C905" s="37"/>
      <c r="D905" s="67"/>
      <c r="E905" s="47"/>
      <c r="F905" s="41"/>
      <c r="G905" s="41"/>
      <c r="H905" s="48"/>
      <c r="I905" s="41"/>
      <c r="J905" s="41"/>
      <c r="K905" s="48"/>
      <c r="L905" s="41"/>
      <c r="M905" s="61"/>
      <c r="N905" s="41"/>
      <c r="O905" s="129"/>
    </row>
    <row r="906" spans="2:15" ht="12.75" customHeight="1">
      <c r="B906" s="112">
        <f t="shared" si="20"/>
        <v>0</v>
      </c>
      <c r="C906" s="37"/>
      <c r="D906" s="67"/>
      <c r="E906" s="47"/>
      <c r="F906" s="41"/>
      <c r="G906" s="41"/>
      <c r="H906" s="48"/>
      <c r="I906" s="41"/>
      <c r="J906" s="41"/>
      <c r="K906" s="48"/>
      <c r="L906" s="41"/>
      <c r="M906" s="61"/>
      <c r="N906" s="41"/>
      <c r="O906" s="129"/>
    </row>
    <row r="907" spans="2:15" ht="12.75" customHeight="1">
      <c r="B907" s="112">
        <f t="shared" si="20"/>
        <v>0</v>
      </c>
      <c r="C907" s="37"/>
      <c r="D907" s="67"/>
      <c r="E907" s="47"/>
      <c r="F907" s="41"/>
      <c r="G907" s="41"/>
      <c r="H907" s="48"/>
      <c r="I907" s="41"/>
      <c r="J907" s="41"/>
      <c r="K907" s="48"/>
      <c r="L907" s="41"/>
      <c r="M907" s="61"/>
      <c r="N907" s="41"/>
      <c r="O907" s="129"/>
    </row>
    <row r="908" spans="2:15" ht="12.75" customHeight="1">
      <c r="B908" s="112">
        <f t="shared" si="20"/>
        <v>0</v>
      </c>
      <c r="C908" s="37"/>
      <c r="D908" s="67"/>
      <c r="E908" s="47"/>
      <c r="F908" s="41"/>
      <c r="G908" s="41"/>
      <c r="H908" s="48"/>
      <c r="I908" s="41"/>
      <c r="J908" s="41"/>
      <c r="K908" s="48"/>
      <c r="L908" s="41"/>
      <c r="M908" s="61"/>
      <c r="N908" s="41"/>
      <c r="O908" s="129"/>
    </row>
    <row r="909" spans="2:15" ht="12.75" customHeight="1">
      <c r="B909" s="112">
        <f t="shared" si="20"/>
        <v>0</v>
      </c>
      <c r="C909" s="37"/>
      <c r="D909" s="67"/>
      <c r="E909" s="47"/>
      <c r="F909" s="41"/>
      <c r="G909" s="41"/>
      <c r="H909" s="48"/>
      <c r="I909" s="41"/>
      <c r="J909" s="41"/>
      <c r="K909" s="48"/>
      <c r="L909" s="41"/>
      <c r="M909" s="61"/>
      <c r="N909" s="41"/>
      <c r="O909" s="129"/>
    </row>
    <row r="910" spans="2:15" ht="12.75" customHeight="1">
      <c r="B910" s="112">
        <f t="shared" si="20"/>
        <v>0</v>
      </c>
      <c r="C910" s="37"/>
      <c r="D910" s="67"/>
      <c r="E910" s="47"/>
      <c r="F910" s="41"/>
      <c r="G910" s="41"/>
      <c r="H910" s="48"/>
      <c r="I910" s="41"/>
      <c r="J910" s="41"/>
      <c r="K910" s="48"/>
      <c r="L910" s="41"/>
      <c r="M910" s="61"/>
      <c r="N910" s="41"/>
      <c r="O910" s="129"/>
    </row>
    <row r="911" spans="2:15" ht="12.75" customHeight="1">
      <c r="B911" s="112">
        <f t="shared" si="20"/>
        <v>0</v>
      </c>
      <c r="C911" s="37"/>
      <c r="D911" s="67"/>
      <c r="E911" s="47"/>
      <c r="F911" s="41"/>
      <c r="G911" s="41"/>
      <c r="H911" s="48"/>
      <c r="I911" s="41"/>
      <c r="J911" s="41"/>
      <c r="K911" s="48"/>
      <c r="L911" s="41"/>
      <c r="M911" s="61"/>
      <c r="N911" s="41"/>
      <c r="O911" s="129"/>
    </row>
    <row r="912" spans="2:15" ht="12.75" customHeight="1">
      <c r="B912" s="112">
        <f t="shared" si="20"/>
        <v>0</v>
      </c>
      <c r="C912" s="37"/>
      <c r="D912" s="67"/>
      <c r="E912" s="47"/>
      <c r="F912" s="41"/>
      <c r="G912" s="41"/>
      <c r="H912" s="48"/>
      <c r="I912" s="41"/>
      <c r="J912" s="41"/>
      <c r="K912" s="48"/>
      <c r="L912" s="41"/>
      <c r="M912" s="61"/>
      <c r="N912" s="41"/>
      <c r="O912" s="129"/>
    </row>
    <row r="913" spans="2:15" ht="12.75" customHeight="1">
      <c r="B913" s="112">
        <f t="shared" si="20"/>
        <v>0</v>
      </c>
      <c r="C913" s="37"/>
      <c r="D913" s="67"/>
      <c r="E913" s="47"/>
      <c r="F913" s="41"/>
      <c r="G913" s="41"/>
      <c r="H913" s="48"/>
      <c r="I913" s="41"/>
      <c r="J913" s="41"/>
      <c r="K913" s="48"/>
      <c r="L913" s="41"/>
      <c r="M913" s="61"/>
      <c r="N913" s="41"/>
      <c r="O913" s="129"/>
    </row>
    <row r="914" spans="2:15" ht="12.75" customHeight="1">
      <c r="B914" s="112">
        <f t="shared" ref="B914:B977" si="21">$C$2</f>
        <v>0</v>
      </c>
      <c r="C914" s="37"/>
      <c r="D914" s="67"/>
      <c r="E914" s="47"/>
      <c r="F914" s="41"/>
      <c r="G914" s="41"/>
      <c r="H914" s="48"/>
      <c r="I914" s="41"/>
      <c r="J914" s="41"/>
      <c r="K914" s="48"/>
      <c r="L914" s="41"/>
      <c r="M914" s="61"/>
      <c r="N914" s="41"/>
      <c r="O914" s="129"/>
    </row>
    <row r="915" spans="2:15" ht="12.75" customHeight="1">
      <c r="B915" s="112">
        <f t="shared" si="21"/>
        <v>0</v>
      </c>
      <c r="C915" s="37"/>
      <c r="D915" s="67"/>
      <c r="E915" s="47"/>
      <c r="F915" s="41"/>
      <c r="G915" s="41"/>
      <c r="H915" s="48"/>
      <c r="I915" s="41"/>
      <c r="J915" s="41"/>
      <c r="K915" s="48"/>
      <c r="L915" s="41"/>
      <c r="M915" s="61"/>
      <c r="N915" s="41"/>
      <c r="O915" s="129"/>
    </row>
    <row r="916" spans="2:15" ht="12.75" customHeight="1">
      <c r="B916" s="112">
        <f t="shared" si="21"/>
        <v>0</v>
      </c>
      <c r="C916" s="37"/>
      <c r="D916" s="67"/>
      <c r="E916" s="47"/>
      <c r="F916" s="41"/>
      <c r="G916" s="41"/>
      <c r="H916" s="48"/>
      <c r="I916" s="41"/>
      <c r="J916" s="41"/>
      <c r="K916" s="48"/>
      <c r="L916" s="41"/>
      <c r="M916" s="61"/>
      <c r="N916" s="41"/>
      <c r="O916" s="129"/>
    </row>
    <row r="917" spans="2:15" ht="12.75" customHeight="1">
      <c r="B917" s="112">
        <f t="shared" si="21"/>
        <v>0</v>
      </c>
      <c r="C917" s="37"/>
      <c r="D917" s="67"/>
      <c r="E917" s="47"/>
      <c r="F917" s="41"/>
      <c r="G917" s="41"/>
      <c r="H917" s="48"/>
      <c r="I917" s="41"/>
      <c r="J917" s="41"/>
      <c r="K917" s="48"/>
      <c r="L917" s="41"/>
      <c r="M917" s="61"/>
      <c r="N917" s="41"/>
      <c r="O917" s="129"/>
    </row>
    <row r="918" spans="2:15" ht="12.75" customHeight="1">
      <c r="B918" s="112">
        <f t="shared" si="21"/>
        <v>0</v>
      </c>
      <c r="C918" s="37"/>
      <c r="D918" s="67"/>
      <c r="E918" s="47"/>
      <c r="F918" s="41"/>
      <c r="G918" s="41"/>
      <c r="H918" s="48"/>
      <c r="I918" s="41"/>
      <c r="J918" s="41"/>
      <c r="K918" s="48"/>
      <c r="L918" s="41"/>
      <c r="M918" s="61"/>
      <c r="N918" s="41"/>
      <c r="O918" s="129"/>
    </row>
    <row r="919" spans="2:15" ht="12.75" customHeight="1">
      <c r="B919" s="112">
        <f t="shared" si="21"/>
        <v>0</v>
      </c>
      <c r="C919" s="37"/>
      <c r="D919" s="67"/>
      <c r="E919" s="47"/>
      <c r="F919" s="41"/>
      <c r="G919" s="41"/>
      <c r="H919" s="48"/>
      <c r="I919" s="41"/>
      <c r="J919" s="41"/>
      <c r="K919" s="48"/>
      <c r="L919" s="41"/>
      <c r="M919" s="61"/>
      <c r="N919" s="41"/>
      <c r="O919" s="129"/>
    </row>
    <row r="920" spans="2:15" ht="12.75" customHeight="1">
      <c r="B920" s="112">
        <f t="shared" si="21"/>
        <v>0</v>
      </c>
      <c r="C920" s="37"/>
      <c r="D920" s="67"/>
      <c r="E920" s="47"/>
      <c r="F920" s="41"/>
      <c r="G920" s="41"/>
      <c r="H920" s="48"/>
      <c r="I920" s="41"/>
      <c r="J920" s="41"/>
      <c r="K920" s="48"/>
      <c r="L920" s="41"/>
      <c r="M920" s="61"/>
      <c r="N920" s="41"/>
      <c r="O920" s="129"/>
    </row>
    <row r="921" spans="2:15" ht="12.75" customHeight="1">
      <c r="B921" s="112">
        <f t="shared" si="21"/>
        <v>0</v>
      </c>
      <c r="C921" s="37"/>
      <c r="D921" s="67"/>
      <c r="E921" s="47"/>
      <c r="F921" s="41"/>
      <c r="G921" s="41"/>
      <c r="H921" s="48"/>
      <c r="I921" s="41"/>
      <c r="J921" s="41"/>
      <c r="K921" s="48"/>
      <c r="L921" s="41"/>
      <c r="M921" s="61"/>
      <c r="N921" s="41"/>
      <c r="O921" s="129"/>
    </row>
    <row r="922" spans="2:15" ht="12.75" customHeight="1">
      <c r="B922" s="112">
        <f t="shared" si="21"/>
        <v>0</v>
      </c>
      <c r="C922" s="37"/>
      <c r="D922" s="67"/>
      <c r="E922" s="47"/>
      <c r="F922" s="41"/>
      <c r="G922" s="41"/>
      <c r="H922" s="48"/>
      <c r="I922" s="41"/>
      <c r="J922" s="41"/>
      <c r="K922" s="48"/>
      <c r="L922" s="41"/>
      <c r="M922" s="61"/>
      <c r="N922" s="41"/>
      <c r="O922" s="129"/>
    </row>
    <row r="923" spans="2:15" ht="12.75" customHeight="1">
      <c r="B923" s="112">
        <f t="shared" si="21"/>
        <v>0</v>
      </c>
      <c r="C923" s="37"/>
      <c r="D923" s="67"/>
      <c r="E923" s="47"/>
      <c r="F923" s="41"/>
      <c r="G923" s="41"/>
      <c r="H923" s="48"/>
      <c r="I923" s="41"/>
      <c r="J923" s="41"/>
      <c r="K923" s="48"/>
      <c r="L923" s="41"/>
      <c r="M923" s="61"/>
      <c r="N923" s="41"/>
      <c r="O923" s="129"/>
    </row>
    <row r="924" spans="2:15" ht="12.75" customHeight="1">
      <c r="B924" s="112">
        <f t="shared" si="21"/>
        <v>0</v>
      </c>
      <c r="C924" s="37"/>
      <c r="D924" s="67"/>
      <c r="E924" s="47"/>
      <c r="F924" s="41"/>
      <c r="G924" s="41"/>
      <c r="H924" s="48"/>
      <c r="I924" s="41"/>
      <c r="J924" s="41"/>
      <c r="K924" s="48"/>
      <c r="L924" s="41"/>
      <c r="M924" s="61"/>
      <c r="N924" s="41"/>
      <c r="O924" s="129"/>
    </row>
    <row r="925" spans="2:15" ht="12.75" customHeight="1">
      <c r="B925" s="112">
        <f t="shared" si="21"/>
        <v>0</v>
      </c>
      <c r="C925" s="37"/>
      <c r="D925" s="67"/>
      <c r="E925" s="47"/>
      <c r="F925" s="41"/>
      <c r="G925" s="41"/>
      <c r="H925" s="48"/>
      <c r="I925" s="41"/>
      <c r="J925" s="41"/>
      <c r="K925" s="48"/>
      <c r="L925" s="41"/>
      <c r="M925" s="61"/>
      <c r="N925" s="41"/>
      <c r="O925" s="129"/>
    </row>
    <row r="926" spans="2:15" ht="12.75" customHeight="1">
      <c r="B926" s="112">
        <f t="shared" si="21"/>
        <v>0</v>
      </c>
      <c r="C926" s="37"/>
      <c r="D926" s="67"/>
      <c r="E926" s="47"/>
      <c r="F926" s="41"/>
      <c r="G926" s="41"/>
      <c r="H926" s="48"/>
      <c r="I926" s="41"/>
      <c r="J926" s="41"/>
      <c r="K926" s="48"/>
      <c r="L926" s="41"/>
      <c r="M926" s="61"/>
      <c r="N926" s="41"/>
      <c r="O926" s="129"/>
    </row>
    <row r="927" spans="2:15" ht="12.75" customHeight="1">
      <c r="B927" s="112">
        <f t="shared" si="21"/>
        <v>0</v>
      </c>
      <c r="C927" s="37"/>
      <c r="D927" s="67"/>
      <c r="E927" s="47"/>
      <c r="F927" s="41"/>
      <c r="G927" s="41"/>
      <c r="H927" s="48"/>
      <c r="I927" s="41"/>
      <c r="J927" s="41"/>
      <c r="K927" s="48"/>
      <c r="L927" s="41"/>
      <c r="M927" s="61"/>
      <c r="N927" s="41"/>
      <c r="O927" s="129"/>
    </row>
    <row r="928" spans="2:15" ht="12.75" customHeight="1">
      <c r="B928" s="112">
        <f t="shared" si="21"/>
        <v>0</v>
      </c>
      <c r="C928" s="37"/>
      <c r="D928" s="67"/>
      <c r="E928" s="47"/>
      <c r="F928" s="41"/>
      <c r="G928" s="41"/>
      <c r="H928" s="48"/>
      <c r="I928" s="41"/>
      <c r="J928" s="41"/>
      <c r="K928" s="48"/>
      <c r="L928" s="41"/>
      <c r="M928" s="61"/>
      <c r="N928" s="41"/>
      <c r="O928" s="129"/>
    </row>
    <row r="929" spans="2:15" ht="12.75" customHeight="1">
      <c r="B929" s="112">
        <f t="shared" si="21"/>
        <v>0</v>
      </c>
      <c r="C929" s="37"/>
      <c r="D929" s="67"/>
      <c r="E929" s="47"/>
      <c r="F929" s="41"/>
      <c r="G929" s="41"/>
      <c r="H929" s="48"/>
      <c r="I929" s="41"/>
      <c r="J929" s="41"/>
      <c r="K929" s="48"/>
      <c r="L929" s="41"/>
      <c r="M929" s="61"/>
      <c r="N929" s="41"/>
      <c r="O929" s="129"/>
    </row>
    <row r="930" spans="2:15" ht="12.75" customHeight="1">
      <c r="B930" s="112">
        <f t="shared" si="21"/>
        <v>0</v>
      </c>
      <c r="C930" s="37"/>
      <c r="D930" s="67"/>
      <c r="E930" s="47"/>
      <c r="F930" s="41"/>
      <c r="G930" s="41"/>
      <c r="H930" s="48"/>
      <c r="I930" s="41"/>
      <c r="J930" s="41"/>
      <c r="K930" s="48"/>
      <c r="L930" s="41"/>
      <c r="M930" s="61"/>
      <c r="N930" s="41"/>
      <c r="O930" s="129"/>
    </row>
    <row r="931" spans="2:15" ht="12.75" customHeight="1">
      <c r="B931" s="112">
        <f t="shared" si="21"/>
        <v>0</v>
      </c>
      <c r="C931" s="37"/>
      <c r="D931" s="67"/>
      <c r="E931" s="47"/>
      <c r="F931" s="41"/>
      <c r="G931" s="41"/>
      <c r="H931" s="48"/>
      <c r="I931" s="41"/>
      <c r="J931" s="41"/>
      <c r="K931" s="48"/>
      <c r="L931" s="41"/>
      <c r="M931" s="61"/>
      <c r="N931" s="41"/>
      <c r="O931" s="129"/>
    </row>
    <row r="932" spans="2:15" ht="12.75" customHeight="1">
      <c r="B932" s="112">
        <f t="shared" si="21"/>
        <v>0</v>
      </c>
      <c r="C932" s="37"/>
      <c r="D932" s="67"/>
      <c r="E932" s="47"/>
      <c r="F932" s="41"/>
      <c r="G932" s="41"/>
      <c r="H932" s="48"/>
      <c r="I932" s="41"/>
      <c r="J932" s="41"/>
      <c r="K932" s="48"/>
      <c r="L932" s="41"/>
      <c r="M932" s="61"/>
      <c r="N932" s="41"/>
      <c r="O932" s="129"/>
    </row>
    <row r="933" spans="2:15" ht="12.75" customHeight="1">
      <c r="B933" s="112">
        <f t="shared" si="21"/>
        <v>0</v>
      </c>
      <c r="C933" s="37"/>
      <c r="D933" s="67"/>
      <c r="E933" s="47"/>
      <c r="F933" s="41"/>
      <c r="G933" s="41"/>
      <c r="H933" s="48"/>
      <c r="I933" s="41"/>
      <c r="J933" s="41"/>
      <c r="K933" s="48"/>
      <c r="L933" s="41"/>
      <c r="M933" s="61"/>
      <c r="N933" s="41"/>
      <c r="O933" s="129"/>
    </row>
    <row r="934" spans="2:15" ht="12.75" customHeight="1">
      <c r="B934" s="112">
        <f t="shared" si="21"/>
        <v>0</v>
      </c>
      <c r="C934" s="37"/>
      <c r="D934" s="67"/>
      <c r="E934" s="47"/>
      <c r="F934" s="41"/>
      <c r="G934" s="41"/>
      <c r="H934" s="48"/>
      <c r="I934" s="41"/>
      <c r="J934" s="41"/>
      <c r="K934" s="48"/>
      <c r="L934" s="41"/>
      <c r="M934" s="61"/>
      <c r="N934" s="41"/>
      <c r="O934" s="129"/>
    </row>
    <row r="935" spans="2:15" ht="12.75" customHeight="1">
      <c r="B935" s="112">
        <f t="shared" si="21"/>
        <v>0</v>
      </c>
      <c r="C935" s="37"/>
      <c r="D935" s="67"/>
      <c r="E935" s="47"/>
      <c r="F935" s="41"/>
      <c r="G935" s="41"/>
      <c r="H935" s="48"/>
      <c r="I935" s="41"/>
      <c r="J935" s="41"/>
      <c r="K935" s="48"/>
      <c r="L935" s="41"/>
      <c r="M935" s="61"/>
      <c r="N935" s="41"/>
      <c r="O935" s="129"/>
    </row>
    <row r="936" spans="2:15" ht="12.75" customHeight="1">
      <c r="B936" s="112">
        <f t="shared" si="21"/>
        <v>0</v>
      </c>
      <c r="C936" s="37"/>
      <c r="D936" s="67"/>
      <c r="E936" s="47"/>
      <c r="F936" s="41"/>
      <c r="G936" s="41"/>
      <c r="H936" s="48"/>
      <c r="I936" s="41"/>
      <c r="J936" s="41"/>
      <c r="K936" s="48"/>
      <c r="L936" s="41"/>
      <c r="M936" s="61"/>
      <c r="N936" s="41"/>
      <c r="O936" s="129"/>
    </row>
    <row r="937" spans="2:15" ht="12.75" customHeight="1">
      <c r="B937" s="112">
        <f t="shared" si="21"/>
        <v>0</v>
      </c>
      <c r="C937" s="37"/>
      <c r="D937" s="67"/>
      <c r="E937" s="47"/>
      <c r="F937" s="41"/>
      <c r="G937" s="41"/>
      <c r="H937" s="48"/>
      <c r="I937" s="41"/>
      <c r="J937" s="41"/>
      <c r="K937" s="48"/>
      <c r="L937" s="41"/>
      <c r="M937" s="61"/>
      <c r="N937" s="41"/>
      <c r="O937" s="129"/>
    </row>
    <row r="938" spans="2:15" ht="12.75" customHeight="1">
      <c r="B938" s="112">
        <f t="shared" si="21"/>
        <v>0</v>
      </c>
      <c r="C938" s="37"/>
      <c r="D938" s="67"/>
      <c r="E938" s="47"/>
      <c r="F938" s="41"/>
      <c r="G938" s="41"/>
      <c r="H938" s="48"/>
      <c r="I938" s="41"/>
      <c r="J938" s="41"/>
      <c r="K938" s="48"/>
      <c r="L938" s="41"/>
      <c r="M938" s="61"/>
      <c r="N938" s="41"/>
      <c r="O938" s="129"/>
    </row>
    <row r="939" spans="2:15" ht="12.75" customHeight="1">
      <c r="B939" s="112">
        <f t="shared" si="21"/>
        <v>0</v>
      </c>
      <c r="C939" s="37"/>
      <c r="D939" s="67"/>
      <c r="E939" s="47"/>
      <c r="F939" s="41"/>
      <c r="G939" s="41"/>
      <c r="H939" s="48"/>
      <c r="I939" s="41"/>
      <c r="J939" s="41"/>
      <c r="K939" s="48"/>
      <c r="L939" s="41"/>
      <c r="M939" s="61"/>
      <c r="N939" s="41"/>
      <c r="O939" s="129"/>
    </row>
    <row r="940" spans="2:15" ht="12.75" customHeight="1">
      <c r="B940" s="112">
        <f t="shared" si="21"/>
        <v>0</v>
      </c>
      <c r="C940" s="37"/>
      <c r="D940" s="67"/>
      <c r="E940" s="47"/>
      <c r="F940" s="41"/>
      <c r="G940" s="41"/>
      <c r="H940" s="48"/>
      <c r="I940" s="41"/>
      <c r="J940" s="41"/>
      <c r="K940" s="48"/>
      <c r="L940" s="41"/>
      <c r="M940" s="61"/>
      <c r="N940" s="41"/>
      <c r="O940" s="129"/>
    </row>
    <row r="941" spans="2:15" ht="12.75" customHeight="1">
      <c r="B941" s="112">
        <f t="shared" si="21"/>
        <v>0</v>
      </c>
      <c r="C941" s="37"/>
      <c r="D941" s="67"/>
      <c r="E941" s="47"/>
      <c r="F941" s="41"/>
      <c r="G941" s="41"/>
      <c r="H941" s="48"/>
      <c r="I941" s="41"/>
      <c r="J941" s="41"/>
      <c r="K941" s="48"/>
      <c r="L941" s="41"/>
      <c r="M941" s="61"/>
      <c r="N941" s="41"/>
      <c r="O941" s="129"/>
    </row>
    <row r="942" spans="2:15" ht="12.75" customHeight="1">
      <c r="B942" s="112">
        <f t="shared" si="21"/>
        <v>0</v>
      </c>
      <c r="C942" s="37"/>
      <c r="D942" s="67"/>
      <c r="E942" s="47"/>
      <c r="F942" s="41"/>
      <c r="G942" s="41"/>
      <c r="H942" s="48"/>
      <c r="I942" s="41"/>
      <c r="J942" s="41"/>
      <c r="K942" s="48"/>
      <c r="L942" s="41"/>
      <c r="M942" s="61"/>
      <c r="N942" s="41"/>
      <c r="O942" s="129"/>
    </row>
    <row r="943" spans="2:15" ht="12.75" customHeight="1">
      <c r="B943" s="112">
        <f t="shared" si="21"/>
        <v>0</v>
      </c>
      <c r="C943" s="37"/>
      <c r="D943" s="67"/>
      <c r="E943" s="47"/>
      <c r="F943" s="41"/>
      <c r="G943" s="41"/>
      <c r="H943" s="48"/>
      <c r="I943" s="41"/>
      <c r="J943" s="41"/>
      <c r="K943" s="48"/>
      <c r="L943" s="41"/>
      <c r="M943" s="61"/>
      <c r="N943" s="41"/>
      <c r="O943" s="129"/>
    </row>
    <row r="944" spans="2:15" ht="12.75" customHeight="1">
      <c r="B944" s="112">
        <f t="shared" si="21"/>
        <v>0</v>
      </c>
      <c r="C944" s="37"/>
      <c r="D944" s="67"/>
      <c r="E944" s="47"/>
      <c r="F944" s="41"/>
      <c r="G944" s="41"/>
      <c r="H944" s="48"/>
      <c r="I944" s="41"/>
      <c r="J944" s="41"/>
      <c r="K944" s="48"/>
      <c r="L944" s="41"/>
      <c r="M944" s="61"/>
      <c r="N944" s="41"/>
      <c r="O944" s="129"/>
    </row>
    <row r="945" spans="2:15" ht="12.75" customHeight="1">
      <c r="B945" s="112">
        <f t="shared" si="21"/>
        <v>0</v>
      </c>
      <c r="C945" s="37"/>
      <c r="D945" s="67"/>
      <c r="E945" s="47"/>
      <c r="F945" s="41"/>
      <c r="G945" s="41"/>
      <c r="H945" s="48"/>
      <c r="I945" s="41"/>
      <c r="J945" s="41"/>
      <c r="K945" s="48"/>
      <c r="L945" s="41"/>
      <c r="M945" s="61"/>
      <c r="N945" s="41"/>
      <c r="O945" s="129"/>
    </row>
    <row r="946" spans="2:15" ht="12.75" customHeight="1">
      <c r="B946" s="112">
        <f t="shared" si="21"/>
        <v>0</v>
      </c>
      <c r="C946" s="37"/>
      <c r="D946" s="67"/>
      <c r="E946" s="47"/>
      <c r="F946" s="41"/>
      <c r="G946" s="41"/>
      <c r="H946" s="48"/>
      <c r="I946" s="41"/>
      <c r="J946" s="41"/>
      <c r="K946" s="48"/>
      <c r="L946" s="41"/>
      <c r="M946" s="61"/>
      <c r="N946" s="41"/>
      <c r="O946" s="129"/>
    </row>
    <row r="947" spans="2:15" ht="12.75" customHeight="1">
      <c r="B947" s="112">
        <f t="shared" si="21"/>
        <v>0</v>
      </c>
      <c r="C947" s="37"/>
      <c r="D947" s="67"/>
      <c r="E947" s="47"/>
      <c r="F947" s="41"/>
      <c r="G947" s="41"/>
      <c r="H947" s="48"/>
      <c r="I947" s="41"/>
      <c r="J947" s="41"/>
      <c r="K947" s="48"/>
      <c r="L947" s="41"/>
      <c r="M947" s="61"/>
      <c r="N947" s="41"/>
      <c r="O947" s="129"/>
    </row>
    <row r="948" spans="2:15" ht="12.75" customHeight="1">
      <c r="B948" s="112">
        <f t="shared" si="21"/>
        <v>0</v>
      </c>
      <c r="C948" s="37"/>
      <c r="D948" s="67"/>
      <c r="E948" s="47"/>
      <c r="F948" s="41"/>
      <c r="G948" s="41"/>
      <c r="H948" s="48"/>
      <c r="I948" s="41"/>
      <c r="J948" s="41"/>
      <c r="K948" s="48"/>
      <c r="L948" s="41"/>
      <c r="M948" s="61"/>
      <c r="N948" s="41"/>
      <c r="O948" s="129"/>
    </row>
    <row r="949" spans="2:15" ht="12.75" customHeight="1">
      <c r="B949" s="112">
        <f t="shared" si="21"/>
        <v>0</v>
      </c>
      <c r="C949" s="37"/>
      <c r="D949" s="67"/>
      <c r="E949" s="47"/>
      <c r="F949" s="41"/>
      <c r="G949" s="41"/>
      <c r="H949" s="48"/>
      <c r="I949" s="41"/>
      <c r="J949" s="41"/>
      <c r="K949" s="48"/>
      <c r="L949" s="41"/>
      <c r="M949" s="61"/>
      <c r="N949" s="41"/>
      <c r="O949" s="129"/>
    </row>
    <row r="950" spans="2:15" ht="12.75" customHeight="1">
      <c r="B950" s="112">
        <f t="shared" si="21"/>
        <v>0</v>
      </c>
      <c r="C950" s="37"/>
      <c r="D950" s="67"/>
      <c r="E950" s="47"/>
      <c r="F950" s="41"/>
      <c r="G950" s="41"/>
      <c r="H950" s="48"/>
      <c r="I950" s="41"/>
      <c r="J950" s="41"/>
      <c r="K950" s="48"/>
      <c r="L950" s="41"/>
      <c r="M950" s="61"/>
      <c r="N950" s="41"/>
      <c r="O950" s="129"/>
    </row>
    <row r="951" spans="2:15" ht="12.75" customHeight="1">
      <c r="B951" s="112">
        <f t="shared" si="21"/>
        <v>0</v>
      </c>
      <c r="C951" s="37"/>
      <c r="D951" s="67"/>
      <c r="E951" s="47"/>
      <c r="F951" s="41"/>
      <c r="G951" s="41"/>
      <c r="H951" s="48"/>
      <c r="I951" s="41"/>
      <c r="J951" s="41"/>
      <c r="K951" s="48"/>
      <c r="L951" s="41"/>
      <c r="M951" s="61"/>
      <c r="N951" s="41"/>
      <c r="O951" s="129"/>
    </row>
    <row r="952" spans="2:15" ht="12.75" customHeight="1">
      <c r="B952" s="112">
        <f t="shared" si="21"/>
        <v>0</v>
      </c>
      <c r="C952" s="37"/>
      <c r="D952" s="67"/>
      <c r="E952" s="47"/>
      <c r="F952" s="41"/>
      <c r="G952" s="41"/>
      <c r="H952" s="48"/>
      <c r="I952" s="41"/>
      <c r="J952" s="41"/>
      <c r="K952" s="48"/>
      <c r="L952" s="41"/>
      <c r="M952" s="61"/>
      <c r="N952" s="41"/>
      <c r="O952" s="129"/>
    </row>
    <row r="953" spans="2:15" ht="12.75" customHeight="1">
      <c r="B953" s="112">
        <f t="shared" si="21"/>
        <v>0</v>
      </c>
      <c r="C953" s="37"/>
      <c r="D953" s="67"/>
      <c r="E953" s="47"/>
      <c r="F953" s="41"/>
      <c r="G953" s="41"/>
      <c r="H953" s="48"/>
      <c r="I953" s="41"/>
      <c r="J953" s="41"/>
      <c r="K953" s="48"/>
      <c r="L953" s="41"/>
      <c r="M953" s="61"/>
      <c r="N953" s="41"/>
      <c r="O953" s="129"/>
    </row>
    <row r="954" spans="2:15" ht="12.75" customHeight="1">
      <c r="B954" s="112">
        <f t="shared" si="21"/>
        <v>0</v>
      </c>
      <c r="C954" s="37"/>
      <c r="D954" s="67"/>
      <c r="E954" s="47"/>
      <c r="F954" s="41"/>
      <c r="G954" s="41"/>
      <c r="H954" s="48"/>
      <c r="I954" s="41"/>
      <c r="J954" s="41"/>
      <c r="K954" s="48"/>
      <c r="L954" s="41"/>
      <c r="M954" s="61"/>
      <c r="N954" s="41"/>
      <c r="O954" s="129"/>
    </row>
    <row r="955" spans="2:15" ht="12.75" customHeight="1">
      <c r="B955" s="112">
        <f t="shared" si="21"/>
        <v>0</v>
      </c>
      <c r="C955" s="37"/>
      <c r="D955" s="67"/>
      <c r="E955" s="47"/>
      <c r="F955" s="41"/>
      <c r="G955" s="41"/>
      <c r="H955" s="48"/>
      <c r="I955" s="41"/>
      <c r="J955" s="41"/>
      <c r="K955" s="48"/>
      <c r="L955" s="41"/>
      <c r="M955" s="61"/>
      <c r="N955" s="41"/>
      <c r="O955" s="129"/>
    </row>
    <row r="956" spans="2:15" ht="12.75" customHeight="1">
      <c r="B956" s="112">
        <f t="shared" si="21"/>
        <v>0</v>
      </c>
      <c r="C956" s="37"/>
      <c r="D956" s="67"/>
      <c r="E956" s="47"/>
      <c r="F956" s="41"/>
      <c r="G956" s="41"/>
      <c r="H956" s="48"/>
      <c r="I956" s="41"/>
      <c r="J956" s="41"/>
      <c r="K956" s="48"/>
      <c r="L956" s="41"/>
      <c r="M956" s="61"/>
      <c r="N956" s="41"/>
      <c r="O956" s="129"/>
    </row>
    <row r="957" spans="2:15" ht="12.75" customHeight="1">
      <c r="B957" s="112">
        <f t="shared" si="21"/>
        <v>0</v>
      </c>
      <c r="C957" s="37"/>
      <c r="D957" s="67"/>
      <c r="E957" s="47"/>
      <c r="F957" s="41"/>
      <c r="G957" s="41"/>
      <c r="H957" s="48"/>
      <c r="I957" s="41"/>
      <c r="J957" s="41"/>
      <c r="K957" s="48"/>
      <c r="L957" s="41"/>
      <c r="M957" s="61"/>
      <c r="N957" s="41"/>
      <c r="O957" s="129"/>
    </row>
    <row r="958" spans="2:15" ht="12.75" customHeight="1">
      <c r="B958" s="112">
        <f t="shared" si="21"/>
        <v>0</v>
      </c>
      <c r="C958" s="37"/>
      <c r="D958" s="67"/>
      <c r="E958" s="47"/>
      <c r="F958" s="41"/>
      <c r="G958" s="41"/>
      <c r="H958" s="48"/>
      <c r="I958" s="41"/>
      <c r="J958" s="41"/>
      <c r="K958" s="48"/>
      <c r="L958" s="41"/>
      <c r="M958" s="61"/>
      <c r="N958" s="41"/>
      <c r="O958" s="129"/>
    </row>
    <row r="959" spans="2:15" ht="12.75" customHeight="1">
      <c r="B959" s="112">
        <f t="shared" si="21"/>
        <v>0</v>
      </c>
      <c r="C959" s="37"/>
      <c r="D959" s="67"/>
      <c r="E959" s="47"/>
      <c r="F959" s="41"/>
      <c r="G959" s="41"/>
      <c r="H959" s="48"/>
      <c r="I959" s="41"/>
      <c r="J959" s="41"/>
      <c r="K959" s="48"/>
      <c r="L959" s="41"/>
      <c r="M959" s="61"/>
      <c r="N959" s="41"/>
      <c r="O959" s="129"/>
    </row>
    <row r="960" spans="2:15" ht="12.75" customHeight="1">
      <c r="B960" s="112">
        <f t="shared" si="21"/>
        <v>0</v>
      </c>
      <c r="C960" s="37"/>
      <c r="D960" s="67"/>
      <c r="E960" s="47"/>
      <c r="F960" s="41"/>
      <c r="G960" s="41"/>
      <c r="H960" s="48"/>
      <c r="I960" s="41"/>
      <c r="J960" s="41"/>
      <c r="K960" s="48"/>
      <c r="L960" s="41"/>
      <c r="M960" s="61"/>
      <c r="N960" s="41"/>
      <c r="O960" s="129"/>
    </row>
    <row r="961" spans="2:15" ht="12.75" customHeight="1">
      <c r="B961" s="112">
        <f t="shared" si="21"/>
        <v>0</v>
      </c>
      <c r="C961" s="37"/>
      <c r="D961" s="67"/>
      <c r="E961" s="47"/>
      <c r="F961" s="41"/>
      <c r="G961" s="41"/>
      <c r="H961" s="48"/>
      <c r="I961" s="41"/>
      <c r="J961" s="41"/>
      <c r="K961" s="48"/>
      <c r="L961" s="41"/>
      <c r="M961" s="61"/>
      <c r="N961" s="41"/>
      <c r="O961" s="129"/>
    </row>
    <row r="962" spans="2:15" ht="12.75" customHeight="1">
      <c r="B962" s="112">
        <f t="shared" si="21"/>
        <v>0</v>
      </c>
      <c r="C962" s="37"/>
      <c r="D962" s="67"/>
      <c r="E962" s="47"/>
      <c r="F962" s="41"/>
      <c r="G962" s="41"/>
      <c r="H962" s="48"/>
      <c r="I962" s="41"/>
      <c r="J962" s="41"/>
      <c r="K962" s="48"/>
      <c r="L962" s="41"/>
      <c r="M962" s="61"/>
      <c r="N962" s="41"/>
      <c r="O962" s="129"/>
    </row>
    <row r="963" spans="2:15" ht="12.75" customHeight="1">
      <c r="B963" s="112">
        <f t="shared" si="21"/>
        <v>0</v>
      </c>
      <c r="C963" s="37"/>
      <c r="D963" s="67"/>
      <c r="E963" s="47"/>
      <c r="F963" s="41"/>
      <c r="G963" s="41"/>
      <c r="H963" s="48"/>
      <c r="I963" s="41"/>
      <c r="J963" s="41"/>
      <c r="K963" s="48"/>
      <c r="L963" s="41"/>
      <c r="M963" s="61"/>
      <c r="N963" s="41"/>
      <c r="O963" s="129"/>
    </row>
    <row r="964" spans="2:15" ht="12.75" customHeight="1">
      <c r="B964" s="112">
        <f t="shared" si="21"/>
        <v>0</v>
      </c>
      <c r="C964" s="37"/>
      <c r="D964" s="67"/>
      <c r="E964" s="47"/>
      <c r="F964" s="41"/>
      <c r="G964" s="41"/>
      <c r="H964" s="48"/>
      <c r="I964" s="41"/>
      <c r="J964" s="41"/>
      <c r="K964" s="48"/>
      <c r="L964" s="41"/>
      <c r="M964" s="61"/>
      <c r="N964" s="41"/>
      <c r="O964" s="129"/>
    </row>
    <row r="965" spans="2:15" ht="12.75" customHeight="1">
      <c r="B965" s="112">
        <f t="shared" si="21"/>
        <v>0</v>
      </c>
      <c r="C965" s="37"/>
      <c r="D965" s="67"/>
      <c r="E965" s="47"/>
      <c r="F965" s="41"/>
      <c r="G965" s="41"/>
      <c r="H965" s="48"/>
      <c r="I965" s="41"/>
      <c r="J965" s="41"/>
      <c r="K965" s="48"/>
      <c r="L965" s="41"/>
      <c r="M965" s="61"/>
      <c r="N965" s="41"/>
      <c r="O965" s="129"/>
    </row>
    <row r="966" spans="2:15" ht="12.75" customHeight="1">
      <c r="B966" s="112">
        <f t="shared" si="21"/>
        <v>0</v>
      </c>
      <c r="C966" s="37"/>
      <c r="D966" s="67"/>
      <c r="E966" s="47"/>
      <c r="F966" s="41"/>
      <c r="G966" s="41"/>
      <c r="H966" s="48"/>
      <c r="I966" s="41"/>
      <c r="J966" s="41"/>
      <c r="K966" s="48"/>
      <c r="L966" s="41"/>
      <c r="M966" s="61"/>
      <c r="N966" s="41"/>
      <c r="O966" s="129"/>
    </row>
    <row r="967" spans="2:15" ht="12.75" customHeight="1">
      <c r="B967" s="112">
        <f t="shared" si="21"/>
        <v>0</v>
      </c>
      <c r="C967" s="37"/>
      <c r="D967" s="67"/>
      <c r="E967" s="47"/>
      <c r="F967" s="41"/>
      <c r="G967" s="41"/>
      <c r="H967" s="48"/>
      <c r="I967" s="41"/>
      <c r="J967" s="41"/>
      <c r="K967" s="48"/>
      <c r="L967" s="41"/>
      <c r="M967" s="61"/>
      <c r="N967" s="41"/>
      <c r="O967" s="129"/>
    </row>
    <row r="968" spans="2:15" ht="12.75" customHeight="1">
      <c r="B968" s="112">
        <f t="shared" si="21"/>
        <v>0</v>
      </c>
      <c r="C968" s="37"/>
      <c r="D968" s="67"/>
      <c r="E968" s="47"/>
      <c r="F968" s="41"/>
      <c r="G968" s="41"/>
      <c r="H968" s="48"/>
      <c r="I968" s="41"/>
      <c r="J968" s="41"/>
      <c r="K968" s="48"/>
      <c r="L968" s="41"/>
      <c r="M968" s="61"/>
      <c r="N968" s="41"/>
      <c r="O968" s="129"/>
    </row>
    <row r="969" spans="2:15" ht="12.75" customHeight="1">
      <c r="B969" s="112">
        <f t="shared" si="21"/>
        <v>0</v>
      </c>
      <c r="C969" s="37"/>
      <c r="D969" s="67"/>
      <c r="E969" s="47"/>
      <c r="F969" s="41"/>
      <c r="G969" s="41"/>
      <c r="H969" s="48"/>
      <c r="I969" s="41"/>
      <c r="J969" s="41"/>
      <c r="K969" s="48"/>
      <c r="L969" s="41"/>
      <c r="M969" s="61"/>
      <c r="N969" s="41"/>
      <c r="O969" s="129"/>
    </row>
    <row r="970" spans="2:15" ht="12.75" customHeight="1">
      <c r="B970" s="112">
        <f t="shared" si="21"/>
        <v>0</v>
      </c>
      <c r="C970" s="37"/>
      <c r="D970" s="67"/>
      <c r="E970" s="47"/>
      <c r="F970" s="41"/>
      <c r="G970" s="41"/>
      <c r="H970" s="48"/>
      <c r="I970" s="41"/>
      <c r="J970" s="41"/>
      <c r="K970" s="48"/>
      <c r="L970" s="41"/>
      <c r="M970" s="61"/>
      <c r="N970" s="41"/>
      <c r="O970" s="129"/>
    </row>
    <row r="971" spans="2:15" ht="12.75" customHeight="1">
      <c r="B971" s="112">
        <f t="shared" si="21"/>
        <v>0</v>
      </c>
      <c r="C971" s="37"/>
      <c r="D971" s="67"/>
      <c r="E971" s="47"/>
      <c r="F971" s="41"/>
      <c r="G971" s="41"/>
      <c r="H971" s="48"/>
      <c r="I971" s="41"/>
      <c r="J971" s="41"/>
      <c r="K971" s="48"/>
      <c r="L971" s="41"/>
      <c r="M971" s="61"/>
      <c r="N971" s="41"/>
      <c r="O971" s="129"/>
    </row>
    <row r="972" spans="2:15" ht="12.75" customHeight="1">
      <c r="B972" s="112">
        <f t="shared" si="21"/>
        <v>0</v>
      </c>
      <c r="C972" s="37"/>
      <c r="D972" s="67"/>
      <c r="E972" s="47"/>
      <c r="F972" s="41"/>
      <c r="G972" s="41"/>
      <c r="H972" s="48"/>
      <c r="I972" s="41"/>
      <c r="J972" s="41"/>
      <c r="K972" s="48"/>
      <c r="L972" s="41"/>
      <c r="M972" s="61"/>
      <c r="N972" s="41"/>
      <c r="O972" s="129"/>
    </row>
    <row r="973" spans="2:15" ht="12.75" customHeight="1">
      <c r="B973" s="112">
        <f t="shared" si="21"/>
        <v>0</v>
      </c>
      <c r="C973" s="37"/>
      <c r="D973" s="67"/>
      <c r="E973" s="47"/>
      <c r="F973" s="41"/>
      <c r="G973" s="41"/>
      <c r="H973" s="48"/>
      <c r="I973" s="41"/>
      <c r="J973" s="41"/>
      <c r="K973" s="48"/>
      <c r="L973" s="41"/>
      <c r="M973" s="61"/>
      <c r="N973" s="41"/>
      <c r="O973" s="129"/>
    </row>
    <row r="974" spans="2:15" ht="12.75" customHeight="1">
      <c r="B974" s="112">
        <f t="shared" si="21"/>
        <v>0</v>
      </c>
      <c r="C974" s="37"/>
      <c r="D974" s="67"/>
      <c r="E974" s="47"/>
      <c r="F974" s="41"/>
      <c r="G974" s="41"/>
      <c r="H974" s="48"/>
      <c r="I974" s="41"/>
      <c r="J974" s="41"/>
      <c r="K974" s="48"/>
      <c r="L974" s="41"/>
      <c r="M974" s="61"/>
      <c r="N974" s="41"/>
      <c r="O974" s="129"/>
    </row>
    <row r="975" spans="2:15" ht="12.75" customHeight="1">
      <c r="B975" s="112">
        <f t="shared" si="21"/>
        <v>0</v>
      </c>
      <c r="C975" s="37"/>
      <c r="D975" s="67"/>
      <c r="E975" s="47"/>
      <c r="F975" s="41"/>
      <c r="G975" s="41"/>
      <c r="H975" s="48"/>
      <c r="I975" s="41"/>
      <c r="J975" s="41"/>
      <c r="K975" s="48"/>
      <c r="L975" s="41"/>
      <c r="M975" s="61"/>
      <c r="N975" s="41"/>
      <c r="O975" s="129"/>
    </row>
    <row r="976" spans="2:15" ht="12.75" customHeight="1">
      <c r="B976" s="112">
        <f t="shared" si="21"/>
        <v>0</v>
      </c>
      <c r="C976" s="37"/>
      <c r="D976" s="67"/>
      <c r="E976" s="47"/>
      <c r="F976" s="41"/>
      <c r="G976" s="41"/>
      <c r="H976" s="48"/>
      <c r="I976" s="41"/>
      <c r="J976" s="41"/>
      <c r="K976" s="48"/>
      <c r="L976" s="41"/>
      <c r="M976" s="61"/>
      <c r="N976" s="41"/>
      <c r="O976" s="129"/>
    </row>
    <row r="977" spans="2:15" ht="12.75" customHeight="1">
      <c r="B977" s="112">
        <f t="shared" si="21"/>
        <v>0</v>
      </c>
      <c r="C977" s="37"/>
      <c r="D977" s="67"/>
      <c r="E977" s="47"/>
      <c r="F977" s="41"/>
      <c r="G977" s="41"/>
      <c r="H977" s="48"/>
      <c r="I977" s="41"/>
      <c r="J977" s="41"/>
      <c r="K977" s="48"/>
      <c r="L977" s="41"/>
      <c r="M977" s="61"/>
      <c r="N977" s="41"/>
      <c r="O977" s="129"/>
    </row>
    <row r="978" spans="2:15" ht="12.75" customHeight="1">
      <c r="B978" s="112">
        <f t="shared" ref="B978:B1041" si="22">$C$2</f>
        <v>0</v>
      </c>
      <c r="C978" s="37"/>
      <c r="D978" s="67"/>
      <c r="E978" s="47"/>
      <c r="F978" s="41"/>
      <c r="G978" s="41"/>
      <c r="H978" s="48"/>
      <c r="I978" s="41"/>
      <c r="J978" s="41"/>
      <c r="K978" s="48"/>
      <c r="L978" s="41"/>
      <c r="M978" s="61"/>
      <c r="N978" s="41"/>
      <c r="O978" s="129"/>
    </row>
    <row r="979" spans="2:15" ht="12.75" customHeight="1">
      <c r="B979" s="112">
        <f t="shared" si="22"/>
        <v>0</v>
      </c>
      <c r="C979" s="37"/>
      <c r="D979" s="67"/>
      <c r="E979" s="47"/>
      <c r="F979" s="41"/>
      <c r="G979" s="41"/>
      <c r="H979" s="48"/>
      <c r="I979" s="41"/>
      <c r="J979" s="41"/>
      <c r="K979" s="48"/>
      <c r="L979" s="41"/>
      <c r="M979" s="61"/>
      <c r="N979" s="41"/>
      <c r="O979" s="129"/>
    </row>
    <row r="980" spans="2:15" ht="12.75" customHeight="1">
      <c r="B980" s="112">
        <f t="shared" si="22"/>
        <v>0</v>
      </c>
      <c r="C980" s="37"/>
      <c r="D980" s="67"/>
      <c r="E980" s="47"/>
      <c r="F980" s="41"/>
      <c r="G980" s="41"/>
      <c r="H980" s="48"/>
      <c r="I980" s="41"/>
      <c r="J980" s="41"/>
      <c r="K980" s="48"/>
      <c r="L980" s="41"/>
      <c r="M980" s="61"/>
      <c r="N980" s="41"/>
      <c r="O980" s="129"/>
    </row>
    <row r="981" spans="2:15" ht="12.75" customHeight="1">
      <c r="B981" s="112">
        <f t="shared" si="22"/>
        <v>0</v>
      </c>
      <c r="C981" s="37"/>
      <c r="D981" s="67"/>
      <c r="E981" s="47"/>
      <c r="F981" s="41"/>
      <c r="G981" s="41"/>
      <c r="H981" s="48"/>
      <c r="I981" s="41"/>
      <c r="J981" s="41"/>
      <c r="K981" s="48"/>
      <c r="L981" s="41"/>
      <c r="M981" s="61"/>
      <c r="N981" s="41"/>
      <c r="O981" s="129"/>
    </row>
    <row r="982" spans="2:15" ht="12.75" customHeight="1">
      <c r="B982" s="112">
        <f t="shared" si="22"/>
        <v>0</v>
      </c>
      <c r="C982" s="37"/>
      <c r="D982" s="67"/>
      <c r="E982" s="47"/>
      <c r="F982" s="41"/>
      <c r="G982" s="41"/>
      <c r="H982" s="48"/>
      <c r="I982" s="41"/>
      <c r="J982" s="41"/>
      <c r="K982" s="48"/>
      <c r="L982" s="41"/>
      <c r="M982" s="61"/>
      <c r="N982" s="41"/>
      <c r="O982" s="129"/>
    </row>
    <row r="983" spans="2:15" ht="12.75" customHeight="1">
      <c r="B983" s="112">
        <f t="shared" si="22"/>
        <v>0</v>
      </c>
      <c r="C983" s="37"/>
      <c r="D983" s="67"/>
      <c r="E983" s="47"/>
      <c r="F983" s="41"/>
      <c r="G983" s="41"/>
      <c r="H983" s="48"/>
      <c r="I983" s="41"/>
      <c r="J983" s="41"/>
      <c r="K983" s="48"/>
      <c r="L983" s="41"/>
      <c r="M983" s="61"/>
      <c r="N983" s="41"/>
      <c r="O983" s="129"/>
    </row>
    <row r="984" spans="2:15" ht="12.75" customHeight="1">
      <c r="B984" s="112">
        <f t="shared" si="22"/>
        <v>0</v>
      </c>
      <c r="C984" s="37"/>
      <c r="D984" s="67"/>
      <c r="E984" s="47"/>
      <c r="F984" s="41"/>
      <c r="G984" s="41"/>
      <c r="H984" s="48"/>
      <c r="I984" s="41"/>
      <c r="J984" s="41"/>
      <c r="K984" s="48"/>
      <c r="L984" s="41"/>
      <c r="M984" s="61"/>
      <c r="N984" s="41"/>
      <c r="O984" s="129"/>
    </row>
    <row r="985" spans="2:15" ht="12.75" customHeight="1">
      <c r="B985" s="112">
        <f t="shared" si="22"/>
        <v>0</v>
      </c>
      <c r="C985" s="37"/>
      <c r="D985" s="67"/>
      <c r="E985" s="47"/>
      <c r="F985" s="41"/>
      <c r="G985" s="41"/>
      <c r="H985" s="48"/>
      <c r="I985" s="41"/>
      <c r="J985" s="41"/>
      <c r="K985" s="48"/>
      <c r="L985" s="41"/>
      <c r="M985" s="61"/>
      <c r="N985" s="41"/>
      <c r="O985" s="129"/>
    </row>
    <row r="986" spans="2:15" ht="12.75" customHeight="1">
      <c r="B986" s="112">
        <f t="shared" si="22"/>
        <v>0</v>
      </c>
      <c r="C986" s="37"/>
      <c r="D986" s="67"/>
      <c r="E986" s="47"/>
      <c r="F986" s="41"/>
      <c r="G986" s="41"/>
      <c r="H986" s="48"/>
      <c r="I986" s="41"/>
      <c r="J986" s="41"/>
      <c r="K986" s="48"/>
      <c r="L986" s="41"/>
      <c r="M986" s="61"/>
      <c r="N986" s="41"/>
      <c r="O986" s="129"/>
    </row>
    <row r="987" spans="2:15" ht="12.75" customHeight="1">
      <c r="B987" s="112">
        <f t="shared" si="22"/>
        <v>0</v>
      </c>
      <c r="C987" s="37"/>
      <c r="D987" s="67"/>
      <c r="E987" s="47"/>
      <c r="F987" s="41"/>
      <c r="G987" s="41"/>
      <c r="H987" s="48"/>
      <c r="I987" s="41"/>
      <c r="J987" s="41"/>
      <c r="K987" s="48"/>
      <c r="L987" s="41"/>
      <c r="M987" s="61"/>
      <c r="N987" s="41"/>
      <c r="O987" s="129"/>
    </row>
    <row r="988" spans="2:15" ht="12.75" customHeight="1">
      <c r="B988" s="112">
        <f t="shared" si="22"/>
        <v>0</v>
      </c>
      <c r="C988" s="37"/>
      <c r="D988" s="67"/>
      <c r="E988" s="47"/>
      <c r="F988" s="41"/>
      <c r="G988" s="41"/>
      <c r="H988" s="48"/>
      <c r="I988" s="41"/>
      <c r="J988" s="41"/>
      <c r="K988" s="48"/>
      <c r="L988" s="41"/>
      <c r="M988" s="61"/>
      <c r="N988" s="41"/>
      <c r="O988" s="129"/>
    </row>
    <row r="989" spans="2:15" ht="12.75" customHeight="1">
      <c r="B989" s="112">
        <f t="shared" si="22"/>
        <v>0</v>
      </c>
      <c r="C989" s="37"/>
      <c r="D989" s="67"/>
      <c r="E989" s="47"/>
      <c r="F989" s="41"/>
      <c r="G989" s="41"/>
      <c r="H989" s="48"/>
      <c r="I989" s="41"/>
      <c r="J989" s="41"/>
      <c r="K989" s="48"/>
      <c r="L989" s="41"/>
      <c r="M989" s="61"/>
      <c r="N989" s="41"/>
      <c r="O989" s="129"/>
    </row>
    <row r="990" spans="2:15" ht="12.75" customHeight="1">
      <c r="B990" s="112">
        <f t="shared" si="22"/>
        <v>0</v>
      </c>
      <c r="C990" s="37"/>
      <c r="D990" s="67"/>
      <c r="E990" s="47"/>
      <c r="F990" s="41"/>
      <c r="G990" s="41"/>
      <c r="H990" s="48"/>
      <c r="I990" s="41"/>
      <c r="J990" s="41"/>
      <c r="K990" s="48"/>
      <c r="L990" s="41"/>
      <c r="M990" s="61"/>
      <c r="N990" s="41"/>
      <c r="O990" s="129"/>
    </row>
    <row r="991" spans="2:15" ht="12.75" customHeight="1">
      <c r="B991" s="112">
        <f t="shared" si="22"/>
        <v>0</v>
      </c>
      <c r="C991" s="37"/>
      <c r="D991" s="67"/>
      <c r="E991" s="47"/>
      <c r="F991" s="41"/>
      <c r="G991" s="41"/>
      <c r="H991" s="48"/>
      <c r="I991" s="41"/>
      <c r="J991" s="41"/>
      <c r="K991" s="48"/>
      <c r="L991" s="41"/>
      <c r="M991" s="61"/>
      <c r="N991" s="41"/>
      <c r="O991" s="129"/>
    </row>
    <row r="992" spans="2:15" ht="12.75" customHeight="1">
      <c r="B992" s="112">
        <f t="shared" si="22"/>
        <v>0</v>
      </c>
      <c r="C992" s="37"/>
      <c r="D992" s="67"/>
      <c r="E992" s="47"/>
      <c r="F992" s="41"/>
      <c r="G992" s="41"/>
      <c r="H992" s="48"/>
      <c r="I992" s="41"/>
      <c r="J992" s="41"/>
      <c r="K992" s="48"/>
      <c r="L992" s="41"/>
      <c r="M992" s="61"/>
      <c r="N992" s="41"/>
      <c r="O992" s="129"/>
    </row>
    <row r="993" spans="2:15" ht="12.75" customHeight="1">
      <c r="B993" s="112">
        <f t="shared" si="22"/>
        <v>0</v>
      </c>
      <c r="C993" s="37"/>
      <c r="D993" s="67"/>
      <c r="E993" s="47"/>
      <c r="F993" s="41"/>
      <c r="G993" s="41"/>
      <c r="H993" s="48"/>
      <c r="I993" s="41"/>
      <c r="J993" s="41"/>
      <c r="K993" s="48"/>
      <c r="L993" s="41"/>
      <c r="M993" s="61"/>
      <c r="N993" s="41"/>
      <c r="O993" s="129"/>
    </row>
    <row r="994" spans="2:15" ht="12.75" customHeight="1">
      <c r="B994" s="112">
        <f t="shared" si="22"/>
        <v>0</v>
      </c>
      <c r="C994" s="37"/>
      <c r="D994" s="67"/>
      <c r="E994" s="47"/>
      <c r="F994" s="41"/>
      <c r="G994" s="41"/>
      <c r="H994" s="48"/>
      <c r="I994" s="41"/>
      <c r="J994" s="41"/>
      <c r="K994" s="48"/>
      <c r="L994" s="41"/>
      <c r="M994" s="61"/>
      <c r="N994" s="41"/>
      <c r="O994" s="129"/>
    </row>
    <row r="995" spans="2:15" ht="12.75" customHeight="1">
      <c r="B995" s="112">
        <f t="shared" si="22"/>
        <v>0</v>
      </c>
      <c r="C995" s="37"/>
      <c r="D995" s="67"/>
      <c r="E995" s="47"/>
      <c r="F995" s="41"/>
      <c r="G995" s="41"/>
      <c r="H995" s="48"/>
      <c r="I995" s="41"/>
      <c r="J995" s="41"/>
      <c r="K995" s="48"/>
      <c r="L995" s="41"/>
      <c r="M995" s="61"/>
      <c r="N995" s="41"/>
      <c r="O995" s="129"/>
    </row>
    <row r="996" spans="2:15" ht="12.75" customHeight="1">
      <c r="B996" s="112">
        <f t="shared" si="22"/>
        <v>0</v>
      </c>
      <c r="C996" s="37"/>
      <c r="D996" s="67"/>
      <c r="E996" s="47"/>
      <c r="F996" s="41"/>
      <c r="G996" s="41"/>
      <c r="H996" s="48"/>
      <c r="I996" s="41"/>
      <c r="J996" s="41"/>
      <c r="K996" s="48"/>
      <c r="L996" s="41"/>
      <c r="M996" s="61"/>
      <c r="N996" s="41"/>
      <c r="O996" s="129"/>
    </row>
    <row r="997" spans="2:15" ht="12.75" customHeight="1">
      <c r="B997" s="112">
        <f t="shared" si="22"/>
        <v>0</v>
      </c>
      <c r="C997" s="37"/>
      <c r="D997" s="67"/>
      <c r="E997" s="47"/>
      <c r="F997" s="41"/>
      <c r="G997" s="41"/>
      <c r="H997" s="48"/>
      <c r="I997" s="41"/>
      <c r="J997" s="41"/>
      <c r="K997" s="48"/>
      <c r="L997" s="41"/>
      <c r="M997" s="61"/>
      <c r="N997" s="41"/>
      <c r="O997" s="129"/>
    </row>
    <row r="998" spans="2:15" ht="12.75" customHeight="1">
      <c r="B998" s="112">
        <f t="shared" si="22"/>
        <v>0</v>
      </c>
      <c r="C998" s="37"/>
      <c r="D998" s="67"/>
      <c r="E998" s="47"/>
      <c r="F998" s="41"/>
      <c r="G998" s="41"/>
      <c r="H998" s="48"/>
      <c r="I998" s="41"/>
      <c r="J998" s="41"/>
      <c r="K998" s="48"/>
      <c r="L998" s="41"/>
      <c r="M998" s="61"/>
      <c r="N998" s="41"/>
      <c r="O998" s="129"/>
    </row>
    <row r="999" spans="2:15" ht="12.75" customHeight="1">
      <c r="B999" s="112">
        <f t="shared" si="22"/>
        <v>0</v>
      </c>
      <c r="C999" s="37"/>
      <c r="D999" s="67"/>
      <c r="E999" s="47"/>
      <c r="F999" s="41"/>
      <c r="G999" s="41"/>
      <c r="H999" s="48"/>
      <c r="I999" s="41"/>
      <c r="J999" s="41"/>
      <c r="K999" s="48"/>
      <c r="L999" s="41"/>
      <c r="M999" s="61"/>
      <c r="N999" s="41"/>
      <c r="O999" s="129"/>
    </row>
    <row r="1000" spans="2:15" ht="12.75" customHeight="1">
      <c r="B1000" s="112">
        <f t="shared" si="22"/>
        <v>0</v>
      </c>
      <c r="C1000" s="37"/>
      <c r="D1000" s="67"/>
      <c r="E1000" s="47"/>
      <c r="F1000" s="41"/>
      <c r="G1000" s="41"/>
      <c r="H1000" s="48"/>
      <c r="I1000" s="41"/>
      <c r="J1000" s="41"/>
      <c r="K1000" s="48"/>
      <c r="L1000" s="41"/>
      <c r="M1000" s="61"/>
      <c r="N1000" s="41"/>
      <c r="O1000" s="129"/>
    </row>
    <row r="1001" spans="2:15" ht="12.75" customHeight="1">
      <c r="B1001" s="112">
        <f t="shared" si="22"/>
        <v>0</v>
      </c>
      <c r="C1001" s="37"/>
      <c r="D1001" s="67"/>
      <c r="E1001" s="47"/>
      <c r="F1001" s="41"/>
      <c r="G1001" s="41"/>
      <c r="H1001" s="48"/>
      <c r="I1001" s="41"/>
      <c r="J1001" s="41"/>
      <c r="K1001" s="48"/>
      <c r="L1001" s="41"/>
      <c r="M1001" s="61"/>
      <c r="N1001" s="41"/>
      <c r="O1001" s="129"/>
    </row>
    <row r="1002" spans="2:15" ht="12.75" customHeight="1">
      <c r="B1002" s="112">
        <f t="shared" si="22"/>
        <v>0</v>
      </c>
      <c r="C1002" s="37"/>
      <c r="D1002" s="67"/>
      <c r="E1002" s="47"/>
      <c r="F1002" s="41"/>
      <c r="G1002" s="41"/>
      <c r="H1002" s="48"/>
      <c r="I1002" s="41"/>
      <c r="J1002" s="41"/>
      <c r="K1002" s="48"/>
      <c r="L1002" s="41"/>
      <c r="M1002" s="61"/>
      <c r="N1002" s="41"/>
      <c r="O1002" s="129"/>
    </row>
    <row r="1003" spans="2:15" ht="12.75" customHeight="1">
      <c r="B1003" s="112">
        <f t="shared" si="22"/>
        <v>0</v>
      </c>
      <c r="C1003" s="37"/>
      <c r="D1003" s="67"/>
      <c r="E1003" s="47"/>
      <c r="F1003" s="41"/>
      <c r="G1003" s="41"/>
      <c r="H1003" s="48"/>
      <c r="I1003" s="41"/>
      <c r="J1003" s="41"/>
      <c r="K1003" s="48"/>
      <c r="L1003" s="41"/>
      <c r="M1003" s="61"/>
      <c r="N1003" s="41"/>
      <c r="O1003" s="129"/>
    </row>
    <row r="1004" spans="2:15" ht="12.75" customHeight="1">
      <c r="B1004" s="112">
        <f t="shared" si="22"/>
        <v>0</v>
      </c>
      <c r="C1004" s="37"/>
      <c r="D1004" s="67"/>
      <c r="E1004" s="47"/>
      <c r="F1004" s="41"/>
      <c r="G1004" s="41"/>
      <c r="H1004" s="48"/>
      <c r="I1004" s="41"/>
      <c r="J1004" s="41"/>
      <c r="K1004" s="48"/>
      <c r="L1004" s="41"/>
      <c r="M1004" s="61"/>
      <c r="N1004" s="41"/>
      <c r="O1004" s="129"/>
    </row>
    <row r="1005" spans="2:15" ht="12.75" customHeight="1">
      <c r="B1005" s="112">
        <f t="shared" si="22"/>
        <v>0</v>
      </c>
      <c r="C1005" s="37"/>
      <c r="D1005" s="67"/>
      <c r="E1005" s="47"/>
      <c r="F1005" s="41"/>
      <c r="G1005" s="41"/>
      <c r="H1005" s="48"/>
      <c r="I1005" s="41"/>
      <c r="J1005" s="41"/>
      <c r="K1005" s="48"/>
      <c r="L1005" s="41"/>
      <c r="M1005" s="61"/>
      <c r="N1005" s="41"/>
      <c r="O1005" s="129"/>
    </row>
    <row r="1006" spans="2:15" ht="12.75" customHeight="1">
      <c r="B1006" s="112">
        <f t="shared" si="22"/>
        <v>0</v>
      </c>
      <c r="C1006" s="37"/>
      <c r="D1006" s="67"/>
      <c r="E1006" s="47"/>
      <c r="F1006" s="41"/>
      <c r="G1006" s="41"/>
      <c r="H1006" s="48"/>
      <c r="I1006" s="41"/>
      <c r="J1006" s="41"/>
      <c r="K1006" s="48"/>
      <c r="L1006" s="41"/>
      <c r="M1006" s="61"/>
      <c r="N1006" s="41"/>
      <c r="O1006" s="129"/>
    </row>
    <row r="1007" spans="2:15" ht="12.75" customHeight="1">
      <c r="B1007" s="112">
        <f t="shared" si="22"/>
        <v>0</v>
      </c>
      <c r="C1007" s="37"/>
      <c r="D1007" s="67"/>
      <c r="E1007" s="47"/>
      <c r="F1007" s="41"/>
      <c r="G1007" s="41"/>
      <c r="H1007" s="48"/>
      <c r="I1007" s="41"/>
      <c r="J1007" s="41"/>
      <c r="K1007" s="48"/>
      <c r="L1007" s="41"/>
      <c r="M1007" s="61"/>
      <c r="N1007" s="41"/>
      <c r="O1007" s="129"/>
    </row>
    <row r="1008" spans="2:15" ht="12.75" customHeight="1">
      <c r="B1008" s="112">
        <f t="shared" si="22"/>
        <v>0</v>
      </c>
      <c r="C1008" s="37"/>
      <c r="D1008" s="67"/>
      <c r="E1008" s="47"/>
      <c r="F1008" s="41"/>
      <c r="G1008" s="41"/>
      <c r="H1008" s="48"/>
      <c r="I1008" s="41"/>
      <c r="J1008" s="41"/>
      <c r="K1008" s="48"/>
      <c r="L1008" s="41"/>
      <c r="M1008" s="61"/>
      <c r="N1008" s="41"/>
      <c r="O1008" s="129"/>
    </row>
    <row r="1009" spans="2:15" ht="12.75" customHeight="1">
      <c r="B1009" s="112">
        <f t="shared" si="22"/>
        <v>0</v>
      </c>
      <c r="C1009" s="37"/>
      <c r="D1009" s="67"/>
      <c r="E1009" s="47"/>
      <c r="F1009" s="41"/>
      <c r="G1009" s="41"/>
      <c r="H1009" s="48"/>
      <c r="I1009" s="41"/>
      <c r="J1009" s="41"/>
      <c r="K1009" s="48"/>
      <c r="L1009" s="41"/>
      <c r="M1009" s="61"/>
      <c r="N1009" s="41"/>
      <c r="O1009" s="129"/>
    </row>
    <row r="1010" spans="2:15" ht="12.75" customHeight="1">
      <c r="B1010" s="112">
        <f t="shared" si="22"/>
        <v>0</v>
      </c>
      <c r="C1010" s="37"/>
      <c r="D1010" s="67"/>
      <c r="E1010" s="47"/>
      <c r="F1010" s="41"/>
      <c r="G1010" s="41"/>
      <c r="H1010" s="48"/>
      <c r="I1010" s="41"/>
      <c r="J1010" s="41"/>
      <c r="K1010" s="48"/>
      <c r="L1010" s="41"/>
      <c r="M1010" s="61"/>
      <c r="N1010" s="41"/>
      <c r="O1010" s="129"/>
    </row>
    <row r="1011" spans="2:15" ht="12.75" customHeight="1">
      <c r="B1011" s="112">
        <f t="shared" si="22"/>
        <v>0</v>
      </c>
      <c r="C1011" s="37"/>
      <c r="D1011" s="67"/>
      <c r="E1011" s="47"/>
      <c r="F1011" s="41"/>
      <c r="G1011" s="41"/>
      <c r="H1011" s="48"/>
      <c r="I1011" s="41"/>
      <c r="J1011" s="41"/>
      <c r="K1011" s="48"/>
      <c r="L1011" s="41"/>
      <c r="M1011" s="61"/>
      <c r="N1011" s="41"/>
      <c r="O1011" s="129"/>
    </row>
    <row r="1012" spans="2:15" ht="12.75" customHeight="1">
      <c r="B1012" s="112">
        <f t="shared" si="22"/>
        <v>0</v>
      </c>
      <c r="C1012" s="37"/>
      <c r="D1012" s="67"/>
      <c r="E1012" s="47"/>
      <c r="F1012" s="41"/>
      <c r="G1012" s="41"/>
      <c r="H1012" s="48"/>
      <c r="I1012" s="41"/>
      <c r="J1012" s="41"/>
      <c r="K1012" s="48"/>
      <c r="L1012" s="41"/>
      <c r="M1012" s="61"/>
      <c r="N1012" s="41"/>
      <c r="O1012" s="129"/>
    </row>
    <row r="1013" spans="2:15" ht="12.75" customHeight="1">
      <c r="B1013" s="112">
        <f t="shared" si="22"/>
        <v>0</v>
      </c>
      <c r="C1013" s="37"/>
      <c r="D1013" s="67"/>
      <c r="E1013" s="47"/>
      <c r="F1013" s="41"/>
      <c r="G1013" s="41"/>
      <c r="H1013" s="48"/>
      <c r="I1013" s="41"/>
      <c r="J1013" s="41"/>
      <c r="K1013" s="48"/>
      <c r="L1013" s="41"/>
      <c r="M1013" s="61"/>
      <c r="N1013" s="41"/>
      <c r="O1013" s="129"/>
    </row>
    <row r="1014" spans="2:15" ht="12.75" customHeight="1">
      <c r="B1014" s="112">
        <f t="shared" si="22"/>
        <v>0</v>
      </c>
      <c r="C1014" s="37"/>
      <c r="D1014" s="67"/>
      <c r="E1014" s="47"/>
      <c r="F1014" s="41"/>
      <c r="G1014" s="41"/>
      <c r="H1014" s="48"/>
      <c r="I1014" s="41"/>
      <c r="J1014" s="41"/>
      <c r="K1014" s="48"/>
      <c r="L1014" s="41"/>
      <c r="M1014" s="61"/>
      <c r="N1014" s="41"/>
      <c r="O1014" s="129"/>
    </row>
    <row r="1015" spans="2:15" ht="12.75" customHeight="1">
      <c r="B1015" s="112">
        <f t="shared" si="22"/>
        <v>0</v>
      </c>
      <c r="C1015" s="37"/>
      <c r="D1015" s="67"/>
      <c r="E1015" s="47"/>
      <c r="F1015" s="41"/>
      <c r="G1015" s="41"/>
      <c r="H1015" s="48"/>
      <c r="I1015" s="41"/>
      <c r="J1015" s="41"/>
      <c r="K1015" s="48"/>
      <c r="L1015" s="41"/>
      <c r="M1015" s="61"/>
      <c r="N1015" s="41"/>
      <c r="O1015" s="129"/>
    </row>
    <row r="1016" spans="2:15" ht="12.75" customHeight="1">
      <c r="B1016" s="112">
        <f t="shared" si="22"/>
        <v>0</v>
      </c>
      <c r="C1016" s="37"/>
      <c r="D1016" s="67"/>
      <c r="E1016" s="47"/>
      <c r="F1016" s="41"/>
      <c r="G1016" s="41"/>
      <c r="H1016" s="48"/>
      <c r="I1016" s="41"/>
      <c r="J1016" s="41"/>
      <c r="K1016" s="48"/>
      <c r="L1016" s="41"/>
      <c r="M1016" s="61"/>
      <c r="N1016" s="41"/>
      <c r="O1016" s="129"/>
    </row>
    <row r="1017" spans="2:15" ht="12.75" customHeight="1">
      <c r="B1017" s="112">
        <f t="shared" si="22"/>
        <v>0</v>
      </c>
      <c r="C1017" s="37"/>
      <c r="D1017" s="67"/>
      <c r="E1017" s="47"/>
      <c r="F1017" s="41"/>
      <c r="G1017" s="41"/>
      <c r="H1017" s="48"/>
      <c r="I1017" s="41"/>
      <c r="J1017" s="41"/>
      <c r="K1017" s="48"/>
      <c r="L1017" s="41"/>
      <c r="M1017" s="61"/>
      <c r="N1017" s="41"/>
      <c r="O1017" s="129"/>
    </row>
    <row r="1018" spans="2:15" ht="12.75" customHeight="1">
      <c r="B1018" s="112">
        <f t="shared" si="22"/>
        <v>0</v>
      </c>
      <c r="C1018" s="37"/>
      <c r="D1018" s="67"/>
      <c r="E1018" s="47"/>
      <c r="F1018" s="41"/>
      <c r="G1018" s="41"/>
      <c r="H1018" s="48"/>
      <c r="I1018" s="41"/>
      <c r="J1018" s="41"/>
      <c r="K1018" s="48"/>
      <c r="L1018" s="41"/>
      <c r="M1018" s="61"/>
      <c r="N1018" s="41"/>
      <c r="O1018" s="129"/>
    </row>
    <row r="1019" spans="2:15" ht="12.75" customHeight="1">
      <c r="B1019" s="112">
        <f t="shared" si="22"/>
        <v>0</v>
      </c>
      <c r="C1019" s="37"/>
      <c r="D1019" s="67"/>
      <c r="E1019" s="47"/>
      <c r="F1019" s="41"/>
      <c r="G1019" s="41"/>
      <c r="H1019" s="48"/>
      <c r="I1019" s="41"/>
      <c r="J1019" s="41"/>
      <c r="K1019" s="48"/>
      <c r="L1019" s="41"/>
      <c r="M1019" s="61"/>
      <c r="N1019" s="41"/>
      <c r="O1019" s="129"/>
    </row>
    <row r="1020" spans="2:15" ht="12.75" customHeight="1">
      <c r="B1020" s="112">
        <f t="shared" si="22"/>
        <v>0</v>
      </c>
      <c r="C1020" s="37"/>
      <c r="D1020" s="67"/>
      <c r="E1020" s="47"/>
      <c r="F1020" s="41"/>
      <c r="G1020" s="41"/>
      <c r="H1020" s="48"/>
      <c r="I1020" s="41"/>
      <c r="J1020" s="41"/>
      <c r="K1020" s="48"/>
      <c r="L1020" s="41"/>
      <c r="M1020" s="61"/>
      <c r="N1020" s="41"/>
      <c r="O1020" s="129"/>
    </row>
    <row r="1021" spans="2:15" ht="12.75" customHeight="1">
      <c r="B1021" s="112">
        <f t="shared" si="22"/>
        <v>0</v>
      </c>
      <c r="C1021" s="37"/>
      <c r="D1021" s="67"/>
      <c r="E1021" s="47"/>
      <c r="F1021" s="41"/>
      <c r="G1021" s="41"/>
      <c r="H1021" s="48"/>
      <c r="I1021" s="41"/>
      <c r="J1021" s="41"/>
      <c r="K1021" s="48"/>
      <c r="L1021" s="41"/>
      <c r="M1021" s="61"/>
      <c r="N1021" s="41"/>
      <c r="O1021" s="129"/>
    </row>
    <row r="1022" spans="2:15" ht="12.75" customHeight="1">
      <c r="B1022" s="112">
        <f t="shared" si="22"/>
        <v>0</v>
      </c>
      <c r="C1022" s="37"/>
      <c r="D1022" s="67"/>
      <c r="E1022" s="47"/>
      <c r="F1022" s="41"/>
      <c r="G1022" s="41"/>
      <c r="H1022" s="48"/>
      <c r="I1022" s="41"/>
      <c r="J1022" s="41"/>
      <c r="K1022" s="48"/>
      <c r="L1022" s="41"/>
      <c r="M1022" s="61"/>
      <c r="N1022" s="41"/>
      <c r="O1022" s="129"/>
    </row>
    <row r="1023" spans="2:15" ht="12.75" customHeight="1">
      <c r="B1023" s="112">
        <f t="shared" si="22"/>
        <v>0</v>
      </c>
      <c r="C1023" s="37"/>
      <c r="D1023" s="67"/>
      <c r="E1023" s="47"/>
      <c r="F1023" s="41"/>
      <c r="G1023" s="41"/>
      <c r="H1023" s="48"/>
      <c r="I1023" s="41"/>
      <c r="J1023" s="41"/>
      <c r="K1023" s="48"/>
      <c r="L1023" s="41"/>
      <c r="M1023" s="61"/>
      <c r="N1023" s="41"/>
      <c r="O1023" s="129"/>
    </row>
    <row r="1024" spans="2:15" ht="12.75" customHeight="1">
      <c r="B1024" s="112">
        <f t="shared" si="22"/>
        <v>0</v>
      </c>
      <c r="C1024" s="37"/>
      <c r="D1024" s="67"/>
      <c r="E1024" s="47"/>
      <c r="F1024" s="41"/>
      <c r="G1024" s="41"/>
      <c r="H1024" s="48"/>
      <c r="I1024" s="41"/>
      <c r="J1024" s="41"/>
      <c r="K1024" s="48"/>
      <c r="L1024" s="41"/>
      <c r="M1024" s="61"/>
      <c r="N1024" s="41"/>
      <c r="O1024" s="129"/>
    </row>
    <row r="1025" spans="2:15" ht="12.75" customHeight="1">
      <c r="B1025" s="112">
        <f t="shared" si="22"/>
        <v>0</v>
      </c>
      <c r="C1025" s="37"/>
      <c r="D1025" s="67"/>
      <c r="E1025" s="47"/>
      <c r="F1025" s="41"/>
      <c r="G1025" s="41"/>
      <c r="H1025" s="48"/>
      <c r="I1025" s="41"/>
      <c r="J1025" s="41"/>
      <c r="K1025" s="48"/>
      <c r="L1025" s="41"/>
      <c r="M1025" s="61"/>
      <c r="N1025" s="41"/>
      <c r="O1025" s="129"/>
    </row>
    <row r="1026" spans="2:15" ht="12.75" customHeight="1">
      <c r="B1026" s="112">
        <f t="shared" si="22"/>
        <v>0</v>
      </c>
      <c r="C1026" s="37"/>
      <c r="D1026" s="67"/>
      <c r="E1026" s="47"/>
      <c r="F1026" s="41"/>
      <c r="G1026" s="41"/>
      <c r="H1026" s="48"/>
      <c r="I1026" s="41"/>
      <c r="J1026" s="41"/>
      <c r="K1026" s="48"/>
      <c r="L1026" s="41"/>
      <c r="M1026" s="61"/>
      <c r="N1026" s="41"/>
      <c r="O1026" s="129"/>
    </row>
    <row r="1027" spans="2:15" ht="12.75" customHeight="1">
      <c r="B1027" s="112">
        <f t="shared" si="22"/>
        <v>0</v>
      </c>
      <c r="C1027" s="37"/>
      <c r="D1027" s="67"/>
      <c r="E1027" s="47"/>
      <c r="F1027" s="41"/>
      <c r="G1027" s="41"/>
      <c r="H1027" s="48"/>
      <c r="I1027" s="41"/>
      <c r="J1027" s="41"/>
      <c r="K1027" s="48"/>
      <c r="L1027" s="41"/>
      <c r="M1027" s="61"/>
      <c r="N1027" s="41"/>
      <c r="O1027" s="129"/>
    </row>
    <row r="1028" spans="2:15" ht="12.75" customHeight="1">
      <c r="B1028" s="112">
        <f t="shared" si="22"/>
        <v>0</v>
      </c>
      <c r="C1028" s="37"/>
      <c r="D1028" s="67"/>
      <c r="E1028" s="47"/>
      <c r="F1028" s="41"/>
      <c r="G1028" s="41"/>
      <c r="H1028" s="48"/>
      <c r="I1028" s="41"/>
      <c r="J1028" s="41"/>
      <c r="K1028" s="48"/>
      <c r="L1028" s="41"/>
      <c r="M1028" s="61"/>
      <c r="N1028" s="41"/>
      <c r="O1028" s="129"/>
    </row>
    <row r="1029" spans="2:15" ht="12.75" customHeight="1">
      <c r="B1029" s="112">
        <f t="shared" si="22"/>
        <v>0</v>
      </c>
      <c r="C1029" s="37"/>
      <c r="D1029" s="67"/>
      <c r="E1029" s="47"/>
      <c r="F1029" s="41"/>
      <c r="G1029" s="41"/>
      <c r="H1029" s="48"/>
      <c r="I1029" s="41"/>
      <c r="J1029" s="41"/>
      <c r="K1029" s="48"/>
      <c r="L1029" s="41"/>
      <c r="M1029" s="61"/>
      <c r="N1029" s="41"/>
      <c r="O1029" s="129"/>
    </row>
    <row r="1030" spans="2:15" ht="12.75" customHeight="1">
      <c r="B1030" s="112">
        <f t="shared" si="22"/>
        <v>0</v>
      </c>
      <c r="C1030" s="37"/>
      <c r="D1030" s="67"/>
      <c r="E1030" s="47"/>
      <c r="F1030" s="41"/>
      <c r="G1030" s="41"/>
      <c r="H1030" s="48"/>
      <c r="I1030" s="41"/>
      <c r="J1030" s="41"/>
      <c r="K1030" s="48"/>
      <c r="L1030" s="41"/>
      <c r="M1030" s="61"/>
      <c r="N1030" s="41"/>
      <c r="O1030" s="129"/>
    </row>
    <row r="1031" spans="2:15" ht="12.75" customHeight="1">
      <c r="B1031" s="112">
        <f t="shared" si="22"/>
        <v>0</v>
      </c>
      <c r="C1031" s="37"/>
      <c r="D1031" s="67"/>
      <c r="E1031" s="47"/>
      <c r="F1031" s="41"/>
      <c r="G1031" s="41"/>
      <c r="H1031" s="48"/>
      <c r="I1031" s="41"/>
      <c r="J1031" s="41"/>
      <c r="K1031" s="48"/>
      <c r="L1031" s="41"/>
      <c r="M1031" s="61"/>
      <c r="N1031" s="41"/>
      <c r="O1031" s="129"/>
    </row>
    <row r="1032" spans="2:15" ht="12.75" customHeight="1">
      <c r="B1032" s="112">
        <f t="shared" si="22"/>
        <v>0</v>
      </c>
      <c r="C1032" s="37"/>
      <c r="D1032" s="67"/>
      <c r="E1032" s="47"/>
      <c r="F1032" s="41"/>
      <c r="G1032" s="41"/>
      <c r="H1032" s="48"/>
      <c r="I1032" s="41"/>
      <c r="J1032" s="41"/>
      <c r="K1032" s="48"/>
      <c r="L1032" s="41"/>
      <c r="M1032" s="61"/>
      <c r="N1032" s="41"/>
      <c r="O1032" s="129"/>
    </row>
    <row r="1033" spans="2:15" ht="12.75" customHeight="1">
      <c r="B1033" s="112">
        <f t="shared" si="22"/>
        <v>0</v>
      </c>
      <c r="C1033" s="37"/>
      <c r="D1033" s="67"/>
      <c r="E1033" s="47"/>
      <c r="F1033" s="41"/>
      <c r="G1033" s="41"/>
      <c r="H1033" s="48"/>
      <c r="I1033" s="41"/>
      <c r="J1033" s="41"/>
      <c r="K1033" s="48"/>
      <c r="L1033" s="41"/>
      <c r="M1033" s="61"/>
      <c r="N1033" s="41"/>
      <c r="O1033" s="129"/>
    </row>
    <row r="1034" spans="2:15" ht="12.75" customHeight="1">
      <c r="B1034" s="112">
        <f t="shared" si="22"/>
        <v>0</v>
      </c>
      <c r="C1034" s="37"/>
      <c r="D1034" s="67"/>
      <c r="E1034" s="47"/>
      <c r="F1034" s="41"/>
      <c r="G1034" s="41"/>
      <c r="H1034" s="48"/>
      <c r="I1034" s="41"/>
      <c r="J1034" s="41"/>
      <c r="K1034" s="48"/>
      <c r="L1034" s="41"/>
      <c r="M1034" s="61"/>
      <c r="N1034" s="41"/>
      <c r="O1034" s="129"/>
    </row>
    <row r="1035" spans="2:15" ht="12.75" customHeight="1">
      <c r="B1035" s="112">
        <f t="shared" si="22"/>
        <v>0</v>
      </c>
      <c r="C1035" s="37"/>
      <c r="D1035" s="67"/>
      <c r="E1035" s="47"/>
      <c r="F1035" s="41"/>
      <c r="G1035" s="41"/>
      <c r="H1035" s="48"/>
      <c r="I1035" s="41"/>
      <c r="J1035" s="41"/>
      <c r="K1035" s="48"/>
      <c r="L1035" s="41"/>
      <c r="M1035" s="61"/>
      <c r="N1035" s="41"/>
      <c r="O1035" s="129"/>
    </row>
    <row r="1036" spans="2:15" ht="12.75" customHeight="1">
      <c r="B1036" s="112">
        <f t="shared" si="22"/>
        <v>0</v>
      </c>
      <c r="C1036" s="37"/>
      <c r="D1036" s="67"/>
      <c r="E1036" s="47"/>
      <c r="F1036" s="41"/>
      <c r="G1036" s="41"/>
      <c r="H1036" s="48"/>
      <c r="I1036" s="41"/>
      <c r="J1036" s="41"/>
      <c r="K1036" s="48"/>
      <c r="L1036" s="41"/>
      <c r="M1036" s="61"/>
      <c r="N1036" s="41"/>
      <c r="O1036" s="129"/>
    </row>
    <row r="1037" spans="2:15" ht="12.75" customHeight="1">
      <c r="B1037" s="112">
        <f t="shared" si="22"/>
        <v>0</v>
      </c>
      <c r="C1037" s="37"/>
      <c r="D1037" s="67"/>
      <c r="E1037" s="47"/>
      <c r="F1037" s="41"/>
      <c r="G1037" s="41"/>
      <c r="H1037" s="48"/>
      <c r="I1037" s="41"/>
      <c r="J1037" s="41"/>
      <c r="K1037" s="48"/>
      <c r="L1037" s="41"/>
      <c r="M1037" s="61"/>
      <c r="N1037" s="41"/>
      <c r="O1037" s="129"/>
    </row>
    <row r="1038" spans="2:15" ht="12.75" customHeight="1">
      <c r="B1038" s="112">
        <f t="shared" si="22"/>
        <v>0</v>
      </c>
      <c r="C1038" s="37"/>
      <c r="D1038" s="67"/>
      <c r="E1038" s="47"/>
      <c r="F1038" s="41"/>
      <c r="G1038" s="41"/>
      <c r="H1038" s="48"/>
      <c r="I1038" s="41"/>
      <c r="J1038" s="41"/>
      <c r="K1038" s="48"/>
      <c r="L1038" s="41"/>
      <c r="M1038" s="61"/>
      <c r="N1038" s="41"/>
      <c r="O1038" s="129"/>
    </row>
    <row r="1039" spans="2:15" ht="12.75" customHeight="1">
      <c r="B1039" s="112">
        <f t="shared" si="22"/>
        <v>0</v>
      </c>
      <c r="C1039" s="37"/>
      <c r="D1039" s="67"/>
      <c r="E1039" s="47"/>
      <c r="F1039" s="41"/>
      <c r="G1039" s="41"/>
      <c r="H1039" s="48"/>
      <c r="I1039" s="41"/>
      <c r="J1039" s="41"/>
      <c r="K1039" s="48"/>
      <c r="L1039" s="41"/>
      <c r="M1039" s="61"/>
      <c r="N1039" s="41"/>
      <c r="O1039" s="129"/>
    </row>
    <row r="1040" spans="2:15" ht="12.75" customHeight="1">
      <c r="B1040" s="112">
        <f t="shared" si="22"/>
        <v>0</v>
      </c>
      <c r="C1040" s="37"/>
      <c r="D1040" s="67"/>
      <c r="E1040" s="47"/>
      <c r="F1040" s="41"/>
      <c r="G1040" s="41"/>
      <c r="H1040" s="48"/>
      <c r="I1040" s="41"/>
      <c r="J1040" s="41"/>
      <c r="K1040" s="48"/>
      <c r="L1040" s="41"/>
      <c r="M1040" s="61"/>
      <c r="N1040" s="41"/>
      <c r="O1040" s="129"/>
    </row>
    <row r="1041" spans="2:15" ht="12.75" customHeight="1">
      <c r="B1041" s="112">
        <f t="shared" si="22"/>
        <v>0</v>
      </c>
      <c r="C1041" s="37"/>
      <c r="D1041" s="67"/>
      <c r="E1041" s="47"/>
      <c r="F1041" s="41"/>
      <c r="G1041" s="41"/>
      <c r="H1041" s="48"/>
      <c r="I1041" s="41"/>
      <c r="J1041" s="41"/>
      <c r="K1041" s="48"/>
      <c r="L1041" s="41"/>
      <c r="M1041" s="61"/>
      <c r="N1041" s="41"/>
      <c r="O1041" s="129"/>
    </row>
    <row r="1042" spans="2:15" ht="12.75" customHeight="1">
      <c r="B1042" s="112">
        <f t="shared" ref="B1042:B1081" si="23">$C$2</f>
        <v>0</v>
      </c>
      <c r="C1042" s="37"/>
      <c r="D1042" s="67"/>
      <c r="E1042" s="47"/>
      <c r="F1042" s="41"/>
      <c r="G1042" s="41"/>
      <c r="H1042" s="48"/>
      <c r="I1042" s="41"/>
      <c r="J1042" s="41"/>
      <c r="K1042" s="48"/>
      <c r="L1042" s="41"/>
      <c r="M1042" s="61"/>
      <c r="N1042" s="41"/>
      <c r="O1042" s="129"/>
    </row>
    <row r="1043" spans="2:15" ht="12.75" customHeight="1">
      <c r="B1043" s="112">
        <f t="shared" si="23"/>
        <v>0</v>
      </c>
      <c r="C1043" s="37"/>
      <c r="D1043" s="67"/>
      <c r="E1043" s="47"/>
      <c r="F1043" s="41"/>
      <c r="G1043" s="41"/>
      <c r="H1043" s="48"/>
      <c r="I1043" s="41"/>
      <c r="J1043" s="41"/>
      <c r="K1043" s="48"/>
      <c r="L1043" s="41"/>
      <c r="M1043" s="61"/>
      <c r="N1043" s="41"/>
      <c r="O1043" s="129"/>
    </row>
    <row r="1044" spans="2:15" ht="12.75" customHeight="1">
      <c r="B1044" s="112">
        <f t="shared" si="23"/>
        <v>0</v>
      </c>
      <c r="C1044" s="37"/>
      <c r="D1044" s="67"/>
      <c r="E1044" s="47"/>
      <c r="F1044" s="41"/>
      <c r="G1044" s="41"/>
      <c r="H1044" s="48"/>
      <c r="I1044" s="41"/>
      <c r="J1044" s="41"/>
      <c r="K1044" s="48"/>
      <c r="L1044" s="41"/>
      <c r="M1044" s="61"/>
      <c r="N1044" s="41"/>
      <c r="O1044" s="129"/>
    </row>
    <row r="1045" spans="2:15" ht="12.75" customHeight="1">
      <c r="B1045" s="112">
        <f t="shared" si="23"/>
        <v>0</v>
      </c>
      <c r="C1045" s="37"/>
      <c r="D1045" s="67"/>
      <c r="E1045" s="47"/>
      <c r="F1045" s="41"/>
      <c r="G1045" s="41"/>
      <c r="H1045" s="48"/>
      <c r="I1045" s="41"/>
      <c r="J1045" s="41"/>
      <c r="K1045" s="48"/>
      <c r="L1045" s="41"/>
      <c r="M1045" s="61"/>
      <c r="N1045" s="41"/>
      <c r="O1045" s="129"/>
    </row>
    <row r="1046" spans="2:15" ht="12.75" customHeight="1">
      <c r="B1046" s="112">
        <f t="shared" si="23"/>
        <v>0</v>
      </c>
      <c r="C1046" s="37"/>
      <c r="D1046" s="67"/>
      <c r="E1046" s="47"/>
      <c r="F1046" s="41"/>
      <c r="G1046" s="41"/>
      <c r="H1046" s="48"/>
      <c r="I1046" s="41"/>
      <c r="J1046" s="41"/>
      <c r="K1046" s="48"/>
      <c r="L1046" s="41"/>
      <c r="M1046" s="61"/>
      <c r="N1046" s="41"/>
      <c r="O1046" s="129"/>
    </row>
    <row r="1047" spans="2:15" ht="12.75" customHeight="1">
      <c r="B1047" s="112">
        <f t="shared" si="23"/>
        <v>0</v>
      </c>
      <c r="C1047" s="37"/>
      <c r="D1047" s="67"/>
      <c r="E1047" s="47"/>
      <c r="F1047" s="41"/>
      <c r="G1047" s="41"/>
      <c r="H1047" s="48"/>
      <c r="I1047" s="41"/>
      <c r="J1047" s="41"/>
      <c r="K1047" s="48"/>
      <c r="L1047" s="41"/>
      <c r="M1047" s="61"/>
      <c r="N1047" s="41"/>
      <c r="O1047" s="129"/>
    </row>
    <row r="1048" spans="2:15" ht="12.75" customHeight="1">
      <c r="B1048" s="112">
        <f t="shared" si="23"/>
        <v>0</v>
      </c>
      <c r="C1048" s="37"/>
      <c r="D1048" s="67"/>
      <c r="E1048" s="47"/>
      <c r="F1048" s="41"/>
      <c r="G1048" s="41"/>
      <c r="H1048" s="48"/>
      <c r="I1048" s="41"/>
      <c r="J1048" s="41"/>
      <c r="K1048" s="48"/>
      <c r="L1048" s="41"/>
      <c r="M1048" s="61"/>
      <c r="N1048" s="41"/>
      <c r="O1048" s="129"/>
    </row>
    <row r="1049" spans="2:15" ht="12.75" customHeight="1">
      <c r="B1049" s="112">
        <f t="shared" si="23"/>
        <v>0</v>
      </c>
      <c r="C1049" s="37"/>
      <c r="D1049" s="67"/>
      <c r="E1049" s="47"/>
      <c r="F1049" s="41"/>
      <c r="G1049" s="41"/>
      <c r="H1049" s="48"/>
      <c r="I1049" s="41"/>
      <c r="J1049" s="41"/>
      <c r="K1049" s="48"/>
      <c r="L1049" s="41"/>
      <c r="M1049" s="61"/>
      <c r="N1049" s="41"/>
      <c r="O1049" s="129"/>
    </row>
    <row r="1050" spans="2:15" ht="12.75" customHeight="1">
      <c r="B1050" s="112">
        <f t="shared" si="23"/>
        <v>0</v>
      </c>
      <c r="C1050" s="37"/>
      <c r="D1050" s="67"/>
      <c r="E1050" s="47"/>
      <c r="F1050" s="41"/>
      <c r="G1050" s="41"/>
      <c r="H1050" s="48"/>
      <c r="I1050" s="41"/>
      <c r="J1050" s="41"/>
      <c r="K1050" s="48"/>
      <c r="L1050" s="41"/>
      <c r="M1050" s="61"/>
      <c r="N1050" s="41"/>
      <c r="O1050" s="129"/>
    </row>
    <row r="1051" spans="2:15" ht="12.75" customHeight="1">
      <c r="B1051" s="112">
        <f t="shared" si="23"/>
        <v>0</v>
      </c>
      <c r="C1051" s="37"/>
      <c r="D1051" s="67"/>
      <c r="E1051" s="47"/>
      <c r="F1051" s="41"/>
      <c r="G1051" s="41"/>
      <c r="H1051" s="48"/>
      <c r="I1051" s="41"/>
      <c r="J1051" s="41"/>
      <c r="K1051" s="48"/>
      <c r="L1051" s="41"/>
      <c r="M1051" s="61"/>
      <c r="N1051" s="41"/>
      <c r="O1051" s="129"/>
    </row>
    <row r="1052" spans="2:15" ht="12.75" customHeight="1">
      <c r="B1052" s="112">
        <f t="shared" si="23"/>
        <v>0</v>
      </c>
      <c r="C1052" s="37"/>
      <c r="D1052" s="67"/>
      <c r="E1052" s="47"/>
      <c r="F1052" s="41"/>
      <c r="G1052" s="41"/>
      <c r="H1052" s="48"/>
      <c r="I1052" s="41"/>
      <c r="J1052" s="41"/>
      <c r="K1052" s="48"/>
      <c r="L1052" s="41"/>
      <c r="M1052" s="61"/>
      <c r="N1052" s="41"/>
      <c r="O1052" s="129"/>
    </row>
    <row r="1053" spans="2:15" ht="12.75" customHeight="1">
      <c r="B1053" s="112">
        <f t="shared" si="23"/>
        <v>0</v>
      </c>
      <c r="C1053" s="37"/>
      <c r="D1053" s="67"/>
      <c r="E1053" s="47"/>
      <c r="F1053" s="41"/>
      <c r="G1053" s="41"/>
      <c r="H1053" s="48"/>
      <c r="I1053" s="41"/>
      <c r="J1053" s="41"/>
      <c r="K1053" s="48"/>
      <c r="L1053" s="41"/>
      <c r="M1053" s="61"/>
      <c r="N1053" s="41"/>
      <c r="O1053" s="129"/>
    </row>
    <row r="1054" spans="2:15" ht="12.75" customHeight="1">
      <c r="B1054" s="112">
        <f t="shared" si="23"/>
        <v>0</v>
      </c>
      <c r="C1054" s="37"/>
      <c r="D1054" s="67"/>
      <c r="E1054" s="47"/>
      <c r="F1054" s="41"/>
      <c r="G1054" s="41"/>
      <c r="H1054" s="48"/>
      <c r="I1054" s="41"/>
      <c r="J1054" s="41"/>
      <c r="K1054" s="48"/>
      <c r="L1054" s="41"/>
      <c r="M1054" s="61"/>
      <c r="N1054" s="41"/>
      <c r="O1054" s="129"/>
    </row>
    <row r="1055" spans="2:15" ht="12.75" customHeight="1">
      <c r="B1055" s="112">
        <f t="shared" si="23"/>
        <v>0</v>
      </c>
      <c r="C1055" s="37"/>
      <c r="D1055" s="67"/>
      <c r="E1055" s="47"/>
      <c r="F1055" s="41"/>
      <c r="G1055" s="41"/>
      <c r="H1055" s="48"/>
      <c r="I1055" s="41"/>
      <c r="J1055" s="41"/>
      <c r="K1055" s="48"/>
      <c r="L1055" s="41"/>
      <c r="M1055" s="61"/>
      <c r="N1055" s="41"/>
      <c r="O1055" s="129"/>
    </row>
    <row r="1056" spans="2:15" ht="12.75" customHeight="1">
      <c r="B1056" s="112">
        <f t="shared" si="23"/>
        <v>0</v>
      </c>
      <c r="C1056" s="37"/>
      <c r="D1056" s="67"/>
      <c r="E1056" s="47"/>
      <c r="F1056" s="41"/>
      <c r="G1056" s="41"/>
      <c r="H1056" s="48"/>
      <c r="I1056" s="41"/>
      <c r="J1056" s="41"/>
      <c r="K1056" s="48"/>
      <c r="L1056" s="41"/>
      <c r="M1056" s="61"/>
      <c r="N1056" s="41"/>
      <c r="O1056" s="129"/>
    </row>
    <row r="1057" spans="2:15" ht="12.75" customHeight="1">
      <c r="B1057" s="112">
        <f t="shared" si="23"/>
        <v>0</v>
      </c>
      <c r="C1057" s="37"/>
      <c r="D1057" s="67"/>
      <c r="E1057" s="47"/>
      <c r="F1057" s="41"/>
      <c r="G1057" s="41"/>
      <c r="H1057" s="48"/>
      <c r="I1057" s="41"/>
      <c r="J1057" s="41"/>
      <c r="K1057" s="48"/>
      <c r="L1057" s="41"/>
      <c r="M1057" s="61"/>
      <c r="N1057" s="41"/>
      <c r="O1057" s="129"/>
    </row>
    <row r="1058" spans="2:15" ht="12.75" customHeight="1">
      <c r="B1058" s="112">
        <f t="shared" si="23"/>
        <v>0</v>
      </c>
      <c r="C1058" s="37"/>
      <c r="D1058" s="67"/>
      <c r="E1058" s="47"/>
      <c r="F1058" s="41"/>
      <c r="G1058" s="41"/>
      <c r="H1058" s="48"/>
      <c r="I1058" s="41"/>
      <c r="J1058" s="41"/>
      <c r="K1058" s="48"/>
      <c r="L1058" s="41"/>
      <c r="M1058" s="61"/>
      <c r="N1058" s="41"/>
      <c r="O1058" s="129"/>
    </row>
    <row r="1059" spans="2:15" ht="12.75" customHeight="1">
      <c r="B1059" s="112">
        <f t="shared" si="23"/>
        <v>0</v>
      </c>
      <c r="C1059" s="37"/>
      <c r="D1059" s="67"/>
      <c r="E1059" s="47"/>
      <c r="F1059" s="41"/>
      <c r="G1059" s="41"/>
      <c r="H1059" s="48"/>
      <c r="I1059" s="41"/>
      <c r="J1059" s="41"/>
      <c r="K1059" s="48"/>
      <c r="L1059" s="41"/>
      <c r="M1059" s="61"/>
      <c r="N1059" s="41"/>
      <c r="O1059" s="129"/>
    </row>
    <row r="1060" spans="2:15" ht="12.75" customHeight="1">
      <c r="B1060" s="112">
        <f t="shared" si="23"/>
        <v>0</v>
      </c>
      <c r="C1060" s="37"/>
      <c r="D1060" s="67"/>
      <c r="E1060" s="47"/>
      <c r="F1060" s="41"/>
      <c r="G1060" s="41"/>
      <c r="H1060" s="48"/>
      <c r="I1060" s="41"/>
      <c r="J1060" s="41"/>
      <c r="K1060" s="48"/>
      <c r="L1060" s="41"/>
      <c r="M1060" s="61"/>
      <c r="N1060" s="41"/>
      <c r="O1060" s="129"/>
    </row>
    <row r="1061" spans="2:15" ht="12.75" customHeight="1">
      <c r="B1061" s="112">
        <f t="shared" si="23"/>
        <v>0</v>
      </c>
      <c r="C1061" s="37"/>
      <c r="D1061" s="67"/>
      <c r="E1061" s="47"/>
      <c r="F1061" s="41"/>
      <c r="G1061" s="41"/>
      <c r="H1061" s="48"/>
      <c r="I1061" s="41"/>
      <c r="J1061" s="41"/>
      <c r="K1061" s="48"/>
      <c r="L1061" s="41"/>
      <c r="M1061" s="61"/>
      <c r="N1061" s="41"/>
      <c r="O1061" s="129"/>
    </row>
    <row r="1062" spans="2:15" ht="12.75" customHeight="1">
      <c r="B1062" s="112">
        <f t="shared" si="23"/>
        <v>0</v>
      </c>
      <c r="C1062" s="37"/>
      <c r="D1062" s="67"/>
      <c r="E1062" s="47"/>
      <c r="F1062" s="41"/>
      <c r="G1062" s="41"/>
      <c r="H1062" s="48"/>
      <c r="I1062" s="41"/>
      <c r="J1062" s="41"/>
      <c r="K1062" s="48"/>
      <c r="L1062" s="41"/>
      <c r="M1062" s="61"/>
      <c r="N1062" s="41"/>
      <c r="O1062" s="129"/>
    </row>
    <row r="1063" spans="2:15" ht="12.75" customHeight="1">
      <c r="B1063" s="112">
        <f t="shared" si="23"/>
        <v>0</v>
      </c>
      <c r="C1063" s="37"/>
      <c r="D1063" s="67"/>
      <c r="E1063" s="47"/>
      <c r="F1063" s="41"/>
      <c r="G1063" s="41"/>
      <c r="H1063" s="48"/>
      <c r="I1063" s="41"/>
      <c r="J1063" s="41"/>
      <c r="K1063" s="48"/>
      <c r="L1063" s="41"/>
      <c r="M1063" s="61"/>
      <c r="N1063" s="41"/>
      <c r="O1063" s="129"/>
    </row>
    <row r="1064" spans="2:15" ht="12.75" customHeight="1">
      <c r="B1064" s="112">
        <f t="shared" si="23"/>
        <v>0</v>
      </c>
      <c r="C1064" s="37"/>
      <c r="D1064" s="67"/>
      <c r="E1064" s="47"/>
      <c r="F1064" s="41"/>
      <c r="G1064" s="41"/>
      <c r="H1064" s="48"/>
      <c r="I1064" s="41"/>
      <c r="J1064" s="41"/>
      <c r="K1064" s="48"/>
      <c r="L1064" s="41"/>
      <c r="M1064" s="61"/>
      <c r="N1064" s="41"/>
      <c r="O1064" s="129"/>
    </row>
    <row r="1065" spans="2:15" ht="12.75" customHeight="1">
      <c r="B1065" s="112">
        <f t="shared" si="23"/>
        <v>0</v>
      </c>
      <c r="C1065" s="37"/>
      <c r="D1065" s="67"/>
      <c r="E1065" s="47"/>
      <c r="F1065" s="41"/>
      <c r="G1065" s="41"/>
      <c r="H1065" s="48"/>
      <c r="I1065" s="41"/>
      <c r="J1065" s="41"/>
      <c r="K1065" s="48"/>
      <c r="L1065" s="41"/>
      <c r="M1065" s="61"/>
      <c r="N1065" s="41"/>
      <c r="O1065" s="129"/>
    </row>
    <row r="1066" spans="2:15" ht="12.75" customHeight="1">
      <c r="B1066" s="112">
        <f t="shared" si="23"/>
        <v>0</v>
      </c>
      <c r="C1066" s="37"/>
      <c r="D1066" s="67"/>
      <c r="E1066" s="47"/>
      <c r="F1066" s="41"/>
      <c r="G1066" s="41"/>
      <c r="H1066" s="48"/>
      <c r="I1066" s="41"/>
      <c r="J1066" s="41"/>
      <c r="K1066" s="48"/>
      <c r="L1066" s="41"/>
      <c r="M1066" s="61"/>
      <c r="N1066" s="41"/>
      <c r="O1066" s="129"/>
    </row>
    <row r="1067" spans="2:15" ht="12.75" customHeight="1">
      <c r="B1067" s="112">
        <f t="shared" si="23"/>
        <v>0</v>
      </c>
      <c r="C1067" s="37"/>
      <c r="D1067" s="67"/>
      <c r="E1067" s="47"/>
      <c r="F1067" s="41"/>
      <c r="G1067" s="41"/>
      <c r="H1067" s="48"/>
      <c r="I1067" s="41"/>
      <c r="J1067" s="41"/>
      <c r="K1067" s="48"/>
      <c r="L1067" s="41"/>
      <c r="M1067" s="61"/>
      <c r="N1067" s="41"/>
      <c r="O1067" s="129"/>
    </row>
    <row r="1068" spans="2:15" ht="12.75" customHeight="1">
      <c r="B1068" s="112">
        <f t="shared" si="23"/>
        <v>0</v>
      </c>
      <c r="C1068" s="37"/>
      <c r="D1068" s="67"/>
      <c r="E1068" s="47"/>
      <c r="F1068" s="41"/>
      <c r="G1068" s="41"/>
      <c r="H1068" s="48"/>
      <c r="I1068" s="41"/>
      <c r="J1068" s="41"/>
      <c r="K1068" s="48"/>
      <c r="L1068" s="41"/>
      <c r="M1068" s="61"/>
      <c r="N1068" s="41"/>
      <c r="O1068" s="129"/>
    </row>
    <row r="1069" spans="2:15" ht="12.75" customHeight="1">
      <c r="B1069" s="112">
        <f t="shared" si="23"/>
        <v>0</v>
      </c>
      <c r="C1069" s="37"/>
      <c r="D1069" s="67"/>
      <c r="E1069" s="47"/>
      <c r="F1069" s="41"/>
      <c r="G1069" s="41"/>
      <c r="H1069" s="48"/>
      <c r="I1069" s="41"/>
      <c r="J1069" s="41"/>
      <c r="K1069" s="48"/>
      <c r="L1069" s="41"/>
      <c r="M1069" s="61"/>
      <c r="N1069" s="41"/>
      <c r="O1069" s="129"/>
    </row>
    <row r="1070" spans="2:15" ht="12.75" customHeight="1">
      <c r="B1070" s="112">
        <f t="shared" si="23"/>
        <v>0</v>
      </c>
      <c r="C1070" s="37"/>
      <c r="D1070" s="67"/>
      <c r="E1070" s="47"/>
      <c r="F1070" s="41"/>
      <c r="G1070" s="41"/>
      <c r="H1070" s="48"/>
      <c r="I1070" s="41"/>
      <c r="J1070" s="41"/>
      <c r="K1070" s="48"/>
      <c r="L1070" s="41"/>
      <c r="M1070" s="61"/>
      <c r="N1070" s="41"/>
      <c r="O1070" s="129"/>
    </row>
    <row r="1071" spans="2:15" ht="12.75" customHeight="1">
      <c r="B1071" s="112">
        <f t="shared" si="23"/>
        <v>0</v>
      </c>
      <c r="C1071" s="37"/>
      <c r="D1071" s="67"/>
      <c r="E1071" s="47"/>
      <c r="F1071" s="41"/>
      <c r="G1071" s="41"/>
      <c r="H1071" s="48"/>
      <c r="I1071" s="41"/>
      <c r="J1071" s="41"/>
      <c r="K1071" s="48"/>
      <c r="L1071" s="41"/>
      <c r="M1071" s="61"/>
      <c r="N1071" s="41"/>
      <c r="O1071" s="129"/>
    </row>
    <row r="1072" spans="2:15" ht="12.75" customHeight="1">
      <c r="B1072" s="112">
        <f t="shared" si="23"/>
        <v>0</v>
      </c>
      <c r="C1072" s="37"/>
      <c r="D1072" s="67"/>
      <c r="E1072" s="47"/>
      <c r="F1072" s="41"/>
      <c r="G1072" s="41"/>
      <c r="H1072" s="48"/>
      <c r="I1072" s="41"/>
      <c r="J1072" s="41"/>
      <c r="K1072" s="48"/>
      <c r="L1072" s="41"/>
      <c r="M1072" s="61"/>
      <c r="N1072" s="41"/>
      <c r="O1072" s="129"/>
    </row>
    <row r="1073" spans="2:15" ht="12.75" customHeight="1">
      <c r="B1073" s="112">
        <f t="shared" si="23"/>
        <v>0</v>
      </c>
      <c r="C1073" s="37"/>
      <c r="D1073" s="67"/>
      <c r="E1073" s="47"/>
      <c r="F1073" s="41"/>
      <c r="G1073" s="41"/>
      <c r="H1073" s="48"/>
      <c r="I1073" s="41"/>
      <c r="J1073" s="41"/>
      <c r="K1073" s="48"/>
      <c r="L1073" s="41"/>
      <c r="M1073" s="61"/>
      <c r="N1073" s="41"/>
      <c r="O1073" s="129"/>
    </row>
    <row r="1074" spans="2:15" ht="12.75" customHeight="1">
      <c r="B1074" s="112">
        <f t="shared" si="23"/>
        <v>0</v>
      </c>
      <c r="C1074" s="37"/>
      <c r="D1074" s="67"/>
      <c r="E1074" s="47"/>
      <c r="F1074" s="41"/>
      <c r="G1074" s="41"/>
      <c r="H1074" s="48"/>
      <c r="I1074" s="41"/>
      <c r="J1074" s="41"/>
      <c r="K1074" s="48"/>
      <c r="L1074" s="41"/>
      <c r="M1074" s="61"/>
      <c r="N1074" s="41"/>
      <c r="O1074" s="129"/>
    </row>
    <row r="1075" spans="2:15" ht="12.75" customHeight="1">
      <c r="B1075" s="112">
        <f t="shared" si="23"/>
        <v>0</v>
      </c>
      <c r="C1075" s="37"/>
      <c r="D1075" s="67"/>
      <c r="E1075" s="47"/>
      <c r="F1075" s="41"/>
      <c r="G1075" s="41"/>
      <c r="H1075" s="48"/>
      <c r="I1075" s="41"/>
      <c r="J1075" s="41"/>
      <c r="K1075" s="48"/>
      <c r="L1075" s="41"/>
      <c r="M1075" s="61"/>
      <c r="N1075" s="41"/>
      <c r="O1075" s="129"/>
    </row>
    <row r="1076" spans="2:15" ht="13.5" customHeight="1">
      <c r="B1076" s="112">
        <f t="shared" si="23"/>
        <v>0</v>
      </c>
      <c r="C1076" s="37"/>
      <c r="D1076" s="67"/>
      <c r="E1076" s="47"/>
      <c r="F1076" s="41"/>
      <c r="G1076" s="41"/>
      <c r="H1076" s="48"/>
      <c r="I1076" s="41"/>
      <c r="J1076" s="41"/>
      <c r="K1076" s="48"/>
      <c r="L1076" s="41"/>
      <c r="M1076" s="61"/>
      <c r="N1076" s="41"/>
      <c r="O1076" s="129"/>
    </row>
    <row r="1077" spans="2:15" ht="12.75" customHeight="1">
      <c r="B1077" s="112">
        <f t="shared" si="23"/>
        <v>0</v>
      </c>
      <c r="C1077" s="37"/>
      <c r="D1077" s="67"/>
      <c r="E1077" s="47"/>
      <c r="F1077" s="41"/>
      <c r="G1077" s="41"/>
      <c r="H1077" s="48"/>
      <c r="I1077" s="41"/>
      <c r="J1077" s="41"/>
      <c r="K1077" s="48"/>
      <c r="L1077" s="41"/>
      <c r="M1077" s="61"/>
      <c r="N1077" s="41"/>
      <c r="O1077" s="129"/>
    </row>
    <row r="1078" spans="2:15" ht="13.5" customHeight="1">
      <c r="B1078" s="112">
        <f t="shared" si="23"/>
        <v>0</v>
      </c>
      <c r="C1078" s="37"/>
      <c r="D1078" s="67"/>
      <c r="E1078" s="47"/>
      <c r="F1078" s="41"/>
      <c r="G1078" s="41"/>
      <c r="H1078" s="48"/>
      <c r="I1078" s="41"/>
      <c r="J1078" s="41"/>
      <c r="K1078" s="48"/>
      <c r="L1078" s="41"/>
      <c r="M1078" s="61"/>
      <c r="N1078" s="41"/>
      <c r="O1078" s="129"/>
    </row>
    <row r="1079" spans="2:15">
      <c r="B1079" s="112">
        <f t="shared" si="23"/>
        <v>0</v>
      </c>
      <c r="C1079" s="37"/>
      <c r="D1079" s="67"/>
      <c r="E1079" s="47"/>
      <c r="F1079" s="41"/>
      <c r="G1079" s="41"/>
      <c r="H1079" s="48"/>
      <c r="I1079" s="41"/>
      <c r="J1079" s="41"/>
      <c r="K1079" s="48"/>
      <c r="L1079" s="41"/>
      <c r="M1079" s="61"/>
      <c r="N1079" s="41"/>
      <c r="O1079" s="129"/>
    </row>
    <row r="1080" spans="2:15">
      <c r="B1080" s="112">
        <f t="shared" si="23"/>
        <v>0</v>
      </c>
      <c r="C1080" s="37"/>
      <c r="D1080" s="67"/>
      <c r="E1080" s="47"/>
      <c r="F1080" s="41"/>
      <c r="G1080" s="41"/>
      <c r="H1080" s="48"/>
      <c r="I1080" s="41"/>
      <c r="J1080" s="41"/>
      <c r="K1080" s="48"/>
      <c r="L1080" s="41"/>
      <c r="M1080" s="61"/>
      <c r="N1080" s="41"/>
      <c r="O1080" s="129"/>
    </row>
    <row r="1081" spans="2:15">
      <c r="B1081" s="112">
        <f t="shared" si="23"/>
        <v>0</v>
      </c>
      <c r="C1081" s="37"/>
      <c r="D1081" s="67"/>
      <c r="E1081" s="47"/>
      <c r="F1081" s="41"/>
      <c r="G1081" s="41"/>
      <c r="H1081" s="48"/>
      <c r="I1081" s="41"/>
      <c r="J1081" s="41"/>
      <c r="K1081" s="48"/>
      <c r="L1081" s="41"/>
      <c r="M1081" s="61"/>
      <c r="N1081" s="41"/>
      <c r="O1081" s="129"/>
    </row>
  </sheetData>
  <sheetProtection password="8A86" sheet="1"/>
  <mergeCells count="44">
    <mergeCell ref="M89:M90"/>
    <mergeCell ref="N89:N90"/>
    <mergeCell ref="O89:O90"/>
    <mergeCell ref="L36:L37"/>
    <mergeCell ref="B76:B77"/>
    <mergeCell ref="C76:F76"/>
    <mergeCell ref="G76:J76"/>
    <mergeCell ref="B89:B90"/>
    <mergeCell ref="C89:C90"/>
    <mergeCell ref="D89:D90"/>
    <mergeCell ref="E89:E90"/>
    <mergeCell ref="F89:G89"/>
    <mergeCell ref="H89:H90"/>
    <mergeCell ref="I89:I90"/>
    <mergeCell ref="J89:J90"/>
    <mergeCell ref="K89:K90"/>
    <mergeCell ref="L89:L90"/>
    <mergeCell ref="B36:B37"/>
    <mergeCell ref="C36:C37"/>
    <mergeCell ref="D36:D37"/>
    <mergeCell ref="E36:F36"/>
    <mergeCell ref="K36:K37"/>
    <mergeCell ref="G22:G23"/>
    <mergeCell ref="H22:H23"/>
    <mergeCell ref="I22:J22"/>
    <mergeCell ref="K22:K23"/>
    <mergeCell ref="L22:L23"/>
    <mergeCell ref="B22:B23"/>
    <mergeCell ref="C22:C23"/>
    <mergeCell ref="D22:D23"/>
    <mergeCell ref="E22:E23"/>
    <mergeCell ref="F22:F23"/>
    <mergeCell ref="B1:J1"/>
    <mergeCell ref="C2:D2"/>
    <mergeCell ref="F3:G3"/>
    <mergeCell ref="F4:G4"/>
    <mergeCell ref="B7:B8"/>
    <mergeCell ref="C7:C8"/>
    <mergeCell ref="D7:D8"/>
    <mergeCell ref="E7:E8"/>
    <mergeCell ref="F7:F8"/>
    <mergeCell ref="G7:G8"/>
    <mergeCell ref="H7:H8"/>
    <mergeCell ref="I7:J7"/>
  </mergeCells>
  <conditionalFormatting sqref="C19 C34">
    <cfRule type="cellIs" dxfId="41" priority="4" stopIfTrue="1" operator="lessThan">
      <formula>1</formula>
    </cfRule>
    <cfRule type="cellIs" dxfId="40" priority="3" stopIfTrue="1" operator="notEqual">
      <formula>1</formula>
    </cfRule>
  </conditionalFormatting>
  <conditionalFormatting sqref="H24:H33 H9:H18">
    <cfRule type="cellIs" dxfId="39" priority="2" operator="notEqual">
      <formula>1</formula>
    </cfRule>
  </conditionalFormatting>
  <conditionalFormatting sqref="H24:H33 H9:H18 C19 C34">
    <cfRule type="cellIs" dxfId="38" priority="1" stopIfTrue="1" operator="notEqual">
      <formula>1</formula>
    </cfRule>
  </conditionalFormatting>
  <dataValidations count="15">
    <dataValidation type="list" allowBlank="1" showInputMessage="1" showErrorMessage="1" sqref="E91:E1081" xr:uid="{6FB6AB87-1FDA-4137-A55E-5DFBD31C2DCF}">
      <formula1>$AN$2:$AN$13</formula1>
    </dataValidation>
    <dataValidation type="list" allowBlank="1" showInputMessage="1" showErrorMessage="1" errorTitle="olympijská / neolympijská disc." error="Vyberte zo zoznamu hodnotu, podľa toho, či ide o olympijskú alebo neolympijskú disciplínu." sqref="I91:I1081" xr:uid="{DE4ED77C-4E0A-4060-8A64-E057E589148C}">
      <formula1>"olympijská,neolympijská"</formula1>
    </dataValidation>
    <dataValidation type="whole" allowBlank="1" showInputMessage="1" showErrorMessage="1" errorTitle="Rebríček svetovej federácie Od" error="Uveďte celé číslo v rozsahu 1 - 300" sqref="C4:C5" xr:uid="{A41C3F8C-353A-46E7-A9EE-61CCE8C24B25}">
      <formula1>1</formula1>
      <formula2>300</formula2>
    </dataValidation>
    <dataValidation type="whole" allowBlank="1" showInputMessage="1" showErrorMessage="1" errorTitle="Rebríček Od" error="Zadajte celé číslo v rozsahu 1 - 1000" sqref="I24:I33 E38:E74" xr:uid="{AB5F16B5-0782-4400-AFA6-575C4946E8FB}">
      <formula1>1</formula1>
      <formula2>1000</formula2>
    </dataValidation>
    <dataValidation type="whole" allowBlank="1" showInputMessage="1" showErrorMessage="1" errorTitle="Počet zahr.športovcov" error="Celé číslo v rozsahu 0 - 50" sqref="N91:N1081" xr:uid="{14314B58-5057-440B-90A3-5765A3760748}">
      <formula1>0</formula1>
      <formula2>50</formula2>
    </dataValidation>
    <dataValidation type="whole" allowBlank="1" showInputMessage="1" showErrorMessage="1" errorTitle="Počet krajín na podujatí" error="Zadajte celé číslo v rozsahu 1 - 300" sqref="M91:M1081" xr:uid="{17857BFD-8618-4E55-B2A1-1FA50B1B94B7}">
      <formula1>1</formula1>
      <formula2>300</formula2>
    </dataValidation>
    <dataValidation type="whole" allowBlank="1" showInputMessage="1" showErrorMessage="1" errorTitle="Počet štartujúcich" error="Zadajte celé číslo v rozsahu 1 - 1000" sqref="L91:L1081" xr:uid="{0A9ECC0C-1D34-4175-A259-324F934B65E3}">
      <formula1>1</formula1>
      <formula2>1000</formula2>
    </dataValidation>
    <dataValidation type="whole" allowBlank="1" showInputMessage="1" showErrorMessage="1" errorTitle="Počet športovcov" error="Počet športovcov, ktorí sa podieľali na dosiahnutí výsledky (počet členov posádky, štafety, družstva)._x000a_Celé číslo v rozsahu 1 - 50" sqref="J91:J1081" xr:uid="{7E06ED86-60E1-4DC9-A581-19B7F397444A}">
      <formula1>1</formula1>
      <formula2>50</formula2>
    </dataValidation>
    <dataValidation type="whole" allowBlank="1" showInputMessage="1" showErrorMessage="1" errorTitle="poradie Od" error="Zadajte celé číslo v rozsahu 1 - 1000" sqref="F91:F1081" xr:uid="{15BFEC83-45AD-4D18-BCFE-716ABA81C785}">
      <formula1>1</formula1>
      <formula2>1000</formula2>
    </dataValidation>
    <dataValidation type="list" allowBlank="1" showInputMessage="1" showErrorMessage="1" sqref="D91:D1081" xr:uid="{3EAFCBFB-CBB9-4E35-BA71-9BE6FEB7C3A8}">
      <formula1>"R-1"</formula1>
    </dataValidation>
    <dataValidation type="list" allowBlank="1" showInputMessage="1" showErrorMessage="1" sqref="D38:D74" xr:uid="{A2506DC8-CEBF-40A8-B7F4-BD30C37456E8}">
      <formula1>"Muži,Ženy,Zmiešaná"</formula1>
    </dataValidation>
    <dataValidation type="list" allowBlank="1" showInputMessage="1" showErrorMessage="1" sqref="C38:C74 C91:C1081" xr:uid="{DCEADCCF-0B1D-4CB1-9E19-380B6A28EF4A}">
      <formula1>$B$24:$B$33</formula1>
    </dataValidation>
    <dataValidation type="whole" allowBlank="1" showInputMessage="1" showErrorMessage="1" errorTitle="Rebríček Do" error="Zadajte celé číslo v rozsahu Od - 1000" sqref="J24:J33 F38:F74" xr:uid="{7C756043-A867-4A83-B406-B56A0ABD3BEB}">
      <formula1>E24</formula1>
      <formula2>1000</formula2>
    </dataValidation>
    <dataValidation type="whole" allowBlank="1" showInputMessage="1" showErrorMessage="1" errorTitle="Poradie Do" error="Zadajte celé číslo v rozsahu Od - 1000" sqref="G91:G1081" xr:uid="{EB187730-ABC5-4880-B690-2B5CF2DA777F}">
      <formula1>F91</formula1>
      <formula2>1000</formula2>
    </dataValidation>
    <dataValidation type="whole" allowBlank="1" showInputMessage="1" showErrorMessage="1" errorTitle="Rebríček svetovej federácie Do" error="Uveďťe celé číslo v rozsahu Od - 300" sqref="D4" xr:uid="{C88E4137-C3DF-4175-BC94-F557D6CD49AE}">
      <formula1>C4</formula1>
      <formula2>300</formula2>
    </dataValidation>
  </dataValidations>
  <printOptions horizontalCentered="1"/>
  <pageMargins left="0.19685039370078741" right="0.19685039370078741" top="0.47244094488188981" bottom="0.39370078740157483" header="0.31496062992125984" footer="0.27559055118110237"/>
  <pageSetup paperSize="9" scale="85" orientation="landscape" r:id="rId1"/>
  <headerFooter>
    <oddFooter>&amp;L&amp;F, &amp;A&amp;C&amp;8strana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4999-C61C-4CAB-AD38-9734BBE0218A}">
  <dimension ref="B1:AN1081"/>
  <sheetViews>
    <sheetView workbookViewId="0">
      <selection activeCell="B1" sqref="B1:J1"/>
    </sheetView>
  </sheetViews>
  <sheetFormatPr defaultRowHeight="11.25"/>
  <cols>
    <col min="1" max="1" width="2.28515625" style="95" customWidth="1"/>
    <col min="2" max="2" width="23.5703125" style="95" customWidth="1"/>
    <col min="3" max="10" width="10.7109375" style="102" customWidth="1"/>
    <col min="11" max="14" width="8.85546875" style="95" customWidth="1"/>
    <col min="15" max="15" width="20.7109375" style="95" customWidth="1"/>
    <col min="16" max="16" width="3.5703125" style="95" customWidth="1"/>
    <col min="17" max="19" width="12.42578125" style="95" customWidth="1"/>
    <col min="20" max="20" width="6.140625" style="95" bestFit="1" customWidth="1"/>
    <col min="21" max="30" width="5.85546875" style="95" customWidth="1"/>
    <col min="31" max="31" width="23.140625" style="102" customWidth="1"/>
    <col min="32" max="32" width="26.7109375" style="102" customWidth="1"/>
    <col min="33" max="36" width="5.7109375" style="328" customWidth="1"/>
    <col min="37" max="38" width="2.28515625" style="95" customWidth="1"/>
    <col min="39" max="39" width="9.140625" style="95"/>
    <col min="40" max="40" width="9.140625" style="102"/>
    <col min="41" max="16384" width="9.140625" style="95"/>
  </cols>
  <sheetData>
    <row r="1" spans="2:40" ht="38.25" customHeight="1" thickBot="1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199" t="s">
        <v>551</v>
      </c>
      <c r="L1" s="96"/>
      <c r="O1" s="96"/>
      <c r="AA1" s="198" t="s">
        <v>424</v>
      </c>
      <c r="AE1" s="293" t="s">
        <v>27</v>
      </c>
      <c r="AF1" s="293" t="s">
        <v>55</v>
      </c>
      <c r="AG1" s="294" t="s">
        <v>56</v>
      </c>
      <c r="AH1" s="294" t="s">
        <v>57</v>
      </c>
      <c r="AI1" s="294" t="s">
        <v>58</v>
      </c>
      <c r="AJ1" s="294" t="s">
        <v>59</v>
      </c>
      <c r="AK1" s="295" t="s">
        <v>60</v>
      </c>
      <c r="AM1" s="99">
        <f>MATCH(C2,AE:AE,0)</f>
        <v>204</v>
      </c>
      <c r="AN1" s="1"/>
    </row>
    <row r="2" spans="2:40" ht="13.5" thickBot="1">
      <c r="B2" s="100" t="s">
        <v>27</v>
      </c>
      <c r="C2" s="386">
        <f>+ID!C16</f>
        <v>0</v>
      </c>
      <c r="D2" s="387"/>
      <c r="E2" s="101"/>
      <c r="F2" s="95"/>
      <c r="I2" s="355"/>
      <c r="O2" s="96"/>
      <c r="Q2" s="102"/>
      <c r="AE2" s="203" t="str">
        <f>+ciselniky!A6</f>
        <v>americký futbal</v>
      </c>
      <c r="AF2" s="203" t="str">
        <f>+ciselniky!B6</f>
        <v>kontaktný americký futbal</v>
      </c>
      <c r="AG2" s="204">
        <f>+ciselniky!C6</f>
        <v>0.9</v>
      </c>
      <c r="AH2" s="204">
        <f>+ciselniky!D6</f>
        <v>1</v>
      </c>
      <c r="AI2" s="204">
        <f>+ciselniky!E6</f>
        <v>0</v>
      </c>
      <c r="AJ2" s="204">
        <f>+ciselniky!F6</f>
        <v>0</v>
      </c>
      <c r="AK2" s="203" t="str">
        <f>+ciselniky!G6</f>
        <v>K</v>
      </c>
      <c r="AM2" s="99">
        <f>COUNTIF(AE:AE,C2)</f>
        <v>15</v>
      </c>
      <c r="AN2" s="1" t="str">
        <f>+ciselniky!A224</f>
        <v>OH/ZOH</v>
      </c>
    </row>
    <row r="3" spans="2:40" ht="13.5" thickBot="1">
      <c r="B3" s="33" t="s">
        <v>425</v>
      </c>
      <c r="C3" s="103" t="s">
        <v>426</v>
      </c>
      <c r="D3" s="103" t="s">
        <v>427</v>
      </c>
      <c r="F3" s="383" t="s">
        <v>428</v>
      </c>
      <c r="G3" s="383"/>
      <c r="O3" s="96"/>
      <c r="Q3" s="102" t="s">
        <v>429</v>
      </c>
      <c r="AE3" s="203" t="str">
        <f>+ciselniky!A7</f>
        <v>americký futbal</v>
      </c>
      <c r="AF3" s="203" t="str">
        <f>+ciselniky!B7</f>
        <v>vlajkový americký futbal</v>
      </c>
      <c r="AG3" s="204">
        <f>+ciselniky!C7</f>
        <v>0.1</v>
      </c>
      <c r="AH3" s="204">
        <f>+ciselniky!D7</f>
        <v>0.5</v>
      </c>
      <c r="AI3" s="204">
        <f>+ciselniky!E7</f>
        <v>0.5</v>
      </c>
      <c r="AJ3" s="204">
        <f>+ciselniky!F7</f>
        <v>0</v>
      </c>
      <c r="AK3" s="203" t="str">
        <f>+ciselniky!G7</f>
        <v>K</v>
      </c>
      <c r="AN3" s="1" t="str">
        <f>+ciselniky!A225</f>
        <v>SHNŠ</v>
      </c>
    </row>
    <row r="4" spans="2:40" ht="13.5" customHeight="1" thickBot="1">
      <c r="B4" s="100" t="s">
        <v>430</v>
      </c>
      <c r="C4" s="50"/>
      <c r="D4" s="51"/>
      <c r="E4" s="101"/>
      <c r="F4" s="388" t="s">
        <v>431</v>
      </c>
      <c r="G4" s="389"/>
      <c r="H4" s="127"/>
      <c r="O4" s="96"/>
      <c r="Q4" s="102" t="s">
        <v>432</v>
      </c>
      <c r="AE4" s="203" t="str">
        <f>+ciselniky!A8</f>
        <v>americký futbal</v>
      </c>
      <c r="AF4" s="203" t="str">
        <f>+ciselniky!B8</f>
        <v>plážový americký futbal</v>
      </c>
      <c r="AG4" s="204">
        <f>+ciselniky!C8</f>
        <v>0</v>
      </c>
      <c r="AH4" s="204">
        <f>+ciselniky!D8</f>
        <v>0</v>
      </c>
      <c r="AI4" s="204">
        <f>+ciselniky!E8</f>
        <v>0</v>
      </c>
      <c r="AJ4" s="204">
        <f>+ciselniky!F8</f>
        <v>0</v>
      </c>
      <c r="AK4" s="203" t="str">
        <f>+ciselniky!G8</f>
        <v>K</v>
      </c>
      <c r="AN4" s="1" t="str">
        <f>+ciselniky!A226</f>
        <v>MS/HMS</v>
      </c>
    </row>
    <row r="5" spans="2:40" ht="13.5" customHeight="1" thickBot="1">
      <c r="B5" s="100" t="s">
        <v>433</v>
      </c>
      <c r="C5" s="50"/>
      <c r="D5" s="101"/>
      <c r="E5" s="101"/>
      <c r="F5" s="101"/>
      <c r="G5" s="101"/>
      <c r="H5" s="101"/>
      <c r="O5" s="96"/>
      <c r="Q5" s="102" t="s">
        <v>434</v>
      </c>
      <c r="AE5" s="203" t="str">
        <f>+ciselniky!A9</f>
        <v>atletika</v>
      </c>
      <c r="AF5" s="203" t="str">
        <f>+ciselniky!B9</f>
        <v>atletika</v>
      </c>
      <c r="AG5" s="204">
        <f>+ciselniky!C9</f>
        <v>1</v>
      </c>
      <c r="AH5" s="204">
        <f>+ciselniky!D9</f>
        <v>0.5</v>
      </c>
      <c r="AI5" s="204">
        <f>+ciselniky!E9</f>
        <v>0.5</v>
      </c>
      <c r="AJ5" s="204">
        <f>+ciselniky!F9</f>
        <v>0</v>
      </c>
      <c r="AK5" s="203" t="str">
        <f>+ciselniky!G9</f>
        <v>I</v>
      </c>
      <c r="AN5" s="1" t="str">
        <f>+ciselniky!A227</f>
        <v>SP/SPJ</v>
      </c>
    </row>
    <row r="6" spans="2:40" ht="12.75" customHeight="1">
      <c r="B6" s="104" t="s">
        <v>435</v>
      </c>
      <c r="K6" s="96"/>
      <c r="O6" s="96"/>
      <c r="Q6" s="122" t="s">
        <v>436</v>
      </c>
      <c r="AE6" s="203" t="str">
        <f>+ciselniky!A10</f>
        <v>automobilový šport</v>
      </c>
      <c r="AF6" s="203" t="str">
        <f>+ciselniky!B10</f>
        <v>okruhové</v>
      </c>
      <c r="AG6" s="204">
        <f>+ciselniky!C10</f>
        <v>0.3</v>
      </c>
      <c r="AH6" s="204">
        <f>+ciselniky!D10</f>
        <v>0.5</v>
      </c>
      <c r="AI6" s="204">
        <f>+ciselniky!E10</f>
        <v>0.5</v>
      </c>
      <c r="AJ6" s="204">
        <f>+ciselniky!F10</f>
        <v>0</v>
      </c>
      <c r="AK6" s="203" t="str">
        <f>+ciselniky!G10</f>
        <v>I</v>
      </c>
      <c r="AN6" s="1" t="str">
        <f>+ciselniky!A228</f>
        <v>OHM</v>
      </c>
    </row>
    <row r="7" spans="2:40" ht="12.75" customHeight="1">
      <c r="B7" s="390" t="s">
        <v>437</v>
      </c>
      <c r="C7" s="380" t="s">
        <v>383</v>
      </c>
      <c r="D7" s="380" t="s">
        <v>384</v>
      </c>
      <c r="E7" s="380" t="s">
        <v>385</v>
      </c>
      <c r="F7" s="380" t="s">
        <v>438</v>
      </c>
      <c r="G7" s="384" t="s">
        <v>439</v>
      </c>
      <c r="H7" s="384" t="s">
        <v>440</v>
      </c>
      <c r="I7" s="402" t="s">
        <v>546</v>
      </c>
      <c r="J7" s="402"/>
      <c r="K7" s="355"/>
      <c r="L7" s="102"/>
      <c r="O7" s="96"/>
      <c r="Q7" s="122" t="s">
        <v>441</v>
      </c>
      <c r="AE7" s="203" t="str">
        <f>+ciselniky!A11</f>
        <v>automobilový šport</v>
      </c>
      <c r="AF7" s="203" t="str">
        <f>+ciselniky!B11</f>
        <v>do vrchu</v>
      </c>
      <c r="AG7" s="204">
        <f>+ciselniky!C11</f>
        <v>0.24</v>
      </c>
      <c r="AH7" s="204">
        <f>+ciselniky!D11</f>
        <v>0.5</v>
      </c>
      <c r="AI7" s="204">
        <f>+ciselniky!E11</f>
        <v>0.5</v>
      </c>
      <c r="AJ7" s="204">
        <f>+ciselniky!F11</f>
        <v>0</v>
      </c>
      <c r="AK7" s="203" t="str">
        <f>+ciselniky!G11</f>
        <v>I</v>
      </c>
      <c r="AN7" s="1" t="str">
        <f>+ciselniky!A229</f>
        <v>EH</v>
      </c>
    </row>
    <row r="8" spans="2:40" ht="13.5" customHeight="1" thickBot="1">
      <c r="B8" s="384"/>
      <c r="C8" s="381"/>
      <c r="D8" s="381"/>
      <c r="E8" s="381"/>
      <c r="F8" s="381"/>
      <c r="G8" s="385"/>
      <c r="H8" s="385"/>
      <c r="I8" s="103" t="s">
        <v>547</v>
      </c>
      <c r="J8" s="103" t="s">
        <v>548</v>
      </c>
      <c r="K8" s="219"/>
      <c r="L8" s="102"/>
      <c r="O8" s="96"/>
      <c r="AE8" s="203" t="str">
        <f>+ciselniky!A12</f>
        <v>automobilový šport</v>
      </c>
      <c r="AF8" s="203" t="str">
        <f>+ciselniky!B12</f>
        <v>rallye</v>
      </c>
      <c r="AG8" s="204">
        <f>+ciselniky!C12</f>
        <v>0.22</v>
      </c>
      <c r="AH8" s="204">
        <f>+ciselniky!D12</f>
        <v>0.5</v>
      </c>
      <c r="AI8" s="204">
        <f>+ciselniky!E12</f>
        <v>0.5</v>
      </c>
      <c r="AJ8" s="204">
        <f>+ciselniky!F12</f>
        <v>0</v>
      </c>
      <c r="AK8" s="203" t="str">
        <f>+ciselniky!G12</f>
        <v>I</v>
      </c>
      <c r="AN8" s="1" t="str">
        <f>+ciselniky!A230</f>
        <v>GJ</v>
      </c>
    </row>
    <row r="9" spans="2:40" ht="12.75">
      <c r="B9" s="105">
        <f t="shared" ref="B9:G18" si="0">IF($AM$2&gt;$K9,INDEX(AF:AF,$AM$1+$K9),"")</f>
        <v>0</v>
      </c>
      <c r="C9" s="106">
        <f t="shared" si="0"/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35">
        <f t="shared" si="0"/>
        <v>0</v>
      </c>
      <c r="H9" s="138" t="str">
        <f t="shared" ref="H9:H18" si="1">+IF(IFERROR(D9+E9+F9,0)&lt;&gt;0,D9+E9+F9,"")</f>
        <v/>
      </c>
      <c r="I9" s="223"/>
      <c r="J9" s="220"/>
      <c r="K9" s="219">
        <v>0</v>
      </c>
      <c r="L9" s="102"/>
      <c r="O9" s="96"/>
      <c r="Q9" s="102" t="s">
        <v>442</v>
      </c>
      <c r="AE9" s="203" t="str">
        <f>+ciselniky!A13</f>
        <v>automobilový šport</v>
      </c>
      <c r="AF9" s="203" t="str">
        <f>+ciselniky!B13</f>
        <v>karting</v>
      </c>
      <c r="AG9" s="204">
        <f>+ciselniky!C13</f>
        <v>0.13</v>
      </c>
      <c r="AH9" s="204">
        <f>+ciselniky!D13</f>
        <v>0.5</v>
      </c>
      <c r="AI9" s="204">
        <f>+ciselniky!E13</f>
        <v>0.5</v>
      </c>
      <c r="AJ9" s="204">
        <f>+ciselniky!F13</f>
        <v>0</v>
      </c>
      <c r="AK9" s="203" t="str">
        <f>+ciselniky!G13</f>
        <v>I</v>
      </c>
      <c r="AN9" s="1" t="str">
        <f>+ciselniky!A231</f>
        <v>ME/HME</v>
      </c>
    </row>
    <row r="10" spans="2:40" ht="12.75">
      <c r="B10" s="108">
        <f t="shared" si="0"/>
        <v>0</v>
      </c>
      <c r="C10" s="109">
        <f t="shared" si="0"/>
        <v>0</v>
      </c>
      <c r="D10" s="109">
        <f t="shared" si="0"/>
        <v>0</v>
      </c>
      <c r="E10" s="109">
        <f t="shared" si="0"/>
        <v>0</v>
      </c>
      <c r="F10" s="109">
        <f t="shared" si="0"/>
        <v>0</v>
      </c>
      <c r="G10" s="62">
        <f t="shared" si="0"/>
        <v>0</v>
      </c>
      <c r="H10" s="139" t="str">
        <f t="shared" si="1"/>
        <v/>
      </c>
      <c r="I10" s="224"/>
      <c r="J10" s="221"/>
      <c r="K10" s="219">
        <v>1</v>
      </c>
      <c r="L10" s="102"/>
      <c r="O10" s="96"/>
      <c r="Q10" s="102" t="s">
        <v>443</v>
      </c>
      <c r="AE10" s="203" t="str">
        <f>+ciselniky!A14</f>
        <v>automobilový šport</v>
      </c>
      <c r="AF10" s="203" t="str">
        <f>+ciselniky!B14</f>
        <v>off-road</v>
      </c>
      <c r="AG10" s="204">
        <f>+ciselniky!C14</f>
        <v>0.06</v>
      </c>
      <c r="AH10" s="204">
        <f>+ciselniky!D14</f>
        <v>0.5</v>
      </c>
      <c r="AI10" s="204">
        <f>+ciselniky!E14</f>
        <v>0.5</v>
      </c>
      <c r="AJ10" s="204">
        <f>+ciselniky!F14</f>
        <v>0</v>
      </c>
      <c r="AK10" s="203" t="str">
        <f>+ciselniky!G14</f>
        <v>I</v>
      </c>
      <c r="AN10" s="1" t="str">
        <f>+ciselniky!A232</f>
        <v>SMS</v>
      </c>
    </row>
    <row r="11" spans="2:40" ht="12.75">
      <c r="B11" s="108">
        <f t="shared" si="0"/>
        <v>0</v>
      </c>
      <c r="C11" s="109">
        <f t="shared" si="0"/>
        <v>0</v>
      </c>
      <c r="D11" s="109">
        <f t="shared" si="0"/>
        <v>0</v>
      </c>
      <c r="E11" s="109">
        <f t="shared" si="0"/>
        <v>0</v>
      </c>
      <c r="F11" s="109">
        <f t="shared" si="0"/>
        <v>0</v>
      </c>
      <c r="G11" s="62">
        <f t="shared" si="0"/>
        <v>0</v>
      </c>
      <c r="H11" s="139" t="str">
        <f t="shared" si="1"/>
        <v/>
      </c>
      <c r="I11" s="224"/>
      <c r="J11" s="221"/>
      <c r="K11" s="219">
        <v>2</v>
      </c>
      <c r="L11" s="102"/>
      <c r="O11" s="96"/>
      <c r="Q11" s="102"/>
      <c r="AE11" s="203" t="str">
        <f>+ciselniky!A15</f>
        <v>automobilový šport</v>
      </c>
      <c r="AF11" s="203" t="str">
        <f>+ciselniky!B15</f>
        <v>historické</v>
      </c>
      <c r="AG11" s="204">
        <f>+ciselniky!C15</f>
        <v>0.03</v>
      </c>
      <c r="AH11" s="204">
        <f>+ciselniky!D15</f>
        <v>0.5</v>
      </c>
      <c r="AI11" s="204">
        <f>+ciselniky!E15</f>
        <v>0.5</v>
      </c>
      <c r="AJ11" s="204">
        <f>+ciselniky!F15</f>
        <v>0</v>
      </c>
      <c r="AK11" s="203" t="str">
        <f>+ciselniky!G15</f>
        <v>I</v>
      </c>
      <c r="AN11" s="1" t="str">
        <f>+ciselniky!A233</f>
        <v>SME</v>
      </c>
    </row>
    <row r="12" spans="2:40" ht="12.75">
      <c r="B12" s="108">
        <f t="shared" si="0"/>
        <v>0</v>
      </c>
      <c r="C12" s="109">
        <f t="shared" si="0"/>
        <v>0</v>
      </c>
      <c r="D12" s="109">
        <f t="shared" si="0"/>
        <v>0</v>
      </c>
      <c r="E12" s="109">
        <f t="shared" si="0"/>
        <v>0</v>
      </c>
      <c r="F12" s="109">
        <f t="shared" si="0"/>
        <v>0</v>
      </c>
      <c r="G12" s="62">
        <f t="shared" si="0"/>
        <v>0</v>
      </c>
      <c r="H12" s="139" t="str">
        <f t="shared" si="1"/>
        <v/>
      </c>
      <c r="I12" s="224"/>
      <c r="J12" s="221"/>
      <c r="K12" s="219">
        <v>3</v>
      </c>
      <c r="L12" s="102"/>
      <c r="O12" s="96"/>
      <c r="Q12" s="207" t="s">
        <v>444</v>
      </c>
      <c r="AE12" s="203" t="str">
        <f>+ciselniky!A16</f>
        <v>automobilový šport</v>
      </c>
      <c r="AF12" s="203" t="str">
        <f>+ciselniky!B16</f>
        <v>drifting</v>
      </c>
      <c r="AG12" s="204">
        <f>+ciselniky!C16</f>
        <v>0.01</v>
      </c>
      <c r="AH12" s="204">
        <f>+ciselniky!D16</f>
        <v>0.5</v>
      </c>
      <c r="AI12" s="204">
        <f>+ciselniky!E16</f>
        <v>0.5</v>
      </c>
      <c r="AJ12" s="204">
        <f>+ciselniky!F16</f>
        <v>0</v>
      </c>
      <c r="AK12" s="203" t="str">
        <f>+ciselniky!G16</f>
        <v>I</v>
      </c>
      <c r="AN12" s="1" t="str">
        <f>+ciselniky!A234</f>
        <v>EPM</v>
      </c>
    </row>
    <row r="13" spans="2:40" ht="12.75">
      <c r="B13" s="108">
        <f t="shared" si="0"/>
        <v>0</v>
      </c>
      <c r="C13" s="109">
        <f t="shared" si="0"/>
        <v>0</v>
      </c>
      <c r="D13" s="109">
        <f t="shared" si="0"/>
        <v>0</v>
      </c>
      <c r="E13" s="109">
        <f t="shared" si="0"/>
        <v>0</v>
      </c>
      <c r="F13" s="109">
        <f t="shared" si="0"/>
        <v>0</v>
      </c>
      <c r="G13" s="62">
        <f t="shared" si="0"/>
        <v>0</v>
      </c>
      <c r="H13" s="139" t="str">
        <f t="shared" si="1"/>
        <v/>
      </c>
      <c r="I13" s="224"/>
      <c r="J13" s="221"/>
      <c r="K13" s="219">
        <v>4</v>
      </c>
      <c r="L13" s="102"/>
      <c r="Q13" s="207" t="s">
        <v>445</v>
      </c>
      <c r="AE13" s="203" t="str">
        <f>+ciselniky!A17</f>
        <v>automobilový šport</v>
      </c>
      <c r="AF13" s="203" t="str">
        <f>+ciselniky!B17</f>
        <v>šprint</v>
      </c>
      <c r="AG13" s="204">
        <f>+ciselniky!C17</f>
        <v>0.01</v>
      </c>
      <c r="AH13" s="204">
        <f>+ciselniky!D17</f>
        <v>0.5</v>
      </c>
      <c r="AI13" s="204">
        <f>+ciselniky!E17</f>
        <v>0.5</v>
      </c>
      <c r="AJ13" s="204">
        <f>+ciselniky!F17</f>
        <v>0</v>
      </c>
      <c r="AK13" s="203" t="str">
        <f>+ciselniky!G17</f>
        <v>I</v>
      </c>
      <c r="AN13" s="1" t="str">
        <f>+ciselniky!A235</f>
        <v>EYOF</v>
      </c>
    </row>
    <row r="14" spans="2:40" ht="12.75">
      <c r="B14" s="108">
        <f t="shared" si="0"/>
        <v>0</v>
      </c>
      <c r="C14" s="109">
        <f t="shared" si="0"/>
        <v>0</v>
      </c>
      <c r="D14" s="109">
        <f t="shared" si="0"/>
        <v>0</v>
      </c>
      <c r="E14" s="109">
        <f t="shared" si="0"/>
        <v>0</v>
      </c>
      <c r="F14" s="109">
        <f t="shared" si="0"/>
        <v>0</v>
      </c>
      <c r="G14" s="62">
        <f t="shared" si="0"/>
        <v>0</v>
      </c>
      <c r="H14" s="139" t="str">
        <f t="shared" si="1"/>
        <v/>
      </c>
      <c r="I14" s="224"/>
      <c r="J14" s="221"/>
      <c r="K14" s="219">
        <v>5</v>
      </c>
      <c r="L14" s="102"/>
      <c r="Q14" s="102"/>
      <c r="AE14" s="203" t="str">
        <f>+ciselniky!A18</f>
        <v>baseball</v>
      </c>
      <c r="AF14" s="203" t="str">
        <f>+ciselniky!B18</f>
        <v>baseball</v>
      </c>
      <c r="AG14" s="204">
        <f>+ciselniky!C18</f>
        <v>1</v>
      </c>
      <c r="AH14" s="204">
        <f>+ciselniky!D18</f>
        <v>1</v>
      </c>
      <c r="AI14" s="204">
        <f>+ciselniky!E18</f>
        <v>0</v>
      </c>
      <c r="AJ14" s="204">
        <f>+ciselniky!F18</f>
        <v>0</v>
      </c>
      <c r="AK14" s="203" t="str">
        <f>+ciselniky!G18</f>
        <v>K</v>
      </c>
      <c r="AN14" s="1">
        <f>+ciselniky!A236</f>
        <v>0</v>
      </c>
    </row>
    <row r="15" spans="2:40" ht="12.75">
      <c r="B15" s="108">
        <f t="shared" si="0"/>
        <v>0</v>
      </c>
      <c r="C15" s="109">
        <f t="shared" si="0"/>
        <v>0</v>
      </c>
      <c r="D15" s="109">
        <f t="shared" si="0"/>
        <v>0</v>
      </c>
      <c r="E15" s="109">
        <f t="shared" si="0"/>
        <v>0</v>
      </c>
      <c r="F15" s="109">
        <f t="shared" si="0"/>
        <v>0</v>
      </c>
      <c r="G15" s="62">
        <f t="shared" si="0"/>
        <v>0</v>
      </c>
      <c r="H15" s="139" t="str">
        <f t="shared" si="1"/>
        <v/>
      </c>
      <c r="I15" s="224"/>
      <c r="J15" s="221"/>
      <c r="K15" s="219">
        <v>6</v>
      </c>
      <c r="L15" s="102"/>
      <c r="Q15" s="102"/>
      <c r="AE15" s="203" t="str">
        <f>+ciselniky!A19</f>
        <v>baseball</v>
      </c>
      <c r="AF15" s="203" t="str">
        <f>+ciselniky!B19</f>
        <v>baseball 5</v>
      </c>
      <c r="AG15" s="204">
        <f>+ciselniky!C19</f>
        <v>0</v>
      </c>
      <c r="AH15" s="204">
        <f>+ciselniky!D19</f>
        <v>0</v>
      </c>
      <c r="AI15" s="204">
        <f>+ciselniky!E19</f>
        <v>0</v>
      </c>
      <c r="AJ15" s="204">
        <f>+ciselniky!F19</f>
        <v>0</v>
      </c>
      <c r="AK15" s="203" t="str">
        <f>+ciselniky!G19</f>
        <v>K</v>
      </c>
      <c r="AN15" s="1">
        <f>+ciselniky!A237</f>
        <v>0</v>
      </c>
    </row>
    <row r="16" spans="2:40" ht="12.75">
      <c r="B16" s="108">
        <f t="shared" si="0"/>
        <v>0</v>
      </c>
      <c r="C16" s="109">
        <f t="shared" si="0"/>
        <v>0</v>
      </c>
      <c r="D16" s="109">
        <f t="shared" si="0"/>
        <v>0</v>
      </c>
      <c r="E16" s="109">
        <f t="shared" si="0"/>
        <v>0</v>
      </c>
      <c r="F16" s="109">
        <f t="shared" si="0"/>
        <v>0</v>
      </c>
      <c r="G16" s="62">
        <f t="shared" si="0"/>
        <v>0</v>
      </c>
      <c r="H16" s="139" t="str">
        <f t="shared" si="1"/>
        <v/>
      </c>
      <c r="I16" s="224"/>
      <c r="J16" s="221"/>
      <c r="K16" s="219">
        <v>7</v>
      </c>
      <c r="L16" s="102"/>
      <c r="Q16" s="102"/>
      <c r="AE16" s="203" t="str">
        <f>+ciselniky!A20</f>
        <v>basketbal</v>
      </c>
      <c r="AF16" s="203" t="str">
        <f>+ciselniky!B20</f>
        <v>basketbal</v>
      </c>
      <c r="AG16" s="204">
        <f>+ciselniky!C20</f>
        <v>0.8</v>
      </c>
      <c r="AH16" s="204">
        <f>+ciselniky!D20</f>
        <v>0.5</v>
      </c>
      <c r="AI16" s="204">
        <f>+ciselniky!E20</f>
        <v>0.5</v>
      </c>
      <c r="AJ16" s="204">
        <f>+ciselniky!F20</f>
        <v>0</v>
      </c>
      <c r="AK16" s="203" t="str">
        <f>+ciselniky!G20</f>
        <v>K</v>
      </c>
    </row>
    <row r="17" spans="2:37" ht="12.75">
      <c r="B17" s="108">
        <f t="shared" si="0"/>
        <v>0</v>
      </c>
      <c r="C17" s="109">
        <f t="shared" si="0"/>
        <v>0</v>
      </c>
      <c r="D17" s="109">
        <f t="shared" si="0"/>
        <v>0</v>
      </c>
      <c r="E17" s="109">
        <f t="shared" si="0"/>
        <v>0</v>
      </c>
      <c r="F17" s="109">
        <f t="shared" si="0"/>
        <v>0</v>
      </c>
      <c r="G17" s="62">
        <f t="shared" si="0"/>
        <v>0</v>
      </c>
      <c r="H17" s="139" t="str">
        <f t="shared" si="1"/>
        <v/>
      </c>
      <c r="I17" s="224"/>
      <c r="J17" s="221"/>
      <c r="K17" s="219">
        <v>8</v>
      </c>
      <c r="L17" s="102"/>
      <c r="Q17" s="102"/>
      <c r="R17" s="102"/>
      <c r="S17" s="102"/>
      <c r="T17" s="102"/>
      <c r="U17" s="102"/>
      <c r="V17" s="102"/>
      <c r="W17" s="102"/>
      <c r="X17" s="102"/>
      <c r="AE17" s="203" t="str">
        <f>+ciselniky!A21</f>
        <v>basketbal</v>
      </c>
      <c r="AF17" s="203" t="str">
        <f>+ciselniky!B21</f>
        <v>basketbal 3x3</v>
      </c>
      <c r="AG17" s="204">
        <f>+ciselniky!C21</f>
        <v>0.2</v>
      </c>
      <c r="AH17" s="204">
        <f>+ciselniky!D21</f>
        <v>0.5</v>
      </c>
      <c r="AI17" s="204">
        <f>+ciselniky!E21</f>
        <v>0.5</v>
      </c>
      <c r="AJ17" s="204">
        <f>+ciselniky!F21</f>
        <v>0</v>
      </c>
      <c r="AK17" s="203" t="str">
        <f>+ciselniky!G21</f>
        <v>K</v>
      </c>
    </row>
    <row r="18" spans="2:37" ht="13.5" thickBot="1">
      <c r="B18" s="110">
        <f t="shared" si="0"/>
        <v>0</v>
      </c>
      <c r="C18" s="111">
        <f t="shared" si="0"/>
        <v>0</v>
      </c>
      <c r="D18" s="111">
        <f t="shared" si="0"/>
        <v>0</v>
      </c>
      <c r="E18" s="111">
        <f t="shared" si="0"/>
        <v>0</v>
      </c>
      <c r="F18" s="111">
        <f t="shared" si="0"/>
        <v>0</v>
      </c>
      <c r="G18" s="140">
        <f t="shared" si="0"/>
        <v>0</v>
      </c>
      <c r="H18" s="141" t="str">
        <f t="shared" si="1"/>
        <v/>
      </c>
      <c r="I18" s="225"/>
      <c r="J18" s="222"/>
      <c r="K18" s="219">
        <v>9</v>
      </c>
      <c r="L18" s="102"/>
      <c r="Q18" s="102"/>
      <c r="R18" s="102"/>
      <c r="S18" s="102"/>
      <c r="T18" s="102"/>
      <c r="U18" s="102"/>
      <c r="V18" s="102"/>
      <c r="W18" s="102"/>
      <c r="X18" s="102"/>
      <c r="AE18" s="203" t="str">
        <f>+ciselniky!A22</f>
        <v>bedminton</v>
      </c>
      <c r="AF18" s="203" t="str">
        <f>+ciselniky!B22</f>
        <v>bedminton</v>
      </c>
      <c r="AG18" s="204">
        <f>+ciselniky!C22</f>
        <v>1</v>
      </c>
      <c r="AH18" s="204">
        <f>+ciselniky!D22</f>
        <v>0.4</v>
      </c>
      <c r="AI18" s="204">
        <f>+ciselniky!E22</f>
        <v>0.4</v>
      </c>
      <c r="AJ18" s="204">
        <f>+ciselniky!F22</f>
        <v>0.2</v>
      </c>
      <c r="AK18" s="203" t="str">
        <f>+ciselniky!G22</f>
        <v>I</v>
      </c>
    </row>
    <row r="19" spans="2:37" ht="13.5" thickBot="1">
      <c r="B19" s="136" t="s">
        <v>446</v>
      </c>
      <c r="C19" s="137">
        <f>SUM(C9:C18)</f>
        <v>0</v>
      </c>
      <c r="D19" s="107"/>
      <c r="E19" s="107"/>
      <c r="F19" s="107"/>
      <c r="G19" s="107"/>
      <c r="H19" s="107"/>
      <c r="J19" s="107"/>
      <c r="K19" s="102"/>
      <c r="L19" s="102"/>
      <c r="Q19" s="102"/>
      <c r="R19" s="102"/>
      <c r="S19" s="102"/>
      <c r="T19" s="102"/>
      <c r="U19" s="102"/>
      <c r="V19" s="102"/>
      <c r="W19" s="102"/>
      <c r="X19" s="102"/>
      <c r="AE19" s="203" t="str">
        <f>+ciselniky!A23</f>
        <v>biatlon</v>
      </c>
      <c r="AF19" s="203" t="str">
        <f>+ciselniky!B23</f>
        <v>biatlon</v>
      </c>
      <c r="AG19" s="204">
        <f>+ciselniky!C23</f>
        <v>0.8</v>
      </c>
      <c r="AH19" s="204">
        <f>+ciselniky!D23</f>
        <v>0.4</v>
      </c>
      <c r="AI19" s="204">
        <f>+ciselniky!E23</f>
        <v>0.4</v>
      </c>
      <c r="AJ19" s="204">
        <f>+ciselniky!F23</f>
        <v>0.2</v>
      </c>
      <c r="AK19" s="203" t="str">
        <f>+ciselniky!G23</f>
        <v>I</v>
      </c>
    </row>
    <row r="20" spans="2:37" ht="12.75">
      <c r="B20" s="107"/>
      <c r="C20" s="107"/>
      <c r="D20" s="107"/>
      <c r="E20" s="107"/>
      <c r="F20" s="107"/>
      <c r="G20" s="107"/>
      <c r="H20" s="107"/>
      <c r="J20" s="107"/>
      <c r="K20" s="102"/>
      <c r="L20" s="102"/>
      <c r="Q20" s="102"/>
      <c r="R20" s="102"/>
      <c r="S20" s="102"/>
      <c r="T20" s="102"/>
      <c r="U20" s="102"/>
      <c r="V20" s="102"/>
      <c r="W20" s="102"/>
      <c r="X20" s="102"/>
      <c r="AE20" s="203" t="str">
        <f>+ciselniky!A24</f>
        <v>biatlon</v>
      </c>
      <c r="AF20" s="203" t="str">
        <f>+ciselniky!B24</f>
        <v>letný biatlon</v>
      </c>
      <c r="AG20" s="204">
        <f>+ciselniky!C24</f>
        <v>0.2</v>
      </c>
      <c r="AH20" s="204">
        <f>+ciselniky!D24</f>
        <v>0.5</v>
      </c>
      <c r="AI20" s="204">
        <f>+ciselniky!E24</f>
        <v>0.5</v>
      </c>
      <c r="AJ20" s="204">
        <f>+ciselniky!F24</f>
        <v>0</v>
      </c>
      <c r="AK20" s="203" t="str">
        <f>+ciselniky!G24</f>
        <v>I</v>
      </c>
    </row>
    <row r="21" spans="2:37" ht="12.75">
      <c r="B21" s="104" t="s">
        <v>447</v>
      </c>
      <c r="I21" s="113" t="s">
        <v>448</v>
      </c>
      <c r="Q21" s="102"/>
      <c r="R21" s="102"/>
      <c r="S21" s="102"/>
      <c r="T21" s="102"/>
      <c r="U21" s="102"/>
      <c r="V21" s="102"/>
      <c r="W21" s="102"/>
      <c r="X21" s="102"/>
      <c r="AE21" s="203" t="str">
        <f>+ciselniky!A25</f>
        <v>biliard</v>
      </c>
      <c r="AF21" s="203" t="str">
        <f>+ciselniky!B25</f>
        <v>pool</v>
      </c>
      <c r="AG21" s="204">
        <f>+ciselniky!C25</f>
        <v>0.5</v>
      </c>
      <c r="AH21" s="204">
        <f>+ciselniky!D25</f>
        <v>0.9</v>
      </c>
      <c r="AI21" s="204">
        <f>+ciselniky!E25</f>
        <v>0.1</v>
      </c>
      <c r="AJ21" s="204">
        <f>+ciselniky!F25</f>
        <v>0</v>
      </c>
      <c r="AK21" s="203" t="str">
        <f>+ciselniky!G25</f>
        <v>I</v>
      </c>
    </row>
    <row r="22" spans="2:37" ht="12.75" customHeight="1">
      <c r="B22" s="390" t="s">
        <v>437</v>
      </c>
      <c r="C22" s="380" t="s">
        <v>383</v>
      </c>
      <c r="D22" s="380" t="s">
        <v>384</v>
      </c>
      <c r="E22" s="380" t="s">
        <v>385</v>
      </c>
      <c r="F22" s="380" t="s">
        <v>438</v>
      </c>
      <c r="G22" s="384" t="s">
        <v>439</v>
      </c>
      <c r="H22" s="384" t="s">
        <v>440</v>
      </c>
      <c r="I22" s="394" t="s">
        <v>449</v>
      </c>
      <c r="J22" s="395"/>
      <c r="K22" s="399" t="s">
        <v>450</v>
      </c>
      <c r="L22" s="399" t="s">
        <v>451</v>
      </c>
      <c r="Q22" s="102" t="s">
        <v>452</v>
      </c>
      <c r="AE22" s="203" t="str">
        <f>+ciselniky!A26</f>
        <v>biliard</v>
      </c>
      <c r="AF22" s="203" t="str">
        <f>+ciselniky!B26</f>
        <v>snooker</v>
      </c>
      <c r="AG22" s="204">
        <f>+ciselniky!C26</f>
        <v>0.4</v>
      </c>
      <c r="AH22" s="204">
        <f>+ciselniky!D26</f>
        <v>0.9</v>
      </c>
      <c r="AI22" s="204">
        <f>+ciselniky!E26</f>
        <v>0.1</v>
      </c>
      <c r="AJ22" s="204">
        <f>+ciselniky!F26</f>
        <v>0</v>
      </c>
      <c r="AK22" s="203" t="str">
        <f>+ciselniky!G26</f>
        <v>I</v>
      </c>
    </row>
    <row r="23" spans="2:37" ht="13.5" customHeight="1" thickBot="1">
      <c r="B23" s="384"/>
      <c r="C23" s="381"/>
      <c r="D23" s="381"/>
      <c r="E23" s="381"/>
      <c r="F23" s="381"/>
      <c r="G23" s="392"/>
      <c r="H23" s="392"/>
      <c r="I23" s="103" t="s">
        <v>426</v>
      </c>
      <c r="J23" s="103" t="s">
        <v>427</v>
      </c>
      <c r="K23" s="400"/>
      <c r="L23" s="400"/>
      <c r="Q23" s="102" t="s">
        <v>453</v>
      </c>
      <c r="AE23" s="203" t="str">
        <f>+ciselniky!A27</f>
        <v>biliard</v>
      </c>
      <c r="AF23" s="203" t="str">
        <f>+ciselniky!B27</f>
        <v>karambol</v>
      </c>
      <c r="AG23" s="204">
        <f>+ciselniky!C27</f>
        <v>0.1</v>
      </c>
      <c r="AH23" s="204">
        <f>+ciselniky!D27</f>
        <v>0.9</v>
      </c>
      <c r="AI23" s="204">
        <f>+ciselniky!E27</f>
        <v>0.1</v>
      </c>
      <c r="AJ23" s="204">
        <f>+ciselniky!F27</f>
        <v>0</v>
      </c>
      <c r="AK23" s="203" t="str">
        <f>+ciselniky!G27</f>
        <v>I</v>
      </c>
    </row>
    <row r="24" spans="2:37" ht="12.75" customHeight="1">
      <c r="B24" s="68">
        <f>+B9</f>
        <v>0</v>
      </c>
      <c r="C24" s="71">
        <f t="shared" ref="C24:G33" si="2">+C9</f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74">
        <f t="shared" si="2"/>
        <v>0</v>
      </c>
      <c r="H24" s="106" t="str">
        <f t="shared" ref="H24:H33" si="3">+IF(IFERROR(D24+E24+F24,0)&lt;&gt;0,D24+E24+F24,"")</f>
        <v/>
      </c>
      <c r="I24" s="39"/>
      <c r="J24" s="40"/>
      <c r="K24" s="200"/>
      <c r="L24" s="130"/>
      <c r="Q24" s="102" t="s">
        <v>454</v>
      </c>
      <c r="AE24" s="203" t="str">
        <f>+ciselniky!A28</f>
        <v>boby a skeleton</v>
      </c>
      <c r="AF24" s="203" t="str">
        <f>+ciselniky!B28</f>
        <v>boby</v>
      </c>
      <c r="AG24" s="204">
        <f>+ciselniky!C28</f>
        <v>0.9</v>
      </c>
      <c r="AH24" s="204">
        <f>+ciselniky!D28</f>
        <v>0.8</v>
      </c>
      <c r="AI24" s="204">
        <f>+ciselniky!E28</f>
        <v>0.2</v>
      </c>
      <c r="AJ24" s="204">
        <f>+ciselniky!F28</f>
        <v>0</v>
      </c>
      <c r="AK24" s="203" t="str">
        <f>+ciselniky!G28</f>
        <v>I</v>
      </c>
    </row>
    <row r="25" spans="2:37" ht="12.75">
      <c r="B25" s="69">
        <f t="shared" ref="B25:B33" si="4">+B10</f>
        <v>0</v>
      </c>
      <c r="C25" s="72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2"/>
        <v>0</v>
      </c>
      <c r="G25" s="75">
        <f t="shared" si="2"/>
        <v>0</v>
      </c>
      <c r="H25" s="109" t="str">
        <f t="shared" si="3"/>
        <v/>
      </c>
      <c r="I25" s="41"/>
      <c r="J25" s="42"/>
      <c r="K25" s="200"/>
      <c r="L25" s="134"/>
      <c r="Q25" s="102" t="s">
        <v>549</v>
      </c>
      <c r="AE25" s="203" t="str">
        <f>+ciselniky!A29</f>
        <v>boby a skeleton</v>
      </c>
      <c r="AF25" s="203" t="str">
        <f>+ciselniky!B29</f>
        <v>skeleton</v>
      </c>
      <c r="AG25" s="204">
        <f>+ciselniky!C29</f>
        <v>0.1</v>
      </c>
      <c r="AH25" s="204">
        <f>+ciselniky!D29</f>
        <v>0.5</v>
      </c>
      <c r="AI25" s="204">
        <f>+ciselniky!E29</f>
        <v>0.5</v>
      </c>
      <c r="AJ25" s="204">
        <f>+ciselniky!F29</f>
        <v>0</v>
      </c>
      <c r="AK25" s="203" t="str">
        <f>+ciselniky!G29</f>
        <v>I</v>
      </c>
    </row>
    <row r="26" spans="2:37" ht="12.75">
      <c r="B26" s="69">
        <f t="shared" si="4"/>
        <v>0</v>
      </c>
      <c r="C26" s="72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2"/>
        <v>0</v>
      </c>
      <c r="G26" s="75">
        <f t="shared" si="2"/>
        <v>0</v>
      </c>
      <c r="H26" s="109" t="str">
        <f t="shared" si="3"/>
        <v/>
      </c>
      <c r="I26" s="41"/>
      <c r="J26" s="42"/>
      <c r="K26" s="200"/>
      <c r="L26" s="131"/>
      <c r="Q26" s="102" t="s">
        <v>456</v>
      </c>
      <c r="AE26" s="203" t="str">
        <f>+ciselniky!A30</f>
        <v>boccia</v>
      </c>
      <c r="AF26" s="203" t="str">
        <f>+ciselniky!B30</f>
        <v>boccia</v>
      </c>
      <c r="AG26" s="204">
        <f>+ciselniky!C30</f>
        <v>1</v>
      </c>
      <c r="AH26" s="204">
        <f>+ciselniky!D30</f>
        <v>0.5</v>
      </c>
      <c r="AI26" s="204">
        <f>+ciselniky!E30</f>
        <v>0.5</v>
      </c>
      <c r="AJ26" s="204">
        <f>+ciselniky!F30</f>
        <v>0</v>
      </c>
      <c r="AK26" s="203" t="str">
        <f>+ciselniky!G30</f>
        <v>I</v>
      </c>
    </row>
    <row r="27" spans="2:37" ht="12.75">
      <c r="B27" s="69">
        <f t="shared" si="4"/>
        <v>0</v>
      </c>
      <c r="C27" s="72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2"/>
        <v>0</v>
      </c>
      <c r="G27" s="75">
        <f t="shared" si="2"/>
        <v>0</v>
      </c>
      <c r="H27" s="109" t="str">
        <f t="shared" si="3"/>
        <v/>
      </c>
      <c r="I27" s="41"/>
      <c r="J27" s="42"/>
      <c r="K27" s="200"/>
      <c r="L27" s="131"/>
      <c r="Q27" s="102" t="s">
        <v>457</v>
      </c>
      <c r="AE27" s="203" t="str">
        <f>+ciselniky!A31</f>
        <v>boule lyonnaise</v>
      </c>
      <c r="AF27" s="203" t="str">
        <f>+ciselniky!B31</f>
        <v>boule lyonnaise</v>
      </c>
      <c r="AG27" s="204">
        <f>+ciselniky!C31</f>
        <v>1</v>
      </c>
      <c r="AH27" s="204">
        <f>+ciselniky!D31</f>
        <v>0.5</v>
      </c>
      <c r="AI27" s="204">
        <f>+ciselniky!E31</f>
        <v>0.5</v>
      </c>
      <c r="AJ27" s="204">
        <f>+ciselniky!F31</f>
        <v>0</v>
      </c>
      <c r="AK27" s="203" t="str">
        <f>+ciselniky!G31</f>
        <v>I</v>
      </c>
    </row>
    <row r="28" spans="2:37" ht="12.75">
      <c r="B28" s="69">
        <f t="shared" si="4"/>
        <v>0</v>
      </c>
      <c r="C28" s="72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2"/>
        <v>0</v>
      </c>
      <c r="G28" s="75">
        <f t="shared" si="2"/>
        <v>0</v>
      </c>
      <c r="H28" s="109" t="str">
        <f t="shared" si="3"/>
        <v/>
      </c>
      <c r="I28" s="41"/>
      <c r="J28" s="42"/>
      <c r="K28" s="200"/>
      <c r="L28" s="132"/>
      <c r="Q28" s="102" t="s">
        <v>458</v>
      </c>
      <c r="AE28" s="203" t="str">
        <f>+ciselniky!A32</f>
        <v>bowling</v>
      </c>
      <c r="AF28" s="203" t="str">
        <f>+ciselniky!B32</f>
        <v>bowling</v>
      </c>
      <c r="AG28" s="204">
        <f>+ciselniky!C32</f>
        <v>1</v>
      </c>
      <c r="AH28" s="204">
        <f>+ciselniky!D32</f>
        <v>0.8</v>
      </c>
      <c r="AI28" s="204">
        <f>+ciselniky!E32</f>
        <v>0.2</v>
      </c>
      <c r="AJ28" s="204">
        <f>+ciselniky!F32</f>
        <v>0</v>
      </c>
      <c r="AK28" s="203" t="str">
        <f>+ciselniky!G32</f>
        <v>I</v>
      </c>
    </row>
    <row r="29" spans="2:37" ht="12.75">
      <c r="B29" s="69">
        <f t="shared" si="4"/>
        <v>0</v>
      </c>
      <c r="C29" s="72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2"/>
        <v>0</v>
      </c>
      <c r="G29" s="75">
        <f t="shared" si="2"/>
        <v>0</v>
      </c>
      <c r="H29" s="109" t="str">
        <f t="shared" si="3"/>
        <v/>
      </c>
      <c r="I29" s="41"/>
      <c r="J29" s="42"/>
      <c r="K29" s="200"/>
      <c r="L29" s="131"/>
      <c r="Q29" s="102" t="s">
        <v>459</v>
      </c>
      <c r="AE29" s="203" t="str">
        <f>+ciselniky!A33</f>
        <v>box</v>
      </c>
      <c r="AF29" s="203" t="str">
        <f>+ciselniky!B33</f>
        <v>box</v>
      </c>
      <c r="AG29" s="204">
        <f>+ciselniky!C33</f>
        <v>1</v>
      </c>
      <c r="AH29" s="204">
        <f>+ciselniky!D33</f>
        <v>0.8</v>
      </c>
      <c r="AI29" s="204">
        <f>+ciselniky!E33</f>
        <v>0.2</v>
      </c>
      <c r="AJ29" s="204">
        <f>+ciselniky!F33</f>
        <v>0</v>
      </c>
      <c r="AK29" s="203" t="str">
        <f>+ciselniky!G33</f>
        <v>I</v>
      </c>
    </row>
    <row r="30" spans="2:37" ht="12.75">
      <c r="B30" s="69">
        <f t="shared" si="4"/>
        <v>0</v>
      </c>
      <c r="C30" s="72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2"/>
        <v>0</v>
      </c>
      <c r="G30" s="75">
        <f t="shared" si="2"/>
        <v>0</v>
      </c>
      <c r="H30" s="109" t="str">
        <f t="shared" si="3"/>
        <v/>
      </c>
      <c r="I30" s="41"/>
      <c r="J30" s="42"/>
      <c r="K30" s="200"/>
      <c r="L30" s="131"/>
      <c r="Q30" s="102" t="s">
        <v>460</v>
      </c>
      <c r="AE30" s="203" t="str">
        <f>+ciselniky!A34</f>
        <v>bridž</v>
      </c>
      <c r="AF30" s="203" t="str">
        <f>+ciselniky!B34</f>
        <v>bridž</v>
      </c>
      <c r="AG30" s="204">
        <f>+ciselniky!C34</f>
        <v>1</v>
      </c>
      <c r="AH30" s="204">
        <f>+ciselniky!D34</f>
        <v>0.8</v>
      </c>
      <c r="AI30" s="204">
        <f>+ciselniky!E34</f>
        <v>0.15</v>
      </c>
      <c r="AJ30" s="204">
        <f>+ciselniky!F34</f>
        <v>0.05</v>
      </c>
      <c r="AK30" s="203" t="str">
        <f>+ciselniky!G34</f>
        <v>I</v>
      </c>
    </row>
    <row r="31" spans="2:37" ht="12.75">
      <c r="B31" s="69">
        <f t="shared" si="4"/>
        <v>0</v>
      </c>
      <c r="C31" s="72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2"/>
        <v>0</v>
      </c>
      <c r="G31" s="75">
        <f t="shared" si="2"/>
        <v>0</v>
      </c>
      <c r="H31" s="109" t="str">
        <f t="shared" si="3"/>
        <v/>
      </c>
      <c r="I31" s="41"/>
      <c r="J31" s="42"/>
      <c r="K31" s="200"/>
      <c r="L31" s="131"/>
      <c r="Q31" s="102" t="s">
        <v>461</v>
      </c>
      <c r="AE31" s="203" t="str">
        <f>+ciselniky!A35</f>
        <v>curling</v>
      </c>
      <c r="AF31" s="203" t="str">
        <f>+ciselniky!B35</f>
        <v>curling</v>
      </c>
      <c r="AG31" s="204">
        <f>+ciselniky!C35</f>
        <v>1</v>
      </c>
      <c r="AH31" s="204">
        <f>+ciselniky!D35</f>
        <v>0.3</v>
      </c>
      <c r="AI31" s="204">
        <f>+ciselniky!E35</f>
        <v>0.3</v>
      </c>
      <c r="AJ31" s="204">
        <f>+ciselniky!F35</f>
        <v>0.4</v>
      </c>
      <c r="AK31" s="203" t="str">
        <f>+ciselniky!G35</f>
        <v>K</v>
      </c>
    </row>
    <row r="32" spans="2:37" ht="12.75">
      <c r="B32" s="69">
        <f t="shared" si="4"/>
        <v>0</v>
      </c>
      <c r="C32" s="72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2"/>
        <v>0</v>
      </c>
      <c r="G32" s="75">
        <f t="shared" si="2"/>
        <v>0</v>
      </c>
      <c r="H32" s="109" t="str">
        <f t="shared" si="3"/>
        <v/>
      </c>
      <c r="I32" s="41"/>
      <c r="J32" s="42"/>
      <c r="K32" s="200"/>
      <c r="L32" s="131"/>
      <c r="Q32" s="102" t="s">
        <v>462</v>
      </c>
      <c r="R32" s="102"/>
      <c r="S32" s="102"/>
      <c r="T32" s="102"/>
      <c r="U32" s="102"/>
      <c r="V32" s="102"/>
      <c r="W32" s="102"/>
      <c r="X32" s="102"/>
      <c r="AE32" s="203" t="str">
        <f>+ciselniky!A36</f>
        <v>cyklistika</v>
      </c>
      <c r="AF32" s="203" t="str">
        <f>+ciselniky!B36</f>
        <v>cestná cyklistika</v>
      </c>
      <c r="AG32" s="204">
        <f>+ciselniky!C36</f>
        <v>0.3</v>
      </c>
      <c r="AH32" s="204">
        <f>+ciselniky!D36</f>
        <v>0.8</v>
      </c>
      <c r="AI32" s="204">
        <f>+ciselniky!E36</f>
        <v>0.2</v>
      </c>
      <c r="AJ32" s="204">
        <f>+ciselniky!F36</f>
        <v>0</v>
      </c>
      <c r="AK32" s="203" t="str">
        <f>+ciselniky!G36</f>
        <v>I</v>
      </c>
    </row>
    <row r="33" spans="2:40" ht="13.5" thickBot="1">
      <c r="B33" s="70">
        <f t="shared" si="4"/>
        <v>0</v>
      </c>
      <c r="C33" s="73">
        <f t="shared" si="2"/>
        <v>0</v>
      </c>
      <c r="D33" s="66">
        <f t="shared" si="2"/>
        <v>0</v>
      </c>
      <c r="E33" s="66">
        <f t="shared" si="2"/>
        <v>0</v>
      </c>
      <c r="F33" s="66">
        <f t="shared" si="2"/>
        <v>0</v>
      </c>
      <c r="G33" s="76">
        <f t="shared" si="2"/>
        <v>0</v>
      </c>
      <c r="H33" s="111" t="str">
        <f t="shared" si="3"/>
        <v/>
      </c>
      <c r="I33" s="43"/>
      <c r="J33" s="44"/>
      <c r="K33" s="200"/>
      <c r="L33" s="133"/>
      <c r="Q33" s="122" t="s">
        <v>436</v>
      </c>
      <c r="R33" s="102"/>
      <c r="S33" s="102"/>
      <c r="T33" s="102"/>
      <c r="U33" s="102"/>
      <c r="V33" s="102"/>
      <c r="W33" s="102"/>
      <c r="X33" s="102"/>
      <c r="AE33" s="203" t="str">
        <f>+ciselniky!A37</f>
        <v>cyklistika</v>
      </c>
      <c r="AF33" s="203" t="str">
        <f>+ciselniky!B37</f>
        <v>cyklokros</v>
      </c>
      <c r="AG33" s="204">
        <f>+ciselniky!C37</f>
        <v>0.15</v>
      </c>
      <c r="AH33" s="204">
        <f>+ciselniky!D37</f>
        <v>0.7</v>
      </c>
      <c r="AI33" s="204">
        <f>+ciselniky!E37</f>
        <v>0.3</v>
      </c>
      <c r="AJ33" s="204">
        <f>+ciselniky!F37</f>
        <v>0</v>
      </c>
      <c r="AK33" s="203" t="str">
        <f>+ciselniky!G37</f>
        <v>I</v>
      </c>
    </row>
    <row r="34" spans="2:40" ht="13.5" thickBot="1">
      <c r="B34" s="110" t="s">
        <v>446</v>
      </c>
      <c r="C34" s="111">
        <f>SUM(C24:C33)</f>
        <v>0</v>
      </c>
      <c r="D34" s="107"/>
      <c r="E34" s="107"/>
      <c r="F34" s="107"/>
      <c r="G34" s="107"/>
      <c r="H34" s="107"/>
      <c r="J34" s="107"/>
      <c r="K34" s="102"/>
      <c r="L34" s="102"/>
      <c r="Q34" s="122" t="s">
        <v>441</v>
      </c>
      <c r="R34" s="102"/>
      <c r="S34" s="102"/>
      <c r="T34" s="102"/>
      <c r="U34" s="102"/>
      <c r="V34" s="102"/>
      <c r="W34" s="102"/>
      <c r="AD34" s="60"/>
      <c r="AE34" s="203" t="str">
        <f>+ciselniky!A38</f>
        <v>cyklistika</v>
      </c>
      <c r="AF34" s="203" t="str">
        <f>+ciselniky!B38</f>
        <v>dráhová cyklistika</v>
      </c>
      <c r="AG34" s="204">
        <f>+ciselniky!C38</f>
        <v>0.15</v>
      </c>
      <c r="AH34" s="204">
        <f>+ciselniky!D38</f>
        <v>0.5</v>
      </c>
      <c r="AI34" s="204">
        <f>+ciselniky!E38</f>
        <v>0.5</v>
      </c>
      <c r="AJ34" s="204">
        <f>+ciselniky!F38</f>
        <v>0</v>
      </c>
      <c r="AK34" s="203" t="str">
        <f>+ciselniky!G38</f>
        <v>I</v>
      </c>
      <c r="AM34" s="60"/>
      <c r="AN34" s="95"/>
    </row>
    <row r="35" spans="2:40" ht="12.75">
      <c r="B35" s="338"/>
      <c r="E35" s="113" t="s">
        <v>463</v>
      </c>
      <c r="K35" s="102"/>
      <c r="Q35" s="102"/>
      <c r="R35" s="102"/>
      <c r="S35" s="102"/>
      <c r="T35" s="102"/>
      <c r="U35" s="102"/>
      <c r="V35" s="102"/>
      <c r="W35" s="102"/>
      <c r="X35" s="102"/>
      <c r="AE35" s="203" t="str">
        <f>+ciselniky!A39</f>
        <v>cyklistika</v>
      </c>
      <c r="AF35" s="203" t="str">
        <f>+ciselniky!B39</f>
        <v>horská cyklistika</v>
      </c>
      <c r="AG35" s="204">
        <f>+ciselniky!C39</f>
        <v>0.15</v>
      </c>
      <c r="AH35" s="204">
        <f>+ciselniky!D39</f>
        <v>0.7</v>
      </c>
      <c r="AI35" s="204">
        <f>+ciselniky!E39</f>
        <v>0.3</v>
      </c>
      <c r="AJ35" s="204">
        <f>+ciselniky!F39</f>
        <v>0</v>
      </c>
      <c r="AK35" s="203" t="str">
        <f>+ciselniky!G39</f>
        <v>I</v>
      </c>
    </row>
    <row r="36" spans="2:40" ht="12.75" customHeight="1">
      <c r="B36" s="390" t="s">
        <v>27</v>
      </c>
      <c r="C36" s="380" t="s">
        <v>55</v>
      </c>
      <c r="D36" s="380" t="s">
        <v>464</v>
      </c>
      <c r="E36" s="394" t="s">
        <v>465</v>
      </c>
      <c r="F36" s="395"/>
      <c r="G36" s="95"/>
      <c r="H36" s="95"/>
      <c r="I36" s="95"/>
      <c r="J36" s="95"/>
      <c r="K36" s="399" t="s">
        <v>450</v>
      </c>
      <c r="L36" s="400" t="s">
        <v>466</v>
      </c>
      <c r="Q36" s="102"/>
      <c r="AE36" s="203" t="str">
        <f>+ciselniky!A40</f>
        <v>cyklistika</v>
      </c>
      <c r="AF36" s="203" t="str">
        <f>+ciselniky!B40</f>
        <v>BMX Racing+Freestyle</v>
      </c>
      <c r="AG36" s="204">
        <f>+ciselniky!C40</f>
        <v>0.08</v>
      </c>
      <c r="AH36" s="204">
        <f>+ciselniky!D40</f>
        <v>0.6</v>
      </c>
      <c r="AI36" s="204">
        <f>+ciselniky!E40</f>
        <v>0.4</v>
      </c>
      <c r="AJ36" s="204">
        <f>+ciselniky!F40</f>
        <v>0</v>
      </c>
      <c r="AK36" s="203" t="str">
        <f>+ciselniky!G40</f>
        <v>I</v>
      </c>
    </row>
    <row r="37" spans="2:40" ht="13.5" customHeight="1" thickBot="1">
      <c r="B37" s="390"/>
      <c r="C37" s="381"/>
      <c r="D37" s="381"/>
      <c r="E37" s="103" t="s">
        <v>426</v>
      </c>
      <c r="F37" s="103" t="s">
        <v>427</v>
      </c>
      <c r="G37" s="95"/>
      <c r="H37" s="95"/>
      <c r="I37" s="95"/>
      <c r="J37" s="95"/>
      <c r="K37" s="400"/>
      <c r="L37" s="401"/>
      <c r="Q37" s="102"/>
      <c r="AE37" s="203" t="str">
        <f>+ciselniky!A41</f>
        <v>cyklistika</v>
      </c>
      <c r="AF37" s="203" t="str">
        <f>+ciselniky!B41</f>
        <v>BMX Racing</v>
      </c>
      <c r="AG37" s="204">
        <f>+ciselniky!C41</f>
        <v>0.08</v>
      </c>
      <c r="AH37" s="204">
        <f>+ciselniky!D41</f>
        <v>0.5</v>
      </c>
      <c r="AI37" s="204">
        <f>+ciselniky!E41</f>
        <v>0.5</v>
      </c>
      <c r="AJ37" s="204">
        <f>+ciselniky!F41</f>
        <v>0</v>
      </c>
      <c r="AK37" s="203" t="str">
        <f>+ciselniky!G41</f>
        <v>I</v>
      </c>
    </row>
    <row r="38" spans="2:40" ht="11.25" customHeight="1">
      <c r="B38" s="112">
        <f>$C$2</f>
        <v>0</v>
      </c>
      <c r="C38" s="36"/>
      <c r="D38" s="45"/>
      <c r="E38" s="39"/>
      <c r="F38" s="40"/>
      <c r="G38" s="95"/>
      <c r="H38" s="95"/>
      <c r="I38" s="95"/>
      <c r="J38" s="95"/>
      <c r="K38" s="200"/>
      <c r="L38" s="124"/>
      <c r="Q38" s="102" t="s">
        <v>467</v>
      </c>
      <c r="AE38" s="203" t="str">
        <f>+ciselniky!A42</f>
        <v>cyklistika</v>
      </c>
      <c r="AF38" s="203" t="str">
        <f>+ciselniky!B42</f>
        <v>cyklotrial</v>
      </c>
      <c r="AG38" s="204">
        <f>+ciselniky!C42</f>
        <v>0.05</v>
      </c>
      <c r="AH38" s="204">
        <f>+ciselniky!D42</f>
        <v>0.5</v>
      </c>
      <c r="AI38" s="204">
        <f>+ciselniky!E42</f>
        <v>0.5</v>
      </c>
      <c r="AJ38" s="204">
        <f>+ciselniky!F42</f>
        <v>0</v>
      </c>
      <c r="AK38" s="203" t="str">
        <f>+ciselniky!G42</f>
        <v>I</v>
      </c>
    </row>
    <row r="39" spans="2:40" ht="11.25" customHeight="1">
      <c r="B39" s="112">
        <f t="shared" ref="B39:B145" si="5">$C$2</f>
        <v>0</v>
      </c>
      <c r="C39" s="37"/>
      <c r="D39" s="47"/>
      <c r="E39" s="41"/>
      <c r="F39" s="42"/>
      <c r="G39" s="95"/>
      <c r="H39" s="95"/>
      <c r="I39" s="95"/>
      <c r="J39" s="95"/>
      <c r="K39" s="200"/>
      <c r="L39" s="125"/>
      <c r="Q39" s="102" t="s">
        <v>468</v>
      </c>
      <c r="AE39" s="203" t="str">
        <f>+ciselniky!A43</f>
        <v>cyklistika</v>
      </c>
      <c r="AF39" s="203" t="str">
        <f>+ciselniky!B43</f>
        <v>sálová cyklistika</v>
      </c>
      <c r="AG39" s="204">
        <f>+ciselniky!C43</f>
        <v>0.04</v>
      </c>
      <c r="AH39" s="204">
        <f>+ciselniky!D43</f>
        <v>0.5</v>
      </c>
      <c r="AI39" s="204">
        <f>+ciselniky!E43</f>
        <v>0.5</v>
      </c>
      <c r="AJ39" s="204">
        <f>+ciselniky!F43</f>
        <v>0</v>
      </c>
      <c r="AK39" s="203" t="str">
        <f>+ciselniky!G43</f>
        <v>I</v>
      </c>
    </row>
    <row r="40" spans="2:40" ht="11.25" customHeight="1">
      <c r="B40" s="112">
        <f t="shared" si="5"/>
        <v>0</v>
      </c>
      <c r="C40" s="37"/>
      <c r="D40" s="47"/>
      <c r="E40" s="41"/>
      <c r="F40" s="42"/>
      <c r="G40" s="95"/>
      <c r="H40" s="95"/>
      <c r="I40" s="95"/>
      <c r="J40" s="95"/>
      <c r="K40" s="200"/>
      <c r="L40" s="125"/>
      <c r="Q40" s="102" t="s">
        <v>469</v>
      </c>
      <c r="AE40" s="203" t="str">
        <f>+ciselniky!A44</f>
        <v>dráhový golf</v>
      </c>
      <c r="AF40" s="203" t="str">
        <f>+ciselniky!B44</f>
        <v>dráhový golf</v>
      </c>
      <c r="AG40" s="204">
        <f>+ciselniky!C44</f>
        <v>1</v>
      </c>
      <c r="AH40" s="204">
        <f>+ciselniky!D44</f>
        <v>0.5</v>
      </c>
      <c r="AI40" s="204">
        <f>+ciselniky!E44</f>
        <v>0.3</v>
      </c>
      <c r="AJ40" s="204">
        <f>+ciselniky!F44</f>
        <v>0.2</v>
      </c>
      <c r="AK40" s="203" t="str">
        <f>+ciselniky!G44</f>
        <v>I</v>
      </c>
    </row>
    <row r="41" spans="2:40" ht="11.25" customHeight="1">
      <c r="B41" s="112">
        <f t="shared" si="5"/>
        <v>0</v>
      </c>
      <c r="C41" s="37" t="s">
        <v>395</v>
      </c>
      <c r="D41" s="47"/>
      <c r="E41" s="41"/>
      <c r="F41" s="42"/>
      <c r="G41" s="95"/>
      <c r="H41" s="95"/>
      <c r="I41" s="95"/>
      <c r="J41" s="95"/>
      <c r="K41" s="200"/>
      <c r="L41" s="128"/>
      <c r="Q41" s="102" t="s">
        <v>470</v>
      </c>
      <c r="AE41" s="203" t="str">
        <f>+ciselniky!A45</f>
        <v>dynamická streľba</v>
      </c>
      <c r="AF41" s="203" t="str">
        <f>+ciselniky!B45</f>
        <v>dynamická streľba</v>
      </c>
      <c r="AG41" s="204">
        <f>+ciselniky!C45</f>
        <v>1</v>
      </c>
      <c r="AH41" s="204">
        <f>+ciselniky!D45</f>
        <v>0.8</v>
      </c>
      <c r="AI41" s="204">
        <f>+ciselniky!E45</f>
        <v>0.2</v>
      </c>
      <c r="AJ41" s="204">
        <f>+ciselniky!F45</f>
        <v>0</v>
      </c>
      <c r="AK41" s="203" t="str">
        <f>+ciselniky!G45</f>
        <v>I</v>
      </c>
    </row>
    <row r="42" spans="2:40" ht="11.25" customHeight="1">
      <c r="B42" s="112">
        <f t="shared" si="5"/>
        <v>0</v>
      </c>
      <c r="C42" s="37"/>
      <c r="D42" s="47"/>
      <c r="E42" s="41"/>
      <c r="F42" s="42"/>
      <c r="G42" s="95"/>
      <c r="H42" s="95"/>
      <c r="I42" s="95"/>
      <c r="J42" s="95"/>
      <c r="K42" s="200"/>
      <c r="L42" s="125"/>
      <c r="Q42" s="102" t="s">
        <v>471</v>
      </c>
      <c r="AE42" s="203" t="str">
        <f>+ciselniky!A46</f>
        <v>florbal</v>
      </c>
      <c r="AF42" s="203" t="str">
        <f>+ciselniky!B46</f>
        <v>florbal</v>
      </c>
      <c r="AG42" s="204">
        <f>+ciselniky!C46</f>
        <v>1</v>
      </c>
      <c r="AH42" s="204">
        <f>+ciselniky!D46</f>
        <v>0.5</v>
      </c>
      <c r="AI42" s="204">
        <f>+ciselniky!E46</f>
        <v>0.5</v>
      </c>
      <c r="AJ42" s="204">
        <f>+ciselniky!F46</f>
        <v>0</v>
      </c>
      <c r="AK42" s="203" t="str">
        <f>+ciselniky!G46</f>
        <v>K</v>
      </c>
    </row>
    <row r="43" spans="2:40" ht="11.25" customHeight="1">
      <c r="B43" s="112">
        <f t="shared" si="5"/>
        <v>0</v>
      </c>
      <c r="C43" s="37"/>
      <c r="D43" s="47"/>
      <c r="E43" s="41"/>
      <c r="F43" s="42"/>
      <c r="G43" s="95"/>
      <c r="H43" s="95"/>
      <c r="I43" s="95"/>
      <c r="J43" s="95"/>
      <c r="K43" s="200"/>
      <c r="L43" s="125"/>
      <c r="Q43" s="102" t="s">
        <v>462</v>
      </c>
      <c r="AE43" s="203" t="str">
        <f>+ciselniky!A47</f>
        <v>futbal</v>
      </c>
      <c r="AF43" s="203" t="str">
        <f>+ciselniky!B47</f>
        <v>futbal</v>
      </c>
      <c r="AG43" s="204">
        <f>+ciselniky!C47</f>
        <v>0.99</v>
      </c>
      <c r="AH43" s="204">
        <f>+ciselniky!D47</f>
        <v>0.95</v>
      </c>
      <c r="AI43" s="204">
        <f>+ciselniky!E47</f>
        <v>0.05</v>
      </c>
      <c r="AJ43" s="204">
        <f>+ciselniky!F47</f>
        <v>0</v>
      </c>
      <c r="AK43" s="203" t="str">
        <f>+ciselniky!G47</f>
        <v>K</v>
      </c>
    </row>
    <row r="44" spans="2:40" ht="11.25" customHeight="1">
      <c r="B44" s="112">
        <f t="shared" si="5"/>
        <v>0</v>
      </c>
      <c r="C44" s="37"/>
      <c r="D44" s="47"/>
      <c r="E44" s="41"/>
      <c r="F44" s="42"/>
      <c r="G44" s="95"/>
      <c r="H44" s="95"/>
      <c r="I44" s="95"/>
      <c r="J44" s="95"/>
      <c r="K44" s="200"/>
      <c r="L44" s="125"/>
      <c r="Q44" s="102" t="s">
        <v>472</v>
      </c>
      <c r="AE44" s="203" t="str">
        <f>+ciselniky!A48</f>
        <v>futbal</v>
      </c>
      <c r="AF44" s="203" t="str">
        <f>+ciselniky!B48</f>
        <v>futsal</v>
      </c>
      <c r="AG44" s="204">
        <f>+ciselniky!C48</f>
        <v>0.01</v>
      </c>
      <c r="AH44" s="204">
        <f>+ciselniky!D48</f>
        <v>1</v>
      </c>
      <c r="AI44" s="204">
        <f>+ciselniky!E48</f>
        <v>0</v>
      </c>
      <c r="AJ44" s="204">
        <f>+ciselniky!F48</f>
        <v>0</v>
      </c>
      <c r="AK44" s="203" t="str">
        <f>+ciselniky!G48</f>
        <v>K</v>
      </c>
    </row>
    <row r="45" spans="2:40" ht="11.25" customHeight="1">
      <c r="B45" s="112">
        <f t="shared" si="5"/>
        <v>0</v>
      </c>
      <c r="C45" s="37"/>
      <c r="D45" s="47"/>
      <c r="E45" s="41"/>
      <c r="F45" s="42"/>
      <c r="G45" s="95"/>
      <c r="H45" s="95"/>
      <c r="I45" s="95"/>
      <c r="J45" s="95"/>
      <c r="K45" s="200"/>
      <c r="L45" s="125"/>
      <c r="Q45" s="102" t="s">
        <v>473</v>
      </c>
      <c r="AE45" s="203" t="str">
        <f>+ciselniky!A49</f>
        <v>futbal</v>
      </c>
      <c r="AF45" s="203" t="str">
        <f>+ciselniky!B49</f>
        <v>plážový futbal</v>
      </c>
      <c r="AG45" s="204">
        <f>+ciselniky!C49</f>
        <v>0</v>
      </c>
      <c r="AH45" s="204">
        <f>+ciselniky!D49</f>
        <v>1</v>
      </c>
      <c r="AI45" s="204">
        <f>+ciselniky!E49</f>
        <v>0</v>
      </c>
      <c r="AJ45" s="204">
        <f>+ciselniky!F49</f>
        <v>0</v>
      </c>
      <c r="AK45" s="203" t="str">
        <f>+ciselniky!G49</f>
        <v>K</v>
      </c>
    </row>
    <row r="46" spans="2:40" ht="11.25" customHeight="1">
      <c r="B46" s="112">
        <f t="shared" si="5"/>
        <v>0</v>
      </c>
      <c r="C46" s="37"/>
      <c r="D46" s="47"/>
      <c r="E46" s="41"/>
      <c r="F46" s="42"/>
      <c r="G46" s="95"/>
      <c r="H46" s="95"/>
      <c r="I46" s="95"/>
      <c r="J46" s="95"/>
      <c r="K46" s="200"/>
      <c r="L46" s="125"/>
      <c r="Q46" s="113" t="s">
        <v>474</v>
      </c>
      <c r="AE46" s="203" t="str">
        <f>+ciselniky!A50</f>
        <v>go</v>
      </c>
      <c r="AF46" s="203" t="str">
        <f>+ciselniky!B50</f>
        <v>go</v>
      </c>
      <c r="AG46" s="204">
        <f>+ciselniky!C50</f>
        <v>1</v>
      </c>
      <c r="AH46" s="204">
        <f>+ciselniky!D50</f>
        <v>0.6</v>
      </c>
      <c r="AI46" s="204">
        <f>+ciselniky!E50</f>
        <v>0.2</v>
      </c>
      <c r="AJ46" s="204">
        <f>+ciselniky!F50</f>
        <v>0.2</v>
      </c>
      <c r="AK46" s="203" t="str">
        <f>+ciselniky!G50</f>
        <v>I</v>
      </c>
    </row>
    <row r="47" spans="2:40" ht="11.25" customHeight="1">
      <c r="B47" s="112">
        <f t="shared" si="5"/>
        <v>0</v>
      </c>
      <c r="C47" s="37"/>
      <c r="D47" s="47"/>
      <c r="E47" s="41"/>
      <c r="F47" s="42"/>
      <c r="G47" s="95"/>
      <c r="H47" s="95"/>
      <c r="I47" s="95"/>
      <c r="J47" s="95"/>
      <c r="K47" s="200"/>
      <c r="L47" s="125"/>
      <c r="Q47" s="114"/>
      <c r="AE47" s="203" t="str">
        <f>+ciselniky!A51</f>
        <v>golf</v>
      </c>
      <c r="AF47" s="203" t="str">
        <f>+ciselniky!B51</f>
        <v>golf</v>
      </c>
      <c r="AG47" s="204">
        <f>+ciselniky!C51</f>
        <v>1</v>
      </c>
      <c r="AH47" s="204">
        <f>+ciselniky!D51</f>
        <v>0.6</v>
      </c>
      <c r="AI47" s="204">
        <f>+ciselniky!E51</f>
        <v>0.4</v>
      </c>
      <c r="AJ47" s="204">
        <f>+ciselniky!F51</f>
        <v>0</v>
      </c>
      <c r="AK47" s="203" t="str">
        <f>+ciselniky!G51</f>
        <v>I</v>
      </c>
    </row>
    <row r="48" spans="2:40" ht="11.25" customHeight="1">
      <c r="B48" s="112">
        <f t="shared" si="5"/>
        <v>0</v>
      </c>
      <c r="C48" s="37"/>
      <c r="D48" s="47"/>
      <c r="E48" s="41"/>
      <c r="F48" s="42"/>
      <c r="G48" s="95"/>
      <c r="H48" s="95"/>
      <c r="I48" s="95"/>
      <c r="J48" s="95"/>
      <c r="K48" s="200"/>
      <c r="L48" s="125"/>
      <c r="Q48" s="122" t="s">
        <v>436</v>
      </c>
      <c r="AE48" s="203" t="str">
        <f>+ciselniky!A52</f>
        <v>gymnastika</v>
      </c>
      <c r="AF48" s="203" t="str">
        <f>+ciselniky!B52</f>
        <v>športová gymnastika</v>
      </c>
      <c r="AG48" s="204">
        <f>+ciselniky!C52</f>
        <v>0.5</v>
      </c>
      <c r="AH48" s="204">
        <f>+ciselniky!D52</f>
        <v>0.5</v>
      </c>
      <c r="AI48" s="204">
        <f>+ciselniky!E52</f>
        <v>0.5</v>
      </c>
      <c r="AJ48" s="204">
        <f>+ciselniky!F52</f>
        <v>0</v>
      </c>
      <c r="AK48" s="203" t="str">
        <f>+ciselniky!G52</f>
        <v>I</v>
      </c>
    </row>
    <row r="49" spans="2:37" ht="12.75" customHeight="1">
      <c r="B49" s="112">
        <f t="shared" si="5"/>
        <v>0</v>
      </c>
      <c r="C49" s="37"/>
      <c r="D49" s="47"/>
      <c r="E49" s="41"/>
      <c r="F49" s="42"/>
      <c r="G49" s="95"/>
      <c r="H49" s="95"/>
      <c r="I49" s="95"/>
      <c r="J49" s="95"/>
      <c r="K49" s="200"/>
      <c r="L49" s="125"/>
      <c r="Q49" s="122" t="s">
        <v>441</v>
      </c>
      <c r="AE49" s="203" t="str">
        <f>+ciselniky!A53</f>
        <v>gymnastika</v>
      </c>
      <c r="AF49" s="203" t="str">
        <f>+ciselniky!B53</f>
        <v>moderná gymnastika</v>
      </c>
      <c r="AG49" s="204">
        <f>+ciselniky!C53</f>
        <v>0.35</v>
      </c>
      <c r="AH49" s="204">
        <f>+ciselniky!D53</f>
        <v>0</v>
      </c>
      <c r="AI49" s="204">
        <f>+ciselniky!E53</f>
        <v>1</v>
      </c>
      <c r="AJ49" s="204">
        <f>+ciselniky!F53</f>
        <v>0</v>
      </c>
      <c r="AK49" s="203" t="str">
        <f>+ciselniky!G53</f>
        <v>I</v>
      </c>
    </row>
    <row r="50" spans="2:37" ht="12.75" customHeight="1">
      <c r="B50" s="112">
        <f t="shared" si="5"/>
        <v>0</v>
      </c>
      <c r="C50" s="37"/>
      <c r="D50" s="47"/>
      <c r="E50" s="41"/>
      <c r="F50" s="42"/>
      <c r="G50" s="95"/>
      <c r="H50" s="95"/>
      <c r="I50" s="95"/>
      <c r="J50" s="95"/>
      <c r="K50" s="200"/>
      <c r="L50" s="125"/>
      <c r="Q50" s="114"/>
      <c r="AE50" s="203" t="str">
        <f>+ciselniky!A54</f>
        <v>gymnastika</v>
      </c>
      <c r="AF50" s="203" t="str">
        <f>+ciselniky!B54</f>
        <v>športový aerobik</v>
      </c>
      <c r="AG50" s="204">
        <f>+ciselniky!C54</f>
        <v>0.15</v>
      </c>
      <c r="AH50" s="204">
        <f>+ciselniky!D54</f>
        <v>0.1</v>
      </c>
      <c r="AI50" s="204">
        <f>+ciselniky!E54</f>
        <v>0.9</v>
      </c>
      <c r="AJ50" s="204">
        <f>+ciselniky!F54</f>
        <v>0</v>
      </c>
      <c r="AK50" s="203" t="str">
        <f>+ciselniky!G54</f>
        <v>I</v>
      </c>
    </row>
    <row r="51" spans="2:37" ht="12.75" customHeight="1">
      <c r="B51" s="112">
        <f t="shared" si="5"/>
        <v>0</v>
      </c>
      <c r="C51" s="37"/>
      <c r="D51" s="47"/>
      <c r="E51" s="41"/>
      <c r="F51" s="42"/>
      <c r="G51" s="95"/>
      <c r="H51" s="95"/>
      <c r="I51" s="95"/>
      <c r="J51" s="95"/>
      <c r="K51" s="200"/>
      <c r="L51" s="125"/>
      <c r="Q51" s="114"/>
      <c r="AE51" s="203" t="str">
        <f>+ciselniky!A55</f>
        <v>gymnastika</v>
      </c>
      <c r="AF51" s="203" t="str">
        <f>+ciselniky!B55</f>
        <v>akrobatická gymnastika</v>
      </c>
      <c r="AG51" s="204">
        <f>+ciselniky!C55</f>
        <v>0</v>
      </c>
      <c r="AH51" s="204">
        <f>+ciselniky!D55</f>
        <v>0.5</v>
      </c>
      <c r="AI51" s="204">
        <f>+ciselniky!E55</f>
        <v>0.5</v>
      </c>
      <c r="AJ51" s="204">
        <f>+ciselniky!F55</f>
        <v>0</v>
      </c>
      <c r="AK51" s="203" t="str">
        <f>+ciselniky!G55</f>
        <v>I</v>
      </c>
    </row>
    <row r="52" spans="2:37" ht="12.75" customHeight="1">
      <c r="B52" s="112">
        <f t="shared" si="5"/>
        <v>0</v>
      </c>
      <c r="C52" s="37"/>
      <c r="D52" s="47"/>
      <c r="E52" s="41"/>
      <c r="F52" s="42"/>
      <c r="G52" s="95"/>
      <c r="H52" s="95"/>
      <c r="I52" s="95"/>
      <c r="J52" s="95"/>
      <c r="K52" s="200"/>
      <c r="L52" s="125"/>
      <c r="Q52" s="114"/>
      <c r="AE52" s="203" t="str">
        <f>+ciselniky!A56</f>
        <v>gymnastika</v>
      </c>
      <c r="AF52" s="203" t="str">
        <f>+ciselniky!B56</f>
        <v>gymnastika pre všetkých</v>
      </c>
      <c r="AG52" s="204">
        <f>+ciselniky!C56</f>
        <v>0</v>
      </c>
      <c r="AH52" s="204">
        <f>+ciselniky!D56</f>
        <v>0.5</v>
      </c>
      <c r="AI52" s="204">
        <f>+ciselniky!E56</f>
        <v>0.5</v>
      </c>
      <c r="AJ52" s="204">
        <f>+ciselniky!F56</f>
        <v>0</v>
      </c>
      <c r="AK52" s="203" t="str">
        <f>+ciselniky!G56</f>
        <v>I</v>
      </c>
    </row>
    <row r="53" spans="2:37" ht="12.75" customHeight="1">
      <c r="B53" s="112">
        <f t="shared" si="5"/>
        <v>0</v>
      </c>
      <c r="C53" s="37"/>
      <c r="D53" s="47"/>
      <c r="E53" s="41"/>
      <c r="F53" s="42"/>
      <c r="G53" s="95"/>
      <c r="H53" s="95"/>
      <c r="I53" s="95"/>
      <c r="J53" s="95"/>
      <c r="K53" s="200"/>
      <c r="L53" s="125"/>
      <c r="Q53" s="114"/>
      <c r="AE53" s="203" t="str">
        <f>+ciselniky!A57</f>
        <v>gymnastika</v>
      </c>
      <c r="AF53" s="203" t="str">
        <f>+ciselniky!B57</f>
        <v>skoky na trampolíne</v>
      </c>
      <c r="AG53" s="204">
        <f>+ciselniky!C57</f>
        <v>0</v>
      </c>
      <c r="AH53" s="204">
        <f>+ciselniky!D57</f>
        <v>0.5</v>
      </c>
      <c r="AI53" s="204">
        <f>+ciselniky!E57</f>
        <v>0.5</v>
      </c>
      <c r="AJ53" s="204">
        <f>+ciselniky!F57</f>
        <v>0</v>
      </c>
      <c r="AK53" s="203" t="str">
        <f>+ciselniky!G57</f>
        <v>I</v>
      </c>
    </row>
    <row r="54" spans="2:37" ht="12.75" customHeight="1">
      <c r="B54" s="112">
        <f t="shared" si="5"/>
        <v>0</v>
      </c>
      <c r="C54" s="37"/>
      <c r="D54" s="47"/>
      <c r="E54" s="41"/>
      <c r="F54" s="42"/>
      <c r="G54" s="95"/>
      <c r="H54" s="95"/>
      <c r="I54" s="95"/>
      <c r="J54" s="95"/>
      <c r="K54" s="200"/>
      <c r="L54" s="125"/>
      <c r="Q54" s="114"/>
      <c r="AE54" s="203" t="str">
        <f>+ciselniky!A58</f>
        <v>hádzaná</v>
      </c>
      <c r="AF54" s="203" t="str">
        <f>+ciselniky!B58</f>
        <v>hádzaná</v>
      </c>
      <c r="AG54" s="204">
        <f>+ciselniky!C58</f>
        <v>1</v>
      </c>
      <c r="AH54" s="204">
        <f>+ciselniky!D58</f>
        <v>0.5</v>
      </c>
      <c r="AI54" s="204">
        <f>+ciselniky!E58</f>
        <v>0.5</v>
      </c>
      <c r="AJ54" s="204">
        <f>+ciselniky!F58</f>
        <v>0</v>
      </c>
      <c r="AK54" s="203" t="str">
        <f>+ciselniky!G58</f>
        <v>K</v>
      </c>
    </row>
    <row r="55" spans="2:37" ht="12.75" customHeight="1">
      <c r="B55" s="112">
        <f t="shared" si="5"/>
        <v>0</v>
      </c>
      <c r="C55" s="37"/>
      <c r="D55" s="47"/>
      <c r="E55" s="41"/>
      <c r="F55" s="42"/>
      <c r="G55" s="95"/>
      <c r="H55" s="95"/>
      <c r="I55" s="95"/>
      <c r="J55" s="95"/>
      <c r="K55" s="200"/>
      <c r="L55" s="125"/>
      <c r="Q55" s="114"/>
      <c r="AE55" s="203" t="str">
        <f>+ciselniky!A59</f>
        <v>hádzaná</v>
      </c>
      <c r="AF55" s="203" t="str">
        <f>+ciselniky!B59</f>
        <v>plážová hádzaná</v>
      </c>
      <c r="AG55" s="204">
        <f>+ciselniky!C59</f>
        <v>0</v>
      </c>
      <c r="AH55" s="204">
        <f>+ciselniky!D59</f>
        <v>0.5</v>
      </c>
      <c r="AI55" s="204">
        <f>+ciselniky!E59</f>
        <v>0.5</v>
      </c>
      <c r="AJ55" s="204">
        <f>+ciselniky!F59</f>
        <v>0</v>
      </c>
      <c r="AK55" s="203" t="str">
        <f>+ciselniky!G59</f>
        <v>K</v>
      </c>
    </row>
    <row r="56" spans="2:37" ht="12.75" customHeight="1">
      <c r="B56" s="112">
        <f t="shared" si="5"/>
        <v>0</v>
      </c>
      <c r="C56" s="37"/>
      <c r="D56" s="47"/>
      <c r="E56" s="41"/>
      <c r="F56" s="42"/>
      <c r="G56" s="95"/>
      <c r="H56" s="95"/>
      <c r="I56" s="95"/>
      <c r="J56" s="95"/>
      <c r="K56" s="200"/>
      <c r="L56" s="125"/>
      <c r="Q56" s="114"/>
      <c r="AE56" s="203" t="str">
        <f>+ciselniky!A60</f>
        <v>horolezectvo</v>
      </c>
      <c r="AF56" s="203" t="str">
        <f>+ciselniky!B60</f>
        <v>preteky v ľadovom lezení a drytoolingu</v>
      </c>
      <c r="AG56" s="204">
        <f>+ciselniky!C60</f>
        <v>1</v>
      </c>
      <c r="AH56" s="204">
        <f>+ciselniky!D60</f>
        <v>0.7</v>
      </c>
      <c r="AI56" s="204">
        <f>+ciselniky!E60</f>
        <v>0.3</v>
      </c>
      <c r="AJ56" s="204">
        <f>+ciselniky!F60</f>
        <v>0</v>
      </c>
      <c r="AK56" s="203" t="str">
        <f>+ciselniky!G60</f>
        <v>I</v>
      </c>
    </row>
    <row r="57" spans="2:37" ht="12.75" customHeight="1">
      <c r="B57" s="112">
        <f t="shared" si="5"/>
        <v>0</v>
      </c>
      <c r="C57" s="37"/>
      <c r="D57" s="47"/>
      <c r="E57" s="41"/>
      <c r="F57" s="42"/>
      <c r="G57" s="95"/>
      <c r="H57" s="95"/>
      <c r="I57" s="95"/>
      <c r="J57" s="95"/>
      <c r="K57" s="200"/>
      <c r="L57" s="125"/>
      <c r="Q57" s="114"/>
      <c r="AE57" s="203" t="str">
        <f>+ciselniky!A61</f>
        <v>jachting</v>
      </c>
      <c r="AF57" s="203" t="str">
        <f>+ciselniky!B61</f>
        <v>okruhový jachting</v>
      </c>
      <c r="AG57" s="204">
        <f>+ciselniky!C61</f>
        <v>0.6</v>
      </c>
      <c r="AH57" s="204">
        <f>+ciselniky!D61</f>
        <v>0.45</v>
      </c>
      <c r="AI57" s="204">
        <f>+ciselniky!E61</f>
        <v>0.45</v>
      </c>
      <c r="AJ57" s="204">
        <f>+ciselniky!F61</f>
        <v>0.1</v>
      </c>
      <c r="AK57" s="203" t="str">
        <f>+ciselniky!G61</f>
        <v>I</v>
      </c>
    </row>
    <row r="58" spans="2:37" ht="12.75" customHeight="1">
      <c r="B58" s="112">
        <f t="shared" si="5"/>
        <v>0</v>
      </c>
      <c r="C58" s="37"/>
      <c r="D58" s="47"/>
      <c r="E58" s="41"/>
      <c r="F58" s="42"/>
      <c r="G58" s="95"/>
      <c r="H58" s="95"/>
      <c r="I58" s="95"/>
      <c r="J58" s="95"/>
      <c r="K58" s="200"/>
      <c r="L58" s="125"/>
      <c r="Q58" s="114"/>
      <c r="AE58" s="203" t="str">
        <f>+ciselniky!A62</f>
        <v>jachting</v>
      </c>
      <c r="AF58" s="203" t="str">
        <f>+ciselniky!B62</f>
        <v>windsurfing</v>
      </c>
      <c r="AG58" s="204">
        <f>+ciselniky!C62</f>
        <v>0.3</v>
      </c>
      <c r="AH58" s="204">
        <f>+ciselniky!D62</f>
        <v>0.7</v>
      </c>
      <c r="AI58" s="204">
        <f>+ciselniky!E62</f>
        <v>0.3</v>
      </c>
      <c r="AJ58" s="204">
        <f>+ciselniky!F62</f>
        <v>0</v>
      </c>
      <c r="AK58" s="203" t="str">
        <f>+ciselniky!G62</f>
        <v>I</v>
      </c>
    </row>
    <row r="59" spans="2:37" ht="12.75" customHeight="1">
      <c r="B59" s="112">
        <f t="shared" si="5"/>
        <v>0</v>
      </c>
      <c r="C59" s="37"/>
      <c r="D59" s="47"/>
      <c r="E59" s="41"/>
      <c r="F59" s="42"/>
      <c r="G59" s="95"/>
      <c r="H59" s="95"/>
      <c r="I59" s="95"/>
      <c r="J59" s="95"/>
      <c r="K59" s="200"/>
      <c r="L59" s="125"/>
      <c r="Q59" s="114"/>
      <c r="AE59" s="203" t="str">
        <f>+ciselniky!A63</f>
        <v>jachting</v>
      </c>
      <c r="AF59" s="203" t="str">
        <f>+ciselniky!B63</f>
        <v>námorný a kajutový jachting</v>
      </c>
      <c r="AG59" s="204">
        <f>+ciselniky!C63</f>
        <v>0.05</v>
      </c>
      <c r="AH59" s="204">
        <f>+ciselniky!D63</f>
        <v>0.8</v>
      </c>
      <c r="AI59" s="204">
        <f>+ciselniky!E63</f>
        <v>0.15</v>
      </c>
      <c r="AJ59" s="204">
        <f>+ciselniky!F63</f>
        <v>0.05</v>
      </c>
      <c r="AK59" s="203" t="str">
        <f>+ciselniky!G63</f>
        <v>I</v>
      </c>
    </row>
    <row r="60" spans="2:37" ht="12.75" customHeight="1">
      <c r="B60" s="112">
        <f t="shared" si="5"/>
        <v>0</v>
      </c>
      <c r="C60" s="37"/>
      <c r="D60" s="47"/>
      <c r="E60" s="41"/>
      <c r="F60" s="42"/>
      <c r="G60" s="95"/>
      <c r="H60" s="95"/>
      <c r="I60" s="95"/>
      <c r="J60" s="95"/>
      <c r="K60" s="200"/>
      <c r="L60" s="125"/>
      <c r="Q60" s="114"/>
      <c r="AE60" s="203" t="str">
        <f>+ciselniky!A64</f>
        <v>jachting</v>
      </c>
      <c r="AF60" s="203" t="str">
        <f>+ciselniky!B64</f>
        <v>kiteboarding</v>
      </c>
      <c r="AG60" s="204">
        <f>+ciselniky!C64</f>
        <v>0.04</v>
      </c>
      <c r="AH60" s="204">
        <f>+ciselniky!D64</f>
        <v>0.5</v>
      </c>
      <c r="AI60" s="204">
        <f>+ciselniky!E64</f>
        <v>0.5</v>
      </c>
      <c r="AJ60" s="204">
        <f>+ciselniky!F64</f>
        <v>0</v>
      </c>
      <c r="AK60" s="203" t="str">
        <f>+ciselniky!G64</f>
        <v>I</v>
      </c>
    </row>
    <row r="61" spans="2:37" ht="12.75" customHeight="1">
      <c r="B61" s="112">
        <f t="shared" si="5"/>
        <v>0</v>
      </c>
      <c r="C61" s="37"/>
      <c r="D61" s="47"/>
      <c r="E61" s="41"/>
      <c r="F61" s="42"/>
      <c r="G61" s="95"/>
      <c r="H61" s="95"/>
      <c r="I61" s="95"/>
      <c r="J61" s="95"/>
      <c r="K61" s="200"/>
      <c r="L61" s="125"/>
      <c r="Q61" s="115"/>
      <c r="AE61" s="203" t="str">
        <f>+ciselniky!A65</f>
        <v>jachting</v>
      </c>
      <c r="AF61" s="203" t="str">
        <f>+ciselniky!B65</f>
        <v>rádiom riadené plachetnice</v>
      </c>
      <c r="AG61" s="204">
        <f>+ciselniky!C65</f>
        <v>0.01</v>
      </c>
      <c r="AH61" s="204">
        <f>+ciselniky!D65</f>
        <v>0.8</v>
      </c>
      <c r="AI61" s="204">
        <f>+ciselniky!E65</f>
        <v>0.1</v>
      </c>
      <c r="AJ61" s="204">
        <f>+ciselniky!F65</f>
        <v>0.1</v>
      </c>
      <c r="AK61" s="203" t="str">
        <f>+ciselniky!G65</f>
        <v>I</v>
      </c>
    </row>
    <row r="62" spans="2:37" ht="12.75" customHeight="1">
      <c r="B62" s="112">
        <f t="shared" si="5"/>
        <v>0</v>
      </c>
      <c r="C62" s="37"/>
      <c r="D62" s="47"/>
      <c r="E62" s="41"/>
      <c r="F62" s="42"/>
      <c r="G62" s="95"/>
      <c r="H62" s="95"/>
      <c r="I62" s="95"/>
      <c r="J62" s="95"/>
      <c r="K62" s="200"/>
      <c r="L62" s="125"/>
      <c r="Q62" s="116"/>
      <c r="AE62" s="203" t="str">
        <f>+ciselniky!A66</f>
        <v>jachting</v>
      </c>
      <c r="AF62" s="203" t="str">
        <f>+ciselniky!B66</f>
        <v>jachting na ľade</v>
      </c>
      <c r="AG62" s="204">
        <f>+ciselniky!C66</f>
        <v>0</v>
      </c>
      <c r="AH62" s="204">
        <f>+ciselniky!D66</f>
        <v>0.5</v>
      </c>
      <c r="AI62" s="204">
        <f>+ciselniky!E66</f>
        <v>0.5</v>
      </c>
      <c r="AJ62" s="204">
        <f>+ciselniky!F66</f>
        <v>0</v>
      </c>
      <c r="AK62" s="203" t="str">
        <f>+ciselniky!G66</f>
        <v>I</v>
      </c>
    </row>
    <row r="63" spans="2:37" ht="12.75" customHeight="1">
      <c r="B63" s="112">
        <f t="shared" si="5"/>
        <v>0</v>
      </c>
      <c r="C63" s="37"/>
      <c r="D63" s="47"/>
      <c r="E63" s="41"/>
      <c r="F63" s="42"/>
      <c r="G63" s="95"/>
      <c r="H63" s="95"/>
      <c r="I63" s="95"/>
      <c r="J63" s="95"/>
      <c r="K63" s="200"/>
      <c r="L63" s="125"/>
      <c r="AE63" s="203" t="str">
        <f>+ciselniky!A67</f>
        <v>jazdectvo</v>
      </c>
      <c r="AF63" s="203" t="str">
        <f>+ciselniky!B67</f>
        <v>skoky</v>
      </c>
      <c r="AG63" s="204">
        <f>+ciselniky!C67</f>
        <v>0.28000000000000003</v>
      </c>
      <c r="AH63" s="204">
        <f>+ciselniky!D67</f>
        <v>0</v>
      </c>
      <c r="AI63" s="204">
        <f>+ciselniky!E67</f>
        <v>0</v>
      </c>
      <c r="AJ63" s="204">
        <f>+ciselniky!F67</f>
        <v>1</v>
      </c>
      <c r="AK63" s="203" t="str">
        <f>+ciselniky!G67</f>
        <v>I</v>
      </c>
    </row>
    <row r="64" spans="2:37" ht="12.75" customHeight="1">
      <c r="B64" s="112">
        <f t="shared" si="5"/>
        <v>0</v>
      </c>
      <c r="C64" s="37"/>
      <c r="D64" s="47"/>
      <c r="E64" s="41"/>
      <c r="F64" s="42"/>
      <c r="G64" s="95"/>
      <c r="H64" s="95"/>
      <c r="I64" s="95"/>
      <c r="J64" s="95"/>
      <c r="K64" s="200"/>
      <c r="L64" s="125"/>
      <c r="AE64" s="203" t="str">
        <f>+ciselniky!A68</f>
        <v>jazdectvo</v>
      </c>
      <c r="AF64" s="203" t="str">
        <f>+ciselniky!B68</f>
        <v>voltíž</v>
      </c>
      <c r="AG64" s="204">
        <f>+ciselniky!C68</f>
        <v>0.25</v>
      </c>
      <c r="AH64" s="204">
        <f>+ciselniky!D68</f>
        <v>0.5</v>
      </c>
      <c r="AI64" s="204">
        <f>+ciselniky!E68</f>
        <v>0.5</v>
      </c>
      <c r="AJ64" s="204">
        <f>+ciselniky!F68</f>
        <v>0</v>
      </c>
      <c r="AK64" s="203" t="str">
        <f>+ciselniky!G68</f>
        <v>I</v>
      </c>
    </row>
    <row r="65" spans="2:37" ht="12.75" customHeight="1">
      <c r="B65" s="112">
        <f t="shared" si="5"/>
        <v>0</v>
      </c>
      <c r="C65" s="37"/>
      <c r="D65" s="47"/>
      <c r="E65" s="41"/>
      <c r="F65" s="42"/>
      <c r="G65" s="95"/>
      <c r="H65" s="95"/>
      <c r="I65" s="95"/>
      <c r="J65" s="95"/>
      <c r="K65" s="200"/>
      <c r="L65" s="125"/>
      <c r="AE65" s="203" t="str">
        <f>+ciselniky!A69</f>
        <v>jazdectvo</v>
      </c>
      <c r="AF65" s="203" t="str">
        <f>+ciselniky!B69</f>
        <v>drezúra</v>
      </c>
      <c r="AG65" s="204">
        <f>+ciselniky!C69</f>
        <v>0.2</v>
      </c>
      <c r="AH65" s="204">
        <f>+ciselniky!D69</f>
        <v>0</v>
      </c>
      <c r="AI65" s="204">
        <f>+ciselniky!E69</f>
        <v>0</v>
      </c>
      <c r="AJ65" s="204">
        <f>+ciselniky!F69</f>
        <v>1</v>
      </c>
      <c r="AK65" s="203" t="str">
        <f>+ciselniky!G69</f>
        <v>I</v>
      </c>
    </row>
    <row r="66" spans="2:37" ht="12.75" customHeight="1">
      <c r="B66" s="112">
        <f t="shared" si="5"/>
        <v>0</v>
      </c>
      <c r="C66" s="37"/>
      <c r="D66" s="47"/>
      <c r="E66" s="41"/>
      <c r="F66" s="42"/>
      <c r="G66" s="95"/>
      <c r="H66" s="95"/>
      <c r="I66" s="95"/>
      <c r="J66" s="95"/>
      <c r="K66" s="200"/>
      <c r="L66" s="125"/>
      <c r="AE66" s="203" t="str">
        <f>+ciselniky!A70</f>
        <v>jazdectvo</v>
      </c>
      <c r="AF66" s="203" t="str">
        <f>+ciselniky!B70</f>
        <v>vytrvalosť</v>
      </c>
      <c r="AG66" s="204">
        <f>+ciselniky!C70</f>
        <v>0.15</v>
      </c>
      <c r="AH66" s="204">
        <f>+ciselniky!D70</f>
        <v>0</v>
      </c>
      <c r="AI66" s="204">
        <f>+ciselniky!E70</f>
        <v>0</v>
      </c>
      <c r="AJ66" s="204">
        <f>+ciselniky!F70</f>
        <v>1</v>
      </c>
      <c r="AK66" s="203" t="str">
        <f>+ciselniky!G70</f>
        <v>I</v>
      </c>
    </row>
    <row r="67" spans="2:37" ht="12.75" customHeight="1">
      <c r="B67" s="112">
        <f t="shared" si="5"/>
        <v>0</v>
      </c>
      <c r="C67" s="37"/>
      <c r="D67" s="47"/>
      <c r="E67" s="41"/>
      <c r="F67" s="42"/>
      <c r="G67" s="95"/>
      <c r="H67" s="95"/>
      <c r="I67" s="95"/>
      <c r="J67" s="95"/>
      <c r="K67" s="200"/>
      <c r="L67" s="125"/>
      <c r="AE67" s="203" t="str">
        <f>+ciselniky!A71</f>
        <v>jazdectvo</v>
      </c>
      <c r="AF67" s="203" t="str">
        <f>+ciselniky!B71</f>
        <v>záprahy</v>
      </c>
      <c r="AG67" s="204">
        <f>+ciselniky!C71</f>
        <v>0.06</v>
      </c>
      <c r="AH67" s="204">
        <f>+ciselniky!D71</f>
        <v>0</v>
      </c>
      <c r="AI67" s="204">
        <f>+ciselniky!E71</f>
        <v>0</v>
      </c>
      <c r="AJ67" s="204">
        <f>+ciselniky!F71</f>
        <v>1</v>
      </c>
      <c r="AK67" s="203" t="str">
        <f>+ciselniky!G71</f>
        <v>I</v>
      </c>
    </row>
    <row r="68" spans="2:37" ht="12.75" customHeight="1">
      <c r="B68" s="112">
        <f t="shared" si="5"/>
        <v>0</v>
      </c>
      <c r="C68" s="37"/>
      <c r="D68" s="47"/>
      <c r="E68" s="41"/>
      <c r="F68" s="42"/>
      <c r="G68" s="95"/>
      <c r="H68" s="95"/>
      <c r="I68" s="95"/>
      <c r="J68" s="95"/>
      <c r="K68" s="200"/>
      <c r="L68" s="125"/>
      <c r="AE68" s="203" t="str">
        <f>+ciselniky!A72</f>
        <v>jazdectvo</v>
      </c>
      <c r="AF68" s="203" t="str">
        <f>+ciselniky!B72</f>
        <v>všestrannosť</v>
      </c>
      <c r="AG68" s="204">
        <f>+ciselniky!C72</f>
        <v>0.05</v>
      </c>
      <c r="AH68" s="204">
        <f>+ciselniky!D72</f>
        <v>0</v>
      </c>
      <c r="AI68" s="204">
        <f>+ciselniky!E72</f>
        <v>0</v>
      </c>
      <c r="AJ68" s="204">
        <f>+ciselniky!F72</f>
        <v>1</v>
      </c>
      <c r="AK68" s="203" t="str">
        <f>+ciselniky!G72</f>
        <v>I</v>
      </c>
    </row>
    <row r="69" spans="2:37" ht="12.75" customHeight="1">
      <c r="B69" s="112">
        <f t="shared" si="5"/>
        <v>0</v>
      </c>
      <c r="C69" s="37"/>
      <c r="D69" s="47"/>
      <c r="E69" s="41"/>
      <c r="F69" s="42"/>
      <c r="G69" s="95"/>
      <c r="H69" s="95"/>
      <c r="I69" s="95"/>
      <c r="J69" s="95"/>
      <c r="K69" s="200"/>
      <c r="L69" s="125"/>
      <c r="AE69" s="203" t="str">
        <f>+ciselniky!A73</f>
        <v>jazdectvo</v>
      </c>
      <c r="AF69" s="203" t="str">
        <f>+ciselniky!B73</f>
        <v>reining</v>
      </c>
      <c r="AG69" s="204">
        <f>+ciselniky!C73</f>
        <v>0.01</v>
      </c>
      <c r="AH69" s="204">
        <f>+ciselniky!D73</f>
        <v>0</v>
      </c>
      <c r="AI69" s="204">
        <f>+ciselniky!E73</f>
        <v>0</v>
      </c>
      <c r="AJ69" s="204">
        <f>+ciselniky!F73</f>
        <v>1</v>
      </c>
      <c r="AK69" s="203" t="str">
        <f>+ciselniky!G73</f>
        <v>I</v>
      </c>
    </row>
    <row r="70" spans="2:37" ht="12.75" customHeight="1">
      <c r="B70" s="112">
        <f t="shared" si="5"/>
        <v>0</v>
      </c>
      <c r="C70" s="37"/>
      <c r="D70" s="47"/>
      <c r="E70" s="41"/>
      <c r="F70" s="42"/>
      <c r="G70" s="95"/>
      <c r="H70" s="95"/>
      <c r="I70" s="95"/>
      <c r="J70" s="95"/>
      <c r="K70" s="200"/>
      <c r="L70" s="125"/>
      <c r="AE70" s="203" t="str">
        <f>+ciselniky!A74</f>
        <v>judo</v>
      </c>
      <c r="AF70" s="203" t="str">
        <f>+ciselniky!B74</f>
        <v>judo</v>
      </c>
      <c r="AG70" s="204">
        <f>+ciselniky!C74</f>
        <v>1</v>
      </c>
      <c r="AH70" s="204">
        <f>+ciselniky!D74</f>
        <v>0.5</v>
      </c>
      <c r="AI70" s="204">
        <f>+ciselniky!E74</f>
        <v>0.5</v>
      </c>
      <c r="AJ70" s="204">
        <f>+ciselniky!F74</f>
        <v>0</v>
      </c>
      <c r="AK70" s="203" t="str">
        <f>+ciselniky!G74</f>
        <v>I</v>
      </c>
    </row>
    <row r="71" spans="2:37" ht="12.75" customHeight="1">
      <c r="B71" s="112">
        <f t="shared" si="5"/>
        <v>0</v>
      </c>
      <c r="C71" s="37"/>
      <c r="D71" s="47"/>
      <c r="E71" s="41"/>
      <c r="F71" s="42"/>
      <c r="G71" s="95"/>
      <c r="H71" s="95"/>
      <c r="I71" s="95"/>
      <c r="J71" s="95"/>
      <c r="K71" s="200"/>
      <c r="L71" s="125"/>
      <c r="AE71" s="203" t="str">
        <f>+ciselniky!A75</f>
        <v>ju-jitsu</v>
      </c>
      <c r="AF71" s="203" t="str">
        <f>+ciselniky!B75</f>
        <v>ju-jitsu</v>
      </c>
      <c r="AG71" s="204">
        <f>+ciselniky!C75</f>
        <v>1</v>
      </c>
      <c r="AH71" s="204">
        <f>+ciselniky!D75</f>
        <v>0.5</v>
      </c>
      <c r="AI71" s="204">
        <f>+ciselniky!E75</f>
        <v>0.5</v>
      </c>
      <c r="AJ71" s="204">
        <f>+ciselniky!F75</f>
        <v>0</v>
      </c>
      <c r="AK71" s="203" t="str">
        <f>+ciselniky!G75</f>
        <v>I</v>
      </c>
    </row>
    <row r="72" spans="2:37" ht="12.75" customHeight="1">
      <c r="B72" s="112">
        <f t="shared" si="5"/>
        <v>0</v>
      </c>
      <c r="C72" s="37"/>
      <c r="D72" s="47"/>
      <c r="E72" s="41"/>
      <c r="F72" s="42"/>
      <c r="G72" s="95"/>
      <c r="H72" s="95"/>
      <c r="I72" s="95"/>
      <c r="J72" s="95"/>
      <c r="K72" s="200"/>
      <c r="L72" s="125"/>
      <c r="AE72" s="203" t="str">
        <f>+ciselniky!A76</f>
        <v>kanoistika</v>
      </c>
      <c r="AF72" s="203" t="str">
        <f>+ciselniky!B76</f>
        <v>rýchlostná kanoistika</v>
      </c>
      <c r="AG72" s="204">
        <f>+ciselniky!C76</f>
        <v>0.5</v>
      </c>
      <c r="AH72" s="204">
        <f>+ciselniky!D76</f>
        <v>0.6</v>
      </c>
      <c r="AI72" s="204">
        <f>+ciselniky!E76</f>
        <v>0.4</v>
      </c>
      <c r="AJ72" s="204">
        <f>+ciselniky!F76</f>
        <v>0</v>
      </c>
      <c r="AK72" s="203" t="str">
        <f>+ciselniky!G76</f>
        <v>I</v>
      </c>
    </row>
    <row r="73" spans="2:37" ht="12.75" customHeight="1">
      <c r="B73" s="112">
        <f t="shared" si="5"/>
        <v>0</v>
      </c>
      <c r="C73" s="37"/>
      <c r="D73" s="47"/>
      <c r="E73" s="41"/>
      <c r="F73" s="42"/>
      <c r="G73" s="95"/>
      <c r="H73" s="95"/>
      <c r="I73" s="95"/>
      <c r="J73" s="95"/>
      <c r="K73" s="200"/>
      <c r="L73" s="125"/>
      <c r="AE73" s="203" t="str">
        <f>+ciselniky!A77</f>
        <v>kanoistika</v>
      </c>
      <c r="AF73" s="203" t="str">
        <f>+ciselniky!B77</f>
        <v>vodný slalom</v>
      </c>
      <c r="AG73" s="204">
        <f>+ciselniky!C77</f>
        <v>0.5</v>
      </c>
      <c r="AH73" s="204">
        <f>+ciselniky!D77</f>
        <v>0.5</v>
      </c>
      <c r="AI73" s="204">
        <f>+ciselniky!E77</f>
        <v>0.5</v>
      </c>
      <c r="AJ73" s="204">
        <f>+ciselniky!F77</f>
        <v>0</v>
      </c>
      <c r="AK73" s="203" t="str">
        <f>+ciselniky!G77</f>
        <v>I</v>
      </c>
    </row>
    <row r="74" spans="2:37" ht="12.75" customHeight="1" thickBot="1">
      <c r="B74" s="112">
        <f t="shared" si="5"/>
        <v>0</v>
      </c>
      <c r="C74" s="38"/>
      <c r="D74" s="49"/>
      <c r="E74" s="43"/>
      <c r="F74" s="44"/>
      <c r="G74" s="95"/>
      <c r="H74" s="95"/>
      <c r="I74" s="95"/>
      <c r="J74" s="95"/>
      <c r="K74" s="200"/>
      <c r="L74" s="126"/>
      <c r="AE74" s="203" t="str">
        <f>+ciselniky!A78</f>
        <v>karate</v>
      </c>
      <c r="AF74" s="203" t="str">
        <f>+ciselniky!B78</f>
        <v>karate</v>
      </c>
      <c r="AG74" s="204">
        <f>+ciselniky!C78</f>
        <v>1</v>
      </c>
      <c r="AH74" s="204">
        <f>+ciselniky!D78</f>
        <v>0.5</v>
      </c>
      <c r="AI74" s="204">
        <f>+ciselniky!E78</f>
        <v>0.5</v>
      </c>
      <c r="AJ74" s="204">
        <f>+ciselniky!F78</f>
        <v>0</v>
      </c>
      <c r="AK74" s="203" t="str">
        <f>+ciselniky!G78</f>
        <v>I</v>
      </c>
    </row>
    <row r="75" spans="2:37" ht="12.75" customHeight="1" thickBot="1">
      <c r="C75" s="339">
        <v>18</v>
      </c>
      <c r="D75" s="339">
        <v>19</v>
      </c>
      <c r="E75" s="339">
        <v>20</v>
      </c>
      <c r="F75" s="350"/>
      <c r="AE75" s="203" t="str">
        <f>+ciselniky!A79</f>
        <v>kickbox</v>
      </c>
      <c r="AF75" s="203" t="str">
        <f>+ciselniky!B79</f>
        <v>kickbox</v>
      </c>
      <c r="AG75" s="204">
        <f>+ciselniky!C79</f>
        <v>1</v>
      </c>
      <c r="AH75" s="204">
        <f>+ciselniky!D79</f>
        <v>0.5</v>
      </c>
      <c r="AI75" s="204">
        <f>+ciselniky!E79</f>
        <v>0.5</v>
      </c>
      <c r="AJ75" s="204">
        <f>+ciselniky!F79</f>
        <v>0</v>
      </c>
      <c r="AK75" s="203" t="str">
        <f>+ciselniky!G79</f>
        <v>I</v>
      </c>
    </row>
    <row r="76" spans="2:37" ht="12.75" customHeight="1" thickBot="1">
      <c r="B76" s="390" t="s">
        <v>437</v>
      </c>
      <c r="C76" s="393" t="s">
        <v>475</v>
      </c>
      <c r="D76" s="393"/>
      <c r="E76" s="393"/>
      <c r="F76" s="393"/>
      <c r="G76" s="393" t="s">
        <v>476</v>
      </c>
      <c r="H76" s="393"/>
      <c r="I76" s="393"/>
      <c r="J76" s="393"/>
      <c r="Q76" s="117" t="s">
        <v>477</v>
      </c>
      <c r="R76" s="118"/>
      <c r="S76" s="118"/>
      <c r="T76" s="118"/>
      <c r="U76" s="118"/>
      <c r="V76" s="119"/>
      <c r="W76" s="118"/>
      <c r="X76" s="119"/>
      <c r="AE76" s="203" t="str">
        <f>+ciselniky!A80</f>
        <v>kolieskové korčuľovanie</v>
      </c>
      <c r="AF76" s="203" t="str">
        <f>+ciselniky!B80</f>
        <v>skejtbord</v>
      </c>
      <c r="AG76" s="204">
        <f>+ciselniky!C80</f>
        <v>0.43</v>
      </c>
      <c r="AH76" s="204">
        <f>+ciselniky!D80</f>
        <v>0.6</v>
      </c>
      <c r="AI76" s="204">
        <f>+ciselniky!E80</f>
        <v>0.4</v>
      </c>
      <c r="AJ76" s="204">
        <f>+ciselniky!F80</f>
        <v>0</v>
      </c>
      <c r="AK76" s="203" t="str">
        <f>+ciselniky!G80</f>
        <v>I</v>
      </c>
    </row>
    <row r="77" spans="2:37" ht="39" customHeight="1">
      <c r="B77" s="390"/>
      <c r="C77" s="63" t="s">
        <v>478</v>
      </c>
      <c r="D77" s="63" t="s">
        <v>479</v>
      </c>
      <c r="E77" s="63" t="s">
        <v>480</v>
      </c>
      <c r="F77" s="201" t="s">
        <v>481</v>
      </c>
      <c r="G77" s="63" t="s">
        <v>478</v>
      </c>
      <c r="H77" s="63" t="s">
        <v>479</v>
      </c>
      <c r="I77" s="63" t="s">
        <v>480</v>
      </c>
      <c r="J77" s="201" t="s">
        <v>481</v>
      </c>
      <c r="AE77" s="203" t="str">
        <f>+ciselniky!A81</f>
        <v>kolieskové korčuľovanie</v>
      </c>
      <c r="AF77" s="203" t="str">
        <f>+ciselniky!B81</f>
        <v>inline hokej</v>
      </c>
      <c r="AG77" s="204">
        <f>+ciselniky!C81</f>
        <v>0.21</v>
      </c>
      <c r="AH77" s="204">
        <f>+ciselniky!D81</f>
        <v>1</v>
      </c>
      <c r="AI77" s="204">
        <f>+ciselniky!E81</f>
        <v>0</v>
      </c>
      <c r="AJ77" s="204">
        <f>+ciselniky!F81</f>
        <v>0</v>
      </c>
      <c r="AK77" s="203" t="str">
        <f>+ciselniky!G81</f>
        <v>K</v>
      </c>
    </row>
    <row r="78" spans="2:37" ht="12.75" customHeight="1">
      <c r="B78" s="33">
        <f t="shared" ref="B78:B87" si="6">IF($AM$2&gt;$K9,INDEX(AF:AF,$AM$1+$K9),"")</f>
        <v>0</v>
      </c>
      <c r="C78" s="62" t="str">
        <f>+IFERROR(VLOOKUP($B78,PPold!$B:$AG,8+C$75,0),"")</f>
        <v/>
      </c>
      <c r="D78" s="62" t="str">
        <f>+IFERROR(VLOOKUP($B78,PPold!$B:$AG,8+D$75,0),"")</f>
        <v/>
      </c>
      <c r="E78" s="62" t="str">
        <f>+IFERROR(VLOOKUP($B78,PPold!$B:$AG,8+E$75,0),"")</f>
        <v/>
      </c>
      <c r="F78" s="332" t="str">
        <f>+VLOOKUP(B78,'PPJ2'!B$426:F$435,5,0)</f>
        <v/>
      </c>
      <c r="G78" s="62" t="str">
        <f>IF($C9&gt;0, ROUND($C9*INT(SQRT(3*SUM(C$78:C$87))),0),"")</f>
        <v/>
      </c>
      <c r="H78" s="62">
        <f t="shared" ref="H78:J87" si="7">IF($C9&lt;&gt;"", ROUND($C9*INT(SQRT(3*SUM(D$78:D$87))),0),"")</f>
        <v>0</v>
      </c>
      <c r="I78" s="62">
        <f t="shared" si="7"/>
        <v>0</v>
      </c>
      <c r="J78" s="202">
        <f t="shared" si="7"/>
        <v>0</v>
      </c>
      <c r="Q78" s="102" t="s">
        <v>482</v>
      </c>
      <c r="AE78" s="203" t="str">
        <f>+ciselniky!A82</f>
        <v>kolieskové korčuľovanie</v>
      </c>
      <c r="AF78" s="203" t="str">
        <f>+ciselniky!B82</f>
        <v>inline rýchlostné korčuľovanie</v>
      </c>
      <c r="AG78" s="204">
        <f>+ciselniky!C82</f>
        <v>0.21</v>
      </c>
      <c r="AH78" s="204">
        <f>+ciselniky!D82</f>
        <v>0.51</v>
      </c>
      <c r="AI78" s="204">
        <f>+ciselniky!E82</f>
        <v>0.49</v>
      </c>
      <c r="AJ78" s="204">
        <f>+ciselniky!F82</f>
        <v>0</v>
      </c>
      <c r="AK78" s="203" t="str">
        <f>+ciselniky!G82</f>
        <v>I</v>
      </c>
    </row>
    <row r="79" spans="2:37" ht="12.75" customHeight="1">
      <c r="B79" s="33">
        <f t="shared" si="6"/>
        <v>0</v>
      </c>
      <c r="C79" s="62" t="str">
        <f>+IFERROR(VLOOKUP($B79,PPold!$B:$AG,8+C$75,0),"")</f>
        <v/>
      </c>
      <c r="D79" s="62" t="str">
        <f>+IFERROR(VLOOKUP($B79,PPold!$B:$AG,8+D$75,0),"")</f>
        <v/>
      </c>
      <c r="E79" s="62" t="str">
        <f>+IFERROR(VLOOKUP($B79,PPold!$B:$AG,8+E$75,0),"")</f>
        <v/>
      </c>
      <c r="F79" s="332" t="str">
        <f>+VLOOKUP(B79,'PPJ2'!B$426:F$435,5,0)</f>
        <v/>
      </c>
      <c r="G79" s="62">
        <f t="shared" ref="G79:G87" si="8">IF($C10&lt;&gt;"", ROUND($C10*INT(SQRT(3*SUM(C$78:C$87))),0),"")</f>
        <v>0</v>
      </c>
      <c r="H79" s="62">
        <f t="shared" si="7"/>
        <v>0</v>
      </c>
      <c r="I79" s="62">
        <f t="shared" si="7"/>
        <v>0</v>
      </c>
      <c r="J79" s="202">
        <f t="shared" si="7"/>
        <v>0</v>
      </c>
      <c r="Q79" s="102" t="s">
        <v>483</v>
      </c>
      <c r="AE79" s="203" t="str">
        <f>+ciselniky!A83</f>
        <v>kolieskové korčuľovanie</v>
      </c>
      <c r="AF79" s="203" t="str">
        <f>+ciselniky!B83</f>
        <v>inline zjazd</v>
      </c>
      <c r="AG79" s="204">
        <f>+ciselniky!C83</f>
        <v>0.15</v>
      </c>
      <c r="AH79" s="204">
        <f>+ciselniky!D83</f>
        <v>0.66</v>
      </c>
      <c r="AI79" s="204">
        <f>+ciselniky!E83</f>
        <v>0.33</v>
      </c>
      <c r="AJ79" s="204">
        <f>+ciselniky!F83</f>
        <v>0.01</v>
      </c>
      <c r="AK79" s="203" t="str">
        <f>+ciselniky!G83</f>
        <v>I</v>
      </c>
    </row>
    <row r="80" spans="2:37" ht="12.75" customHeight="1">
      <c r="B80" s="33">
        <f t="shared" si="6"/>
        <v>0</v>
      </c>
      <c r="C80" s="62" t="str">
        <f>+IFERROR(VLOOKUP($B80,PPold!$B:$AG,8+C$75,0),"")</f>
        <v/>
      </c>
      <c r="D80" s="62" t="str">
        <f>+IFERROR(VLOOKUP($B80,PPold!$B:$AG,8+D$75,0),"")</f>
        <v/>
      </c>
      <c r="E80" s="62" t="str">
        <f>+IFERROR(VLOOKUP($B80,PPold!$B:$AG,8+E$75,0),"")</f>
        <v/>
      </c>
      <c r="F80" s="332" t="str">
        <f>+VLOOKUP(B80,'PPJ2'!B$426:F$435,5,0)</f>
        <v/>
      </c>
      <c r="G80" s="62">
        <f t="shared" si="8"/>
        <v>0</v>
      </c>
      <c r="H80" s="62">
        <f t="shared" si="7"/>
        <v>0</v>
      </c>
      <c r="I80" s="62">
        <f t="shared" si="7"/>
        <v>0</v>
      </c>
      <c r="J80" s="202">
        <f t="shared" si="7"/>
        <v>0</v>
      </c>
      <c r="Q80" s="102" t="s">
        <v>484</v>
      </c>
      <c r="AE80" s="203" t="str">
        <f>+ciselniky!A84</f>
        <v>kolieskové korčuľovanie</v>
      </c>
      <c r="AF80" s="203" t="str">
        <f>+ciselniky!B84</f>
        <v>inline krasokorčuľovanie</v>
      </c>
      <c r="AG80" s="204">
        <f>+ciselniky!C84</f>
        <v>0</v>
      </c>
      <c r="AH80" s="204">
        <f>+ciselniky!D84</f>
        <v>0</v>
      </c>
      <c r="AI80" s="204">
        <f>+ciselniky!E84</f>
        <v>0</v>
      </c>
      <c r="AJ80" s="204">
        <f>+ciselniky!F84</f>
        <v>0</v>
      </c>
      <c r="AK80" s="203" t="str">
        <f>+ciselniky!G84</f>
        <v>I</v>
      </c>
    </row>
    <row r="81" spans="2:37" ht="12.75" customHeight="1">
      <c r="B81" s="33">
        <f t="shared" si="6"/>
        <v>0</v>
      </c>
      <c r="C81" s="62" t="str">
        <f>+IFERROR(VLOOKUP($B81,PPold!$B:$AG,8+C$75,0),"")</f>
        <v/>
      </c>
      <c r="D81" s="62" t="str">
        <f>+IFERROR(VLOOKUP($B81,PPold!$B:$AG,8+D$75,0),"")</f>
        <v/>
      </c>
      <c r="E81" s="62" t="str">
        <f>+IFERROR(VLOOKUP($B81,PPold!$B:$AG,8+E$75,0),"")</f>
        <v/>
      </c>
      <c r="F81" s="332" t="str">
        <f>+VLOOKUP(B81,'PPJ2'!B$426:F$435,5,0)</f>
        <v/>
      </c>
      <c r="G81" s="62">
        <f t="shared" si="8"/>
        <v>0</v>
      </c>
      <c r="H81" s="62">
        <f t="shared" si="7"/>
        <v>0</v>
      </c>
      <c r="I81" s="62">
        <f t="shared" si="7"/>
        <v>0</v>
      </c>
      <c r="J81" s="202">
        <f t="shared" si="7"/>
        <v>0</v>
      </c>
      <c r="Q81" s="102" t="s">
        <v>485</v>
      </c>
      <c r="AE81" s="203" t="str">
        <f>+ciselniky!A85</f>
        <v>kolieskové korčuľovanie</v>
      </c>
      <c r="AF81" s="203" t="str">
        <f>+ciselniky!B85</f>
        <v>inline voľný štýl</v>
      </c>
      <c r="AG81" s="204">
        <f>+ciselniky!C85</f>
        <v>0</v>
      </c>
      <c r="AH81" s="204">
        <f>+ciselniky!D85</f>
        <v>0</v>
      </c>
      <c r="AI81" s="204">
        <f>+ciselniky!E85</f>
        <v>0</v>
      </c>
      <c r="AJ81" s="204">
        <f>+ciselniky!F85</f>
        <v>0</v>
      </c>
      <c r="AK81" s="203" t="str">
        <f>+ciselniky!G85</f>
        <v>I</v>
      </c>
    </row>
    <row r="82" spans="2:37" ht="12.75" customHeight="1">
      <c r="B82" s="33">
        <f t="shared" si="6"/>
        <v>0</v>
      </c>
      <c r="C82" s="62" t="str">
        <f>+IFERROR(VLOOKUP($B82,PPold!$B:$AG,8+C$75,0),"")</f>
        <v/>
      </c>
      <c r="D82" s="62" t="str">
        <f>+IFERROR(VLOOKUP($B82,PPold!$B:$AG,8+D$75,0),"")</f>
        <v/>
      </c>
      <c r="E82" s="62" t="str">
        <f>+IFERROR(VLOOKUP($B82,PPold!$B:$AG,8+E$75,0),"")</f>
        <v/>
      </c>
      <c r="F82" s="332" t="str">
        <f>+VLOOKUP(B82,'PPJ2'!B$426:F$435,5,0)</f>
        <v/>
      </c>
      <c r="G82" s="62">
        <f t="shared" si="8"/>
        <v>0</v>
      </c>
      <c r="H82" s="62">
        <f t="shared" si="7"/>
        <v>0</v>
      </c>
      <c r="I82" s="62">
        <f t="shared" si="7"/>
        <v>0</v>
      </c>
      <c r="J82" s="202">
        <f t="shared" si="7"/>
        <v>0</v>
      </c>
      <c r="L82" s="102"/>
      <c r="M82" s="102"/>
      <c r="N82" s="102"/>
      <c r="O82" s="102"/>
      <c r="Q82" s="102" t="s">
        <v>486</v>
      </c>
      <c r="AE82" s="203" t="str">
        <f>+ciselniky!A86</f>
        <v>korfbal</v>
      </c>
      <c r="AF82" s="203" t="str">
        <f>+ciselniky!B86</f>
        <v>korfbal</v>
      </c>
      <c r="AG82" s="204">
        <f>+ciselniky!C86</f>
        <v>1</v>
      </c>
      <c r="AH82" s="204">
        <f>+ciselniky!D86</f>
        <v>0</v>
      </c>
      <c r="AI82" s="204">
        <f>+ciselniky!E86</f>
        <v>0</v>
      </c>
      <c r="AJ82" s="204">
        <f>+ciselniky!F86</f>
        <v>1</v>
      </c>
      <c r="AK82" s="203" t="str">
        <f>+ciselniky!G86</f>
        <v>K</v>
      </c>
    </row>
    <row r="83" spans="2:37" ht="12.75" customHeight="1">
      <c r="B83" s="33">
        <f t="shared" si="6"/>
        <v>0</v>
      </c>
      <c r="C83" s="62" t="str">
        <f>+IFERROR(VLOOKUP($B83,PPold!$B:$AG,8+C$75,0),"")</f>
        <v/>
      </c>
      <c r="D83" s="62" t="str">
        <f>+IFERROR(VLOOKUP($B83,PPold!$B:$AG,8+D$75,0),"")</f>
        <v/>
      </c>
      <c r="E83" s="62" t="str">
        <f>+IFERROR(VLOOKUP($B83,PPold!$B:$AG,8+E$75,0),"")</f>
        <v/>
      </c>
      <c r="F83" s="332" t="str">
        <f>+VLOOKUP(B83,'PPJ2'!B$426:F$435,5,0)</f>
        <v/>
      </c>
      <c r="G83" s="62">
        <f t="shared" si="8"/>
        <v>0</v>
      </c>
      <c r="H83" s="62">
        <f t="shared" si="7"/>
        <v>0</v>
      </c>
      <c r="I83" s="62">
        <f t="shared" si="7"/>
        <v>0</v>
      </c>
      <c r="J83" s="202">
        <f t="shared" si="7"/>
        <v>0</v>
      </c>
      <c r="L83" s="102"/>
      <c r="M83" s="102"/>
      <c r="N83" s="102"/>
      <c r="O83" s="102"/>
      <c r="Q83" s="102" t="s">
        <v>487</v>
      </c>
      <c r="AE83" s="203" t="str">
        <f>+ciselniky!A87</f>
        <v>krasokorčuľovanie</v>
      </c>
      <c r="AF83" s="203" t="str">
        <f>+ciselniky!B87</f>
        <v>krasokorčuľovanie</v>
      </c>
      <c r="AG83" s="204">
        <f>+ciselniky!C87</f>
        <v>1</v>
      </c>
      <c r="AH83" s="204">
        <f>+ciselniky!D87</f>
        <v>0.2</v>
      </c>
      <c r="AI83" s="204">
        <f>+ciselniky!E87</f>
        <v>0.2</v>
      </c>
      <c r="AJ83" s="204">
        <f>+ciselniky!F87</f>
        <v>0.6</v>
      </c>
      <c r="AK83" s="203" t="str">
        <f>+ciselniky!G87</f>
        <v>I</v>
      </c>
    </row>
    <row r="84" spans="2:37" ht="12.75" customHeight="1">
      <c r="B84" s="33">
        <f t="shared" si="6"/>
        <v>0</v>
      </c>
      <c r="C84" s="62" t="str">
        <f>+IFERROR(VLOOKUP($B84,PPold!$B:$AG,8+C$75,0),"")</f>
        <v/>
      </c>
      <c r="D84" s="62" t="str">
        <f>+IFERROR(VLOOKUP($B84,PPold!$B:$AG,8+D$75,0),"")</f>
        <v/>
      </c>
      <c r="E84" s="62" t="str">
        <f>+IFERROR(VLOOKUP($B84,PPold!$B:$AG,8+E$75,0),"")</f>
        <v/>
      </c>
      <c r="F84" s="332" t="str">
        <f>+VLOOKUP(B84,'PPJ2'!B$426:F$435,5,0)</f>
        <v/>
      </c>
      <c r="G84" s="62">
        <f t="shared" si="8"/>
        <v>0</v>
      </c>
      <c r="H84" s="62">
        <f t="shared" si="7"/>
        <v>0</v>
      </c>
      <c r="I84" s="62">
        <f t="shared" si="7"/>
        <v>0</v>
      </c>
      <c r="J84" s="202">
        <f t="shared" si="7"/>
        <v>0</v>
      </c>
      <c r="L84" s="102"/>
      <c r="M84" s="102"/>
      <c r="N84" s="102"/>
      <c r="O84" s="102"/>
      <c r="Q84" s="102" t="s">
        <v>488</v>
      </c>
      <c r="AE84" s="203" t="str">
        <f>+ciselniky!A88</f>
        <v>krasokorčuľovanie</v>
      </c>
      <c r="AF84" s="203" t="str">
        <f>+ciselniky!B88</f>
        <v>synchronizované korčuľovanie</v>
      </c>
      <c r="AG84" s="204">
        <f>+ciselniky!C88</f>
        <v>0</v>
      </c>
      <c r="AH84" s="204">
        <f>+ciselniky!D88</f>
        <v>0</v>
      </c>
      <c r="AI84" s="204">
        <f>+ciselniky!E88</f>
        <v>0</v>
      </c>
      <c r="AJ84" s="204">
        <f>+ciselniky!F88</f>
        <v>1</v>
      </c>
      <c r="AK84" s="203" t="str">
        <f>+ciselniky!G88</f>
        <v>I</v>
      </c>
    </row>
    <row r="85" spans="2:37" ht="13.5" customHeight="1">
      <c r="B85" s="33">
        <f t="shared" si="6"/>
        <v>0</v>
      </c>
      <c r="C85" s="62" t="str">
        <f>+IFERROR(VLOOKUP($B85,PPold!$B:$AG,8+C$75,0),"")</f>
        <v/>
      </c>
      <c r="D85" s="62" t="str">
        <f>+IFERROR(VLOOKUP($B85,PPold!$B:$AG,8+D$75,0),"")</f>
        <v/>
      </c>
      <c r="E85" s="62" t="str">
        <f>+IFERROR(VLOOKUP($B85,PPold!$B:$AG,8+E$75,0),"")</f>
        <v/>
      </c>
      <c r="F85" s="332" t="str">
        <f>+VLOOKUP(B85,'PPJ2'!B$426:F$435,5,0)</f>
        <v/>
      </c>
      <c r="G85" s="62">
        <f t="shared" si="8"/>
        <v>0</v>
      </c>
      <c r="H85" s="62">
        <f t="shared" si="7"/>
        <v>0</v>
      </c>
      <c r="I85" s="62">
        <f t="shared" si="7"/>
        <v>0</v>
      </c>
      <c r="J85" s="202">
        <f t="shared" si="7"/>
        <v>0</v>
      </c>
      <c r="AE85" s="203" t="str">
        <f>+ciselniky!A89</f>
        <v>kulturistika a fitnes</v>
      </c>
      <c r="AF85" s="203" t="str">
        <f>+ciselniky!B89</f>
        <v>fitnes</v>
      </c>
      <c r="AG85" s="204">
        <f>+ciselniky!C89</f>
        <v>0.4</v>
      </c>
      <c r="AH85" s="204">
        <f>+ciselniky!D89</f>
        <v>0.05</v>
      </c>
      <c r="AI85" s="204">
        <f>+ciselniky!E89</f>
        <v>0.95</v>
      </c>
      <c r="AJ85" s="204">
        <f>+ciselniky!F89</f>
        <v>0</v>
      </c>
      <c r="AK85" s="203" t="str">
        <f>+ciselniky!G89</f>
        <v>I</v>
      </c>
    </row>
    <row r="86" spans="2:37" ht="12.75">
      <c r="B86" s="33">
        <f t="shared" si="6"/>
        <v>0</v>
      </c>
      <c r="C86" s="62" t="str">
        <f>+IFERROR(VLOOKUP($B86,PPold!$B:$AG,8+C$75,0),"")</f>
        <v/>
      </c>
      <c r="D86" s="62" t="str">
        <f>+IFERROR(VLOOKUP($B86,PPold!$B:$AG,8+D$75,0),"")</f>
        <v/>
      </c>
      <c r="E86" s="62" t="str">
        <f>+IFERROR(VLOOKUP($B86,PPold!$B:$AG,8+E$75,0),"")</f>
        <v/>
      </c>
      <c r="F86" s="332" t="str">
        <f>+VLOOKUP(B86,'PPJ2'!B$426:F$435,5,0)</f>
        <v/>
      </c>
      <c r="G86" s="62">
        <f t="shared" si="8"/>
        <v>0</v>
      </c>
      <c r="H86" s="62">
        <f t="shared" si="7"/>
        <v>0</v>
      </c>
      <c r="I86" s="62">
        <f t="shared" si="7"/>
        <v>0</v>
      </c>
      <c r="J86" s="202">
        <f t="shared" si="7"/>
        <v>0</v>
      </c>
      <c r="AE86" s="203" t="str">
        <f>+ciselniky!A90</f>
        <v>kulturistika a fitnes</v>
      </c>
      <c r="AF86" s="203" t="str">
        <f>+ciselniky!B90</f>
        <v>klasická kulturistika</v>
      </c>
      <c r="AG86" s="204">
        <f>+ciselniky!C90</f>
        <v>0.3</v>
      </c>
      <c r="AH86" s="204">
        <f>+ciselniky!D90</f>
        <v>1</v>
      </c>
      <c r="AI86" s="204">
        <f>+ciselniky!E90</f>
        <v>0</v>
      </c>
      <c r="AJ86" s="204">
        <f>+ciselniky!F90</f>
        <v>0</v>
      </c>
      <c r="AK86" s="203" t="str">
        <f>+ciselniky!G90</f>
        <v>I</v>
      </c>
    </row>
    <row r="87" spans="2:37" ht="12.75" customHeight="1">
      <c r="B87" s="33">
        <f t="shared" si="6"/>
        <v>0</v>
      </c>
      <c r="C87" s="62" t="str">
        <f>+IFERROR(VLOOKUP($B87,PPold!$B:$AG,8+C$75,0),"")</f>
        <v/>
      </c>
      <c r="D87" s="62" t="str">
        <f>+IFERROR(VLOOKUP($B87,PPold!$B:$AG,8+D$75,0),"")</f>
        <v/>
      </c>
      <c r="E87" s="62" t="str">
        <f>+IFERROR(VLOOKUP($B87,PPold!$B:$AG,8+E$75,0),"")</f>
        <v/>
      </c>
      <c r="F87" s="332" t="str">
        <f>+VLOOKUP(B87,'PPJ2'!B$426:F$435,5,0)</f>
        <v/>
      </c>
      <c r="G87" s="62">
        <f t="shared" si="8"/>
        <v>0</v>
      </c>
      <c r="H87" s="62">
        <f t="shared" si="7"/>
        <v>0</v>
      </c>
      <c r="I87" s="62">
        <f t="shared" si="7"/>
        <v>0</v>
      </c>
      <c r="J87" s="202">
        <f t="shared" si="7"/>
        <v>0</v>
      </c>
      <c r="L87" s="102"/>
      <c r="M87" s="102"/>
      <c r="N87" s="102"/>
      <c r="O87" s="102"/>
      <c r="Q87" s="113" t="s">
        <v>474</v>
      </c>
      <c r="AE87" s="203" t="str">
        <f>+ciselniky!A91</f>
        <v>kulturistika a fitnes</v>
      </c>
      <c r="AF87" s="203" t="str">
        <f>+ciselniky!B91</f>
        <v>kulturistika</v>
      </c>
      <c r="AG87" s="204">
        <f>+ciselniky!C91</f>
        <v>0.2</v>
      </c>
      <c r="AH87" s="204">
        <f>+ciselniky!D91</f>
        <v>0.8</v>
      </c>
      <c r="AI87" s="204">
        <f>+ciselniky!E91</f>
        <v>0.2</v>
      </c>
      <c r="AJ87" s="204">
        <f>+ciselniky!F91</f>
        <v>0</v>
      </c>
      <c r="AK87" s="203" t="str">
        <f>+ciselniky!G91</f>
        <v>I</v>
      </c>
    </row>
    <row r="88" spans="2:37" ht="12.75" customHeight="1" thickBot="1">
      <c r="B88" s="113" t="s">
        <v>489</v>
      </c>
      <c r="AE88" s="203" t="str">
        <f>+ciselniky!A92</f>
        <v>kulturistika a fitnes</v>
      </c>
      <c r="AF88" s="203" t="str">
        <f>+ciselniky!B92</f>
        <v>bodyfitnes</v>
      </c>
      <c r="AG88" s="204">
        <f>+ciselniky!C92</f>
        <v>0.1</v>
      </c>
      <c r="AH88" s="204">
        <f>+ciselniky!D92</f>
        <v>0</v>
      </c>
      <c r="AI88" s="204">
        <f>+ciselniky!E92</f>
        <v>1</v>
      </c>
      <c r="AJ88" s="204">
        <f>+ciselniky!F92</f>
        <v>0</v>
      </c>
      <c r="AK88" s="203" t="str">
        <f>+ciselniky!G92</f>
        <v>I</v>
      </c>
    </row>
    <row r="89" spans="2:37" ht="12.75" customHeight="1" thickBot="1">
      <c r="B89" s="384" t="s">
        <v>27</v>
      </c>
      <c r="C89" s="384" t="s">
        <v>55</v>
      </c>
      <c r="D89" s="384" t="s">
        <v>490</v>
      </c>
      <c r="E89" s="384" t="s">
        <v>491</v>
      </c>
      <c r="F89" s="388" t="s">
        <v>492</v>
      </c>
      <c r="G89" s="396"/>
      <c r="H89" s="384" t="s">
        <v>493</v>
      </c>
      <c r="I89" s="397" t="s">
        <v>494</v>
      </c>
      <c r="J89" s="384" t="s">
        <v>495</v>
      </c>
      <c r="K89" s="384" t="s">
        <v>496</v>
      </c>
      <c r="L89" s="384" t="s">
        <v>497</v>
      </c>
      <c r="M89" s="384" t="s">
        <v>498</v>
      </c>
      <c r="N89" s="384" t="s">
        <v>499</v>
      </c>
      <c r="O89" s="384" t="s">
        <v>500</v>
      </c>
      <c r="Q89" s="117" t="s">
        <v>501</v>
      </c>
      <c r="R89" s="118"/>
      <c r="S89" s="118"/>
      <c r="T89" s="118"/>
      <c r="U89" s="118"/>
      <c r="V89" s="119"/>
      <c r="AE89" s="203" t="str">
        <f>+ciselniky!A93</f>
        <v>ľadový hokej</v>
      </c>
      <c r="AF89" s="203" t="str">
        <f>+ciselniky!B93</f>
        <v>ľadový hokej</v>
      </c>
      <c r="AG89" s="204">
        <f>+ciselniky!C93</f>
        <v>1</v>
      </c>
      <c r="AH89" s="204">
        <f>+ciselniky!D93</f>
        <v>0.85</v>
      </c>
      <c r="AI89" s="204">
        <f>+ciselniky!E93</f>
        <v>0.15</v>
      </c>
      <c r="AJ89" s="204">
        <f>+ciselniky!F93</f>
        <v>0</v>
      </c>
      <c r="AK89" s="203" t="str">
        <f>+ciselniky!G93</f>
        <v>K</v>
      </c>
    </row>
    <row r="90" spans="2:37" ht="12.75" customHeight="1" thickBot="1">
      <c r="B90" s="391"/>
      <c r="C90" s="392"/>
      <c r="D90" s="392"/>
      <c r="E90" s="392"/>
      <c r="F90" s="120" t="s">
        <v>426</v>
      </c>
      <c r="G90" s="120" t="s">
        <v>427</v>
      </c>
      <c r="H90" s="392"/>
      <c r="I90" s="398"/>
      <c r="J90" s="392"/>
      <c r="K90" s="385"/>
      <c r="L90" s="385"/>
      <c r="M90" s="385"/>
      <c r="N90" s="385"/>
      <c r="O90" s="392"/>
      <c r="AE90" s="203" t="str">
        <f>+ciselniky!A94</f>
        <v>lakros</v>
      </c>
      <c r="AF90" s="203" t="str">
        <f>+ciselniky!B94</f>
        <v>field lakros</v>
      </c>
      <c r="AG90" s="204">
        <f>+ciselniky!C94</f>
        <v>0.75</v>
      </c>
      <c r="AH90" s="204">
        <f>+ciselniky!D94</f>
        <v>0.7</v>
      </c>
      <c r="AI90" s="204">
        <f>+ciselniky!E94</f>
        <v>0.3</v>
      </c>
      <c r="AJ90" s="204">
        <f>+ciselniky!F94</f>
        <v>0</v>
      </c>
      <c r="AK90" s="203" t="str">
        <f>+ciselniky!G94</f>
        <v>K</v>
      </c>
    </row>
    <row r="91" spans="2:37" ht="12.75" customHeight="1">
      <c r="B91" s="112">
        <f t="shared" si="5"/>
        <v>0</v>
      </c>
      <c r="C91" s="36"/>
      <c r="D91" s="273"/>
      <c r="E91" s="329"/>
      <c r="F91" s="39"/>
      <c r="G91" s="39"/>
      <c r="H91" s="46"/>
      <c r="I91" s="39"/>
      <c r="J91" s="39"/>
      <c r="K91" s="46"/>
      <c r="L91" s="39"/>
      <c r="M91" s="272"/>
      <c r="N91" s="39"/>
      <c r="O91" s="274"/>
      <c r="Q91" s="102" t="s">
        <v>502</v>
      </c>
      <c r="AE91" s="203" t="str">
        <f>+ciselniky!A95</f>
        <v>lakros</v>
      </c>
      <c r="AF91" s="203" t="str">
        <f>+ciselniky!B95</f>
        <v>box lakros</v>
      </c>
      <c r="AG91" s="204">
        <f>+ciselniky!C95</f>
        <v>0.25</v>
      </c>
      <c r="AH91" s="204">
        <f>+ciselniky!D95</f>
        <v>1</v>
      </c>
      <c r="AI91" s="204">
        <f>+ciselniky!E95</f>
        <v>0</v>
      </c>
      <c r="AJ91" s="204">
        <f>+ciselniky!F95</f>
        <v>0</v>
      </c>
      <c r="AK91" s="203" t="str">
        <f>+ciselniky!G95</f>
        <v>K</v>
      </c>
    </row>
    <row r="92" spans="2:37" ht="12.75" customHeight="1">
      <c r="B92" s="112">
        <f t="shared" si="5"/>
        <v>0</v>
      </c>
      <c r="C92" s="37"/>
      <c r="D92" s="67"/>
      <c r="E92" s="47"/>
      <c r="F92" s="41"/>
      <c r="G92" s="41"/>
      <c r="H92" s="48"/>
      <c r="I92" s="41"/>
      <c r="J92" s="41"/>
      <c r="K92" s="48"/>
      <c r="L92" s="41"/>
      <c r="M92" s="61"/>
      <c r="N92" s="41"/>
      <c r="O92" s="129"/>
      <c r="Q92" s="102" t="s">
        <v>503</v>
      </c>
      <c r="AE92" s="203" t="str">
        <f>+ciselniky!A96</f>
        <v>letecké športy</v>
      </c>
      <c r="AF92" s="203" t="str">
        <f>+ciselniky!B96</f>
        <v>letecké modelárstvo</v>
      </c>
      <c r="AG92" s="204">
        <f>+ciselniky!C96</f>
        <v>0.4</v>
      </c>
      <c r="AH92" s="204">
        <f>+ciselniky!D96</f>
        <v>1</v>
      </c>
      <c r="AI92" s="204">
        <f>+ciselniky!E96</f>
        <v>0</v>
      </c>
      <c r="AJ92" s="204">
        <f>+ciselniky!F96</f>
        <v>0</v>
      </c>
      <c r="AK92" s="203" t="str">
        <f>+ciselniky!G96</f>
        <v>I</v>
      </c>
    </row>
    <row r="93" spans="2:37" ht="12.75" customHeight="1">
      <c r="B93" s="112">
        <f t="shared" si="5"/>
        <v>0</v>
      </c>
      <c r="C93" s="37"/>
      <c r="D93" s="67"/>
      <c r="E93" s="47"/>
      <c r="F93" s="41"/>
      <c r="G93" s="41"/>
      <c r="H93" s="48"/>
      <c r="I93" s="41"/>
      <c r="J93" s="41"/>
      <c r="K93" s="48"/>
      <c r="L93" s="41"/>
      <c r="M93" s="61"/>
      <c r="N93" s="41"/>
      <c r="O93" s="129"/>
      <c r="Q93" s="113" t="s">
        <v>504</v>
      </c>
      <c r="AE93" s="203" t="str">
        <f>+ciselniky!A97</f>
        <v>letecké športy</v>
      </c>
      <c r="AF93" s="203" t="str">
        <f>+ciselniky!B97</f>
        <v>padákové lietanie</v>
      </c>
      <c r="AG93" s="204">
        <f>+ciselniky!C97</f>
        <v>0.25</v>
      </c>
      <c r="AH93" s="204">
        <f>+ciselniky!D97</f>
        <v>1</v>
      </c>
      <c r="AI93" s="204">
        <f>+ciselniky!E97</f>
        <v>0</v>
      </c>
      <c r="AJ93" s="204">
        <f>+ciselniky!F97</f>
        <v>0</v>
      </c>
      <c r="AK93" s="203" t="str">
        <f>+ciselniky!G97</f>
        <v>I</v>
      </c>
    </row>
    <row r="94" spans="2:37" ht="12.75" customHeight="1">
      <c r="B94" s="112">
        <f t="shared" si="5"/>
        <v>0</v>
      </c>
      <c r="C94" s="37"/>
      <c r="D94" s="67"/>
      <c r="E94" s="47"/>
      <c r="F94" s="41"/>
      <c r="G94" s="41"/>
      <c r="H94" s="48"/>
      <c r="I94" s="41"/>
      <c r="J94" s="41"/>
      <c r="K94" s="48"/>
      <c r="L94" s="41"/>
      <c r="M94" s="61"/>
      <c r="N94" s="41"/>
      <c r="O94" s="129"/>
      <c r="Q94" s="102" t="s">
        <v>505</v>
      </c>
      <c r="AE94" s="203" t="str">
        <f>+ciselniky!A98</f>
        <v>letecké športy</v>
      </c>
      <c r="AF94" s="203" t="str">
        <f>+ciselniky!B98</f>
        <v>všeobecné letectvo</v>
      </c>
      <c r="AG94" s="204">
        <f>+ciselniky!C98</f>
        <v>0.15</v>
      </c>
      <c r="AH94" s="204">
        <f>+ciselniky!D98</f>
        <v>1</v>
      </c>
      <c r="AI94" s="204">
        <f>+ciselniky!E98</f>
        <v>0</v>
      </c>
      <c r="AJ94" s="204">
        <f>+ciselniky!F98</f>
        <v>0</v>
      </c>
      <c r="AK94" s="203" t="str">
        <f>+ciselniky!G98</f>
        <v>I</v>
      </c>
    </row>
    <row r="95" spans="2:37" ht="12.75" customHeight="1">
      <c r="B95" s="112">
        <f t="shared" si="5"/>
        <v>0</v>
      </c>
      <c r="C95" s="37"/>
      <c r="D95" s="67"/>
      <c r="E95" s="47"/>
      <c r="F95" s="41"/>
      <c r="G95" s="41"/>
      <c r="H95" s="48"/>
      <c r="I95" s="41"/>
      <c r="J95" s="41"/>
      <c r="K95" s="48"/>
      <c r="L95" s="41"/>
      <c r="M95" s="61"/>
      <c r="N95" s="41"/>
      <c r="O95" s="129"/>
      <c r="Q95" s="102" t="s">
        <v>506</v>
      </c>
      <c r="AE95" s="203" t="str">
        <f>+ciselniky!A99</f>
        <v>letecké športy</v>
      </c>
      <c r="AF95" s="203" t="str">
        <f>+ciselniky!B99</f>
        <v>parašutizmus</v>
      </c>
      <c r="AG95" s="204">
        <f>+ciselniky!C99</f>
        <v>0.1</v>
      </c>
      <c r="AH95" s="204">
        <f>+ciselniky!D99</f>
        <v>1</v>
      </c>
      <c r="AI95" s="204">
        <f>+ciselniky!E99</f>
        <v>0</v>
      </c>
      <c r="AJ95" s="204">
        <f>+ciselniky!F99</f>
        <v>0</v>
      </c>
      <c r="AK95" s="203" t="str">
        <f>+ciselniky!G99</f>
        <v>I</v>
      </c>
    </row>
    <row r="96" spans="2:37" ht="12.75" customHeight="1">
      <c r="B96" s="112">
        <f t="shared" si="5"/>
        <v>0</v>
      </c>
      <c r="C96" s="37"/>
      <c r="D96" s="67"/>
      <c r="E96" s="47"/>
      <c r="F96" s="41"/>
      <c r="G96" s="41"/>
      <c r="H96" s="48"/>
      <c r="I96" s="41"/>
      <c r="J96" s="41"/>
      <c r="K96" s="48"/>
      <c r="L96" s="41"/>
      <c r="M96" s="61"/>
      <c r="N96" s="41"/>
      <c r="O96" s="129"/>
      <c r="Q96" s="102" t="s">
        <v>507</v>
      </c>
      <c r="AE96" s="203" t="str">
        <f>+ciselniky!A100</f>
        <v>letecké športy</v>
      </c>
      <c r="AF96" s="203" t="str">
        <f>+ciselniky!B100</f>
        <v>bezmotorové lietanie</v>
      </c>
      <c r="AG96" s="204">
        <f>+ciselniky!C100</f>
        <v>0.06</v>
      </c>
      <c r="AH96" s="204">
        <f>+ciselniky!D100</f>
        <v>1</v>
      </c>
      <c r="AI96" s="204">
        <f>+ciselniky!E100</f>
        <v>0</v>
      </c>
      <c r="AJ96" s="204">
        <f>+ciselniky!F100</f>
        <v>0</v>
      </c>
      <c r="AK96" s="203" t="str">
        <f>+ciselniky!G100</f>
        <v>I</v>
      </c>
    </row>
    <row r="97" spans="2:37" ht="12.75" customHeight="1">
      <c r="B97" s="112">
        <f t="shared" si="5"/>
        <v>0</v>
      </c>
      <c r="C97" s="37"/>
      <c r="D97" s="67"/>
      <c r="E97" s="47"/>
      <c r="F97" s="41"/>
      <c r="G97" s="41"/>
      <c r="H97" s="48"/>
      <c r="I97" s="41"/>
      <c r="J97" s="41"/>
      <c r="K97" s="48"/>
      <c r="L97" s="41"/>
      <c r="M97" s="61"/>
      <c r="N97" s="41"/>
      <c r="O97" s="129"/>
      <c r="Q97" s="102" t="s">
        <v>508</v>
      </c>
      <c r="AE97" s="203" t="str">
        <f>+ciselniky!A101</f>
        <v>letecké športy</v>
      </c>
      <c r="AF97" s="203" t="str">
        <f>+ciselniky!B101</f>
        <v>balónové lietanie</v>
      </c>
      <c r="AG97" s="204">
        <f>+ciselniky!C101</f>
        <v>0.01</v>
      </c>
      <c r="AH97" s="204">
        <f>+ciselniky!D101</f>
        <v>1</v>
      </c>
      <c r="AI97" s="204">
        <f>+ciselniky!E101</f>
        <v>0</v>
      </c>
      <c r="AJ97" s="204">
        <f>+ciselniky!F101</f>
        <v>0</v>
      </c>
      <c r="AK97" s="203" t="str">
        <f>+ciselniky!G101</f>
        <v>I</v>
      </c>
    </row>
    <row r="98" spans="2:37" ht="12.75" customHeight="1">
      <c r="B98" s="112">
        <f t="shared" si="5"/>
        <v>0</v>
      </c>
      <c r="C98" s="37"/>
      <c r="D98" s="67"/>
      <c r="E98" s="47"/>
      <c r="F98" s="41"/>
      <c r="G98" s="41"/>
      <c r="H98" s="48"/>
      <c r="I98" s="41"/>
      <c r="J98" s="41"/>
      <c r="K98" s="48"/>
      <c r="L98" s="41"/>
      <c r="M98" s="61"/>
      <c r="N98" s="41"/>
      <c r="O98" s="129"/>
      <c r="Q98" s="102" t="s">
        <v>509</v>
      </c>
      <c r="AE98" s="203" t="str">
        <f>+ciselniky!A102</f>
        <v>letecké športy</v>
      </c>
      <c r="AF98" s="203" t="str">
        <f>+ciselniky!B102</f>
        <v>motorová a bezmotorová letecká akrobacia</v>
      </c>
      <c r="AG98" s="204">
        <f>+ciselniky!C102</f>
        <v>0.01</v>
      </c>
      <c r="AH98" s="204">
        <f>+ciselniky!D102</f>
        <v>1</v>
      </c>
      <c r="AI98" s="204">
        <f>+ciselniky!E102</f>
        <v>0</v>
      </c>
      <c r="AJ98" s="204">
        <f>+ciselniky!F102</f>
        <v>0</v>
      </c>
      <c r="AK98" s="203" t="str">
        <f>+ciselniky!G102</f>
        <v>I</v>
      </c>
    </row>
    <row r="99" spans="2:37" ht="12.75" customHeight="1">
      <c r="B99" s="112">
        <f t="shared" si="5"/>
        <v>0</v>
      </c>
      <c r="C99" s="37"/>
      <c r="D99" s="67"/>
      <c r="E99" s="47"/>
      <c r="F99" s="41"/>
      <c r="G99" s="41"/>
      <c r="H99" s="48"/>
      <c r="I99" s="41"/>
      <c r="J99" s="41"/>
      <c r="K99" s="48"/>
      <c r="L99" s="41"/>
      <c r="M99" s="61"/>
      <c r="N99" s="41"/>
      <c r="O99" s="129"/>
      <c r="Q99" s="102" t="s">
        <v>510</v>
      </c>
      <c r="AE99" s="203" t="str">
        <f>+ciselniky!A103</f>
        <v>letecké športy</v>
      </c>
      <c r="AF99" s="203" t="str">
        <f>+ciselniky!B103</f>
        <v>motorové závesné/padákové lietanie</v>
      </c>
      <c r="AG99" s="204">
        <f>+ciselniky!C103</f>
        <v>0.01</v>
      </c>
      <c r="AH99" s="204">
        <f>+ciselniky!D103</f>
        <v>1</v>
      </c>
      <c r="AI99" s="204">
        <f>+ciselniky!E103</f>
        <v>0</v>
      </c>
      <c r="AJ99" s="204">
        <f>+ciselniky!F103</f>
        <v>0</v>
      </c>
      <c r="AK99" s="203" t="str">
        <f>+ciselniky!G103</f>
        <v>I</v>
      </c>
    </row>
    <row r="100" spans="2:37" ht="12.75" customHeight="1">
      <c r="B100" s="112">
        <f t="shared" si="5"/>
        <v>0</v>
      </c>
      <c r="C100" s="37"/>
      <c r="D100" s="67"/>
      <c r="E100" s="47"/>
      <c r="F100" s="41"/>
      <c r="G100" s="41"/>
      <c r="H100" s="48"/>
      <c r="I100" s="41"/>
      <c r="J100" s="41"/>
      <c r="K100" s="48"/>
      <c r="L100" s="41"/>
      <c r="M100" s="61"/>
      <c r="N100" s="41"/>
      <c r="O100" s="129"/>
      <c r="Q100" s="102" t="s">
        <v>511</v>
      </c>
      <c r="AE100" s="203" t="str">
        <f>+ciselniky!A104</f>
        <v>letecké športy</v>
      </c>
      <c r="AF100" s="203" t="str">
        <f>+ciselniky!B104</f>
        <v>závesné lietanie</v>
      </c>
      <c r="AG100" s="204">
        <f>+ciselniky!C104</f>
        <v>0.01</v>
      </c>
      <c r="AH100" s="204">
        <f>+ciselniky!D104</f>
        <v>1</v>
      </c>
      <c r="AI100" s="204">
        <f>+ciselniky!E104</f>
        <v>0</v>
      </c>
      <c r="AJ100" s="204">
        <f>+ciselniky!F104</f>
        <v>0</v>
      </c>
      <c r="AK100" s="203" t="str">
        <f>+ciselniky!G104</f>
        <v>I</v>
      </c>
    </row>
    <row r="101" spans="2:37" ht="12.75" customHeight="1">
      <c r="B101" s="112">
        <f t="shared" si="5"/>
        <v>0</v>
      </c>
      <c r="C101" s="37"/>
      <c r="D101" s="67"/>
      <c r="E101" s="47"/>
      <c r="F101" s="41"/>
      <c r="G101" s="41"/>
      <c r="H101" s="48"/>
      <c r="I101" s="41"/>
      <c r="J101" s="41"/>
      <c r="K101" s="48"/>
      <c r="L101" s="41"/>
      <c r="M101" s="61"/>
      <c r="N101" s="41"/>
      <c r="O101" s="129"/>
      <c r="Q101" s="102"/>
      <c r="AE101" s="203" t="str">
        <f>+ciselniky!A105</f>
        <v>letecké športy</v>
      </c>
      <c r="AF101" s="203" t="str">
        <f>+ciselniky!B105</f>
        <v>vrtuľníkové lietanie, drony</v>
      </c>
      <c r="AG101" s="204">
        <f>+ciselniky!C105</f>
        <v>0</v>
      </c>
      <c r="AH101" s="204">
        <f>+ciselniky!D105</f>
        <v>1</v>
      </c>
      <c r="AI101" s="204">
        <f>+ciselniky!E105</f>
        <v>0</v>
      </c>
      <c r="AJ101" s="204">
        <f>+ciselniky!F105</f>
        <v>0</v>
      </c>
      <c r="AK101" s="203" t="str">
        <f>+ciselniky!G105</f>
        <v>I</v>
      </c>
    </row>
    <row r="102" spans="2:37" ht="12.75" customHeight="1">
      <c r="B102" s="112">
        <f t="shared" si="5"/>
        <v>0</v>
      </c>
      <c r="C102" s="37"/>
      <c r="D102" s="67"/>
      <c r="E102" s="47"/>
      <c r="F102" s="41"/>
      <c r="G102" s="41"/>
      <c r="H102" s="48"/>
      <c r="I102" s="41"/>
      <c r="J102" s="41"/>
      <c r="K102" s="48"/>
      <c r="L102" s="41"/>
      <c r="M102" s="61"/>
      <c r="N102" s="41"/>
      <c r="O102" s="129"/>
      <c r="Q102" s="102" t="s">
        <v>512</v>
      </c>
      <c r="AE102" s="203" t="str">
        <f>+ciselniky!A106</f>
        <v>lukostreľba</v>
      </c>
      <c r="AF102" s="203" t="str">
        <f>+ciselniky!B106</f>
        <v>terčová lukostreľba</v>
      </c>
      <c r="AG102" s="204">
        <f>+ciselniky!C106</f>
        <v>0.7</v>
      </c>
      <c r="AH102" s="204">
        <f>+ciselniky!D106</f>
        <v>0.45</v>
      </c>
      <c r="AI102" s="204">
        <f>+ciselniky!E106</f>
        <v>0.45</v>
      </c>
      <c r="AJ102" s="204">
        <f>+ciselniky!F106</f>
        <v>0.1</v>
      </c>
      <c r="AK102" s="203" t="str">
        <f>+ciselniky!G106</f>
        <v>I</v>
      </c>
    </row>
    <row r="103" spans="2:37" ht="12.75" customHeight="1">
      <c r="B103" s="112">
        <f t="shared" si="5"/>
        <v>0</v>
      </c>
      <c r="C103" s="37"/>
      <c r="D103" s="67"/>
      <c r="E103" s="47"/>
      <c r="F103" s="41"/>
      <c r="G103" s="41"/>
      <c r="H103" s="48"/>
      <c r="I103" s="41"/>
      <c r="J103" s="41"/>
      <c r="K103" s="48"/>
      <c r="L103" s="41"/>
      <c r="M103" s="61"/>
      <c r="N103" s="41"/>
      <c r="O103" s="129"/>
      <c r="Q103" s="102" t="s">
        <v>513</v>
      </c>
      <c r="AE103" s="203" t="str">
        <f>+ciselniky!A107</f>
        <v>lukostreľba</v>
      </c>
      <c r="AF103" s="203" t="str">
        <f>+ciselniky!B107</f>
        <v>3D lukostreľba</v>
      </c>
      <c r="AG103" s="204">
        <f>+ciselniky!C107</f>
        <v>0.1</v>
      </c>
      <c r="AH103" s="204">
        <f>+ciselniky!D107</f>
        <v>0.5</v>
      </c>
      <c r="AI103" s="204">
        <f>+ciselniky!E107</f>
        <v>0.5</v>
      </c>
      <c r="AJ103" s="204">
        <f>+ciselniky!F107</f>
        <v>0</v>
      </c>
      <c r="AK103" s="203" t="str">
        <f>+ciselniky!G107</f>
        <v>I</v>
      </c>
    </row>
    <row r="104" spans="2:37" ht="12.75" customHeight="1">
      <c r="B104" s="112">
        <f t="shared" si="5"/>
        <v>0</v>
      </c>
      <c r="C104" s="37"/>
      <c r="D104" s="67"/>
      <c r="E104" s="47"/>
      <c r="F104" s="41"/>
      <c r="G104" s="41"/>
      <c r="H104" s="48"/>
      <c r="I104" s="41"/>
      <c r="J104" s="41"/>
      <c r="K104" s="48"/>
      <c r="L104" s="41"/>
      <c r="M104" s="61"/>
      <c r="N104" s="41"/>
      <c r="O104" s="129"/>
      <c r="Q104" s="102" t="s">
        <v>514</v>
      </c>
      <c r="AE104" s="203" t="str">
        <f>+ciselniky!A108</f>
        <v>lukostreľba</v>
      </c>
      <c r="AF104" s="203" t="str">
        <f>+ciselniky!B108</f>
        <v>halová lukostreľba</v>
      </c>
      <c r="AG104" s="204">
        <f>+ciselniky!C108</f>
        <v>0.1</v>
      </c>
      <c r="AH104" s="204">
        <f>+ciselniky!D108</f>
        <v>0.5</v>
      </c>
      <c r="AI104" s="204">
        <f>+ciselniky!E108</f>
        <v>0.5</v>
      </c>
      <c r="AJ104" s="204">
        <f>+ciselniky!F108</f>
        <v>0</v>
      </c>
      <c r="AK104" s="203" t="str">
        <f>+ciselniky!G108</f>
        <v>I</v>
      </c>
    </row>
    <row r="105" spans="2:37" ht="12.75" customHeight="1">
      <c r="B105" s="112">
        <f t="shared" si="5"/>
        <v>0</v>
      </c>
      <c r="C105" s="37"/>
      <c r="D105" s="67"/>
      <c r="E105" s="47"/>
      <c r="F105" s="41"/>
      <c r="G105" s="41"/>
      <c r="H105" s="48"/>
      <c r="I105" s="41"/>
      <c r="J105" s="41"/>
      <c r="K105" s="48"/>
      <c r="L105" s="41"/>
      <c r="M105" s="61"/>
      <c r="N105" s="41"/>
      <c r="O105" s="129"/>
      <c r="Q105" s="102"/>
      <c r="AE105" s="203" t="str">
        <f>+ciselniky!A109</f>
        <v>lukostreľba</v>
      </c>
      <c r="AF105" s="203" t="str">
        <f>+ciselniky!B109</f>
        <v>terénna lukostreľba</v>
      </c>
      <c r="AG105" s="204">
        <f>+ciselniky!C109</f>
        <v>0.1</v>
      </c>
      <c r="AH105" s="204">
        <f>+ciselniky!D109</f>
        <v>0.5</v>
      </c>
      <c r="AI105" s="204">
        <f>+ciselniky!E109</f>
        <v>0.5</v>
      </c>
      <c r="AJ105" s="204">
        <f>+ciselniky!F109</f>
        <v>0</v>
      </c>
      <c r="AK105" s="203" t="str">
        <f>+ciselniky!G109</f>
        <v>I</v>
      </c>
    </row>
    <row r="106" spans="2:37" ht="12.75" customHeight="1">
      <c r="B106" s="112">
        <f t="shared" si="5"/>
        <v>0</v>
      </c>
      <c r="C106" s="37"/>
      <c r="D106" s="67"/>
      <c r="E106" s="47"/>
      <c r="F106" s="41"/>
      <c r="G106" s="41"/>
      <c r="H106" s="48"/>
      <c r="I106" s="41"/>
      <c r="J106" s="41"/>
      <c r="K106" s="48"/>
      <c r="L106" s="41"/>
      <c r="M106" s="61"/>
      <c r="N106" s="41"/>
      <c r="O106" s="129"/>
      <c r="Q106" s="102" t="s">
        <v>515</v>
      </c>
      <c r="AE106" s="203" t="str">
        <f>+ciselniky!A110</f>
        <v>lyžovanie</v>
      </c>
      <c r="AF106" s="203" t="str">
        <f>+ciselniky!B110</f>
        <v>zjazdové lyžovanie</v>
      </c>
      <c r="AG106" s="204">
        <f>+ciselniky!C110</f>
        <v>0.35</v>
      </c>
      <c r="AH106" s="204">
        <f>+ciselniky!D110</f>
        <v>0.5</v>
      </c>
      <c r="AI106" s="204">
        <f>+ciselniky!E110</f>
        <v>0.5</v>
      </c>
      <c r="AJ106" s="204">
        <f>+ciselniky!F110</f>
        <v>0</v>
      </c>
      <c r="AK106" s="203" t="str">
        <f>+ciselniky!G110</f>
        <v>I</v>
      </c>
    </row>
    <row r="107" spans="2:37" ht="12.75" customHeight="1">
      <c r="B107" s="112">
        <f t="shared" si="5"/>
        <v>0</v>
      </c>
      <c r="C107" s="37"/>
      <c r="D107" s="67"/>
      <c r="E107" s="47"/>
      <c r="F107" s="41"/>
      <c r="G107" s="41"/>
      <c r="H107" s="48"/>
      <c r="I107" s="41"/>
      <c r="J107" s="41"/>
      <c r="K107" s="48"/>
      <c r="L107" s="41"/>
      <c r="M107" s="61"/>
      <c r="N107" s="41"/>
      <c r="O107" s="129"/>
      <c r="Q107" s="102" t="s">
        <v>516</v>
      </c>
      <c r="AE107" s="203" t="str">
        <f>+ciselniky!A111</f>
        <v>lyžovanie</v>
      </c>
      <c r="AF107" s="203" t="str">
        <f>+ciselniky!B111</f>
        <v>bežecké lyžovanie</v>
      </c>
      <c r="AG107" s="204">
        <f>+ciselniky!C111</f>
        <v>0.28000000000000003</v>
      </c>
      <c r="AH107" s="204">
        <f>+ciselniky!D111</f>
        <v>0.5</v>
      </c>
      <c r="AI107" s="204">
        <f>+ciselniky!E111</f>
        <v>0.5</v>
      </c>
      <c r="AJ107" s="204">
        <f>+ciselniky!F111</f>
        <v>0</v>
      </c>
      <c r="AK107" s="203" t="str">
        <f>+ciselniky!G111</f>
        <v>I</v>
      </c>
    </row>
    <row r="108" spans="2:37" ht="12.75" customHeight="1">
      <c r="B108" s="112">
        <f t="shared" si="5"/>
        <v>0</v>
      </c>
      <c r="C108" s="37"/>
      <c r="D108" s="67"/>
      <c r="E108" s="47"/>
      <c r="F108" s="41"/>
      <c r="G108" s="41"/>
      <c r="H108" s="48"/>
      <c r="I108" s="41"/>
      <c r="J108" s="41"/>
      <c r="K108" s="48"/>
      <c r="L108" s="41"/>
      <c r="M108" s="61"/>
      <c r="N108" s="41"/>
      <c r="O108" s="129"/>
      <c r="Q108" s="102" t="s">
        <v>517</v>
      </c>
      <c r="AE108" s="203" t="str">
        <f>+ciselniky!A112</f>
        <v>lyžovanie</v>
      </c>
      <c r="AF108" s="203" t="str">
        <f>+ciselniky!B112</f>
        <v>snowboarding</v>
      </c>
      <c r="AG108" s="204">
        <f>+ciselniky!C112</f>
        <v>0.13</v>
      </c>
      <c r="AH108" s="204">
        <f>+ciselniky!D112</f>
        <v>0.5</v>
      </c>
      <c r="AI108" s="204">
        <f>+ciselniky!E112</f>
        <v>0.5</v>
      </c>
      <c r="AJ108" s="204">
        <f>+ciselniky!F112</f>
        <v>0</v>
      </c>
      <c r="AK108" s="203" t="str">
        <f>+ciselniky!G112</f>
        <v>I</v>
      </c>
    </row>
    <row r="109" spans="2:37" ht="12.75" customHeight="1">
      <c r="B109" s="112">
        <f t="shared" si="5"/>
        <v>0</v>
      </c>
      <c r="C109" s="37"/>
      <c r="D109" s="67"/>
      <c r="E109" s="47"/>
      <c r="F109" s="41"/>
      <c r="G109" s="41"/>
      <c r="H109" s="48"/>
      <c r="I109" s="41"/>
      <c r="J109" s="41"/>
      <c r="K109" s="48"/>
      <c r="L109" s="41"/>
      <c r="M109" s="61"/>
      <c r="N109" s="41"/>
      <c r="O109" s="129"/>
      <c r="Q109" s="102"/>
      <c r="AE109" s="203" t="str">
        <f>+ciselniky!A113</f>
        <v>lyžovanie</v>
      </c>
      <c r="AF109" s="203" t="str">
        <f>+ciselniky!B113</f>
        <v>lyžovanie na tráve</v>
      </c>
      <c r="AG109" s="204">
        <f>+ciselniky!C113</f>
        <v>0.08</v>
      </c>
      <c r="AH109" s="204">
        <f>+ciselniky!D113</f>
        <v>0.5</v>
      </c>
      <c r="AI109" s="204">
        <f>+ciselniky!E113</f>
        <v>0.5</v>
      </c>
      <c r="AJ109" s="204">
        <f>+ciselniky!F113</f>
        <v>0</v>
      </c>
      <c r="AK109" s="203" t="str">
        <f>+ciselniky!G113</f>
        <v>I</v>
      </c>
    </row>
    <row r="110" spans="2:37" ht="12.75" customHeight="1">
      <c r="B110" s="112">
        <f t="shared" si="5"/>
        <v>0</v>
      </c>
      <c r="C110" s="37"/>
      <c r="D110" s="67"/>
      <c r="E110" s="47"/>
      <c r="F110" s="41"/>
      <c r="G110" s="41"/>
      <c r="H110" s="48"/>
      <c r="I110" s="41"/>
      <c r="J110" s="41"/>
      <c r="K110" s="48"/>
      <c r="L110" s="41"/>
      <c r="M110" s="61"/>
      <c r="N110" s="41"/>
      <c r="O110" s="129"/>
      <c r="Q110" s="102" t="s">
        <v>518</v>
      </c>
      <c r="AE110" s="203" t="str">
        <f>+ciselniky!A114</f>
        <v>lyžovanie</v>
      </c>
      <c r="AF110" s="203" t="str">
        <f>+ciselniky!B114</f>
        <v>voľný štýl lyžovanie</v>
      </c>
      <c r="AG110" s="204">
        <f>+ciselniky!C114</f>
        <v>0.08</v>
      </c>
      <c r="AH110" s="204">
        <f>+ciselniky!D114</f>
        <v>0.5</v>
      </c>
      <c r="AI110" s="204">
        <f>+ciselniky!E114</f>
        <v>0.5</v>
      </c>
      <c r="AJ110" s="204">
        <f>+ciselniky!F114</f>
        <v>0</v>
      </c>
      <c r="AK110" s="203" t="str">
        <f>+ciselniky!G114</f>
        <v>I</v>
      </c>
    </row>
    <row r="111" spans="2:37" ht="12.75" customHeight="1">
      <c r="B111" s="112">
        <f t="shared" si="5"/>
        <v>0</v>
      </c>
      <c r="C111" s="37"/>
      <c r="D111" s="67"/>
      <c r="E111" s="47"/>
      <c r="F111" s="41"/>
      <c r="G111" s="41"/>
      <c r="H111" s="48"/>
      <c r="I111" s="41"/>
      <c r="J111" s="41"/>
      <c r="K111" s="48"/>
      <c r="L111" s="41"/>
      <c r="M111" s="61"/>
      <c r="N111" s="41"/>
      <c r="O111" s="129"/>
      <c r="Q111" s="102" t="s">
        <v>519</v>
      </c>
      <c r="AE111" s="203" t="str">
        <f>+ciselniky!A115</f>
        <v>lyžovanie</v>
      </c>
      <c r="AF111" s="203" t="str">
        <f>+ciselniky!B115</f>
        <v>skoky na lyžiach</v>
      </c>
      <c r="AG111" s="204">
        <f>+ciselniky!C115</f>
        <v>0.04</v>
      </c>
      <c r="AH111" s="204">
        <f>+ciselniky!D115</f>
        <v>0.7</v>
      </c>
      <c r="AI111" s="204">
        <f>+ciselniky!E115</f>
        <v>0.3</v>
      </c>
      <c r="AJ111" s="204">
        <f>+ciselniky!F115</f>
        <v>0</v>
      </c>
      <c r="AK111" s="203" t="str">
        <f>+ciselniky!G115</f>
        <v>I</v>
      </c>
    </row>
    <row r="112" spans="2:37" ht="12.75" customHeight="1">
      <c r="B112" s="112">
        <f t="shared" si="5"/>
        <v>0</v>
      </c>
      <c r="C112" s="37"/>
      <c r="D112" s="67"/>
      <c r="E112" s="47"/>
      <c r="F112" s="41"/>
      <c r="G112" s="41"/>
      <c r="H112" s="48"/>
      <c r="I112" s="41"/>
      <c r="J112" s="41"/>
      <c r="K112" s="48"/>
      <c r="L112" s="41"/>
      <c r="M112" s="61"/>
      <c r="N112" s="41"/>
      <c r="O112" s="129"/>
      <c r="AE112" s="203" t="str">
        <f>+ciselniky!A116</f>
        <v>lyžovanie</v>
      </c>
      <c r="AF112" s="203" t="str">
        <f>+ciselniky!B116</f>
        <v>lyžovanie telemarkom</v>
      </c>
      <c r="AG112" s="204">
        <f>+ciselniky!C116</f>
        <v>0.02</v>
      </c>
      <c r="AH112" s="204">
        <f>+ciselniky!D116</f>
        <v>0.5</v>
      </c>
      <c r="AI112" s="204">
        <f>+ciselniky!E116</f>
        <v>0.5</v>
      </c>
      <c r="AJ112" s="204">
        <f>+ciselniky!F116</f>
        <v>0</v>
      </c>
      <c r="AK112" s="203" t="str">
        <f>+ciselniky!G116</f>
        <v>I</v>
      </c>
    </row>
    <row r="113" spans="2:37" ht="12.75" customHeight="1">
      <c r="B113" s="112">
        <f t="shared" si="5"/>
        <v>0</v>
      </c>
      <c r="C113" s="37"/>
      <c r="D113" s="67"/>
      <c r="E113" s="47"/>
      <c r="F113" s="41"/>
      <c r="G113" s="41"/>
      <c r="H113" s="48"/>
      <c r="I113" s="41"/>
      <c r="J113" s="41"/>
      <c r="K113" s="48"/>
      <c r="L113" s="41"/>
      <c r="M113" s="61"/>
      <c r="N113" s="41"/>
      <c r="O113" s="129"/>
      <c r="Q113" s="102" t="s">
        <v>520</v>
      </c>
      <c r="AE113" s="203" t="str">
        <f>+ciselniky!A117</f>
        <v>lyžovanie</v>
      </c>
      <c r="AF113" s="203" t="str">
        <f>+ciselniky!B117</f>
        <v>rýchlostné lyžovanie</v>
      </c>
      <c r="AG113" s="204">
        <f>+ciselniky!C117</f>
        <v>0.01</v>
      </c>
      <c r="AH113" s="204">
        <f>+ciselniky!D117</f>
        <v>1</v>
      </c>
      <c r="AI113" s="204">
        <f>+ciselniky!E117</f>
        <v>0</v>
      </c>
      <c r="AJ113" s="204">
        <f>+ciselniky!F117</f>
        <v>0</v>
      </c>
      <c r="AK113" s="203" t="str">
        <f>+ciselniky!G117</f>
        <v>I</v>
      </c>
    </row>
    <row r="114" spans="2:37" ht="12.75" customHeight="1">
      <c r="B114" s="112">
        <f t="shared" si="5"/>
        <v>0</v>
      </c>
      <c r="C114" s="37"/>
      <c r="D114" s="67"/>
      <c r="E114" s="47"/>
      <c r="F114" s="41"/>
      <c r="G114" s="41"/>
      <c r="H114" s="48"/>
      <c r="I114" s="41"/>
      <c r="J114" s="41"/>
      <c r="K114" s="48"/>
      <c r="L114" s="41"/>
      <c r="M114" s="61"/>
      <c r="N114" s="41"/>
      <c r="O114" s="129"/>
      <c r="Q114" s="102" t="s">
        <v>521</v>
      </c>
      <c r="AE114" s="203" t="str">
        <f>+ciselniky!A118</f>
        <v>lyžovanie</v>
      </c>
      <c r="AF114" s="203" t="str">
        <f>+ciselniky!B118</f>
        <v>severská kombinácia</v>
      </c>
      <c r="AG114" s="204">
        <f>+ciselniky!C118</f>
        <v>0.01</v>
      </c>
      <c r="AH114" s="204">
        <f>+ciselniky!D118</f>
        <v>1</v>
      </c>
      <c r="AI114" s="204">
        <f>+ciselniky!E118</f>
        <v>0</v>
      </c>
      <c r="AJ114" s="204">
        <f>+ciselniky!F118</f>
        <v>0</v>
      </c>
      <c r="AK114" s="203" t="str">
        <f>+ciselniky!G118</f>
        <v>I</v>
      </c>
    </row>
    <row r="115" spans="2:37" ht="12.75" customHeight="1">
      <c r="B115" s="112">
        <f t="shared" si="5"/>
        <v>0</v>
      </c>
      <c r="C115" s="37"/>
      <c r="D115" s="67"/>
      <c r="E115" s="47"/>
      <c r="F115" s="41"/>
      <c r="G115" s="41"/>
      <c r="H115" s="48"/>
      <c r="I115" s="41"/>
      <c r="J115" s="41"/>
      <c r="K115" s="48"/>
      <c r="L115" s="41"/>
      <c r="M115" s="61"/>
      <c r="N115" s="41"/>
      <c r="O115" s="129"/>
      <c r="Q115" s="102"/>
      <c r="AE115" s="203" t="str">
        <f>+ciselniky!A119</f>
        <v>moderný päťboj</v>
      </c>
      <c r="AF115" s="203" t="str">
        <f>+ciselniky!B119</f>
        <v>moderný päťboj</v>
      </c>
      <c r="AG115" s="204">
        <f>+ciselniky!C119</f>
        <v>1</v>
      </c>
      <c r="AH115" s="204">
        <f>+ciselniky!D119</f>
        <v>0.45</v>
      </c>
      <c r="AI115" s="204">
        <f>+ciselniky!E119</f>
        <v>0.45</v>
      </c>
      <c r="AJ115" s="204">
        <f>+ciselniky!F119</f>
        <v>0.1</v>
      </c>
      <c r="AK115" s="203" t="str">
        <f>+ciselniky!G119</f>
        <v>I</v>
      </c>
    </row>
    <row r="116" spans="2:37" ht="12.75" customHeight="1">
      <c r="B116" s="112">
        <f t="shared" si="5"/>
        <v>0</v>
      </c>
      <c r="C116" s="37"/>
      <c r="D116" s="67"/>
      <c r="E116" s="47"/>
      <c r="F116" s="41"/>
      <c r="G116" s="41"/>
      <c r="H116" s="48"/>
      <c r="I116" s="41"/>
      <c r="J116" s="41"/>
      <c r="K116" s="48"/>
      <c r="L116" s="41"/>
      <c r="M116" s="61"/>
      <c r="N116" s="41"/>
      <c r="O116" s="129"/>
      <c r="Q116" s="121" t="s">
        <v>522</v>
      </c>
      <c r="AE116" s="203" t="str">
        <f>+ciselniky!A120</f>
        <v>motocyklový šport</v>
      </c>
      <c r="AF116" s="203" t="str">
        <f>+ciselniky!B120</f>
        <v>cestné motocykle</v>
      </c>
      <c r="AG116" s="204">
        <f>+ciselniky!C120</f>
        <v>0.23</v>
      </c>
      <c r="AH116" s="204">
        <f>+ciselniky!D120</f>
        <v>0.95</v>
      </c>
      <c r="AI116" s="204">
        <f>+ciselniky!E120</f>
        <v>0.05</v>
      </c>
      <c r="AJ116" s="204">
        <f>+ciselniky!F120</f>
        <v>0</v>
      </c>
      <c r="AK116" s="203" t="str">
        <f>+ciselniky!G120</f>
        <v>I</v>
      </c>
    </row>
    <row r="117" spans="2:37" ht="12.75" customHeight="1">
      <c r="B117" s="112">
        <f t="shared" si="5"/>
        <v>0</v>
      </c>
      <c r="C117" s="37"/>
      <c r="D117" s="67"/>
      <c r="E117" s="47"/>
      <c r="F117" s="41"/>
      <c r="G117" s="41"/>
      <c r="H117" s="48"/>
      <c r="I117" s="41"/>
      <c r="J117" s="41"/>
      <c r="K117" s="48"/>
      <c r="L117" s="41"/>
      <c r="M117" s="61"/>
      <c r="N117" s="41"/>
      <c r="O117" s="129"/>
      <c r="Q117" s="121" t="s">
        <v>523</v>
      </c>
      <c r="AE117" s="203" t="str">
        <f>+ciselniky!A121</f>
        <v>motocyklový šport</v>
      </c>
      <c r="AF117" s="203" t="str">
        <f>+ciselniky!B121</f>
        <v>enduro</v>
      </c>
      <c r="AG117" s="204">
        <f>+ciselniky!C121</f>
        <v>0.23</v>
      </c>
      <c r="AH117" s="204">
        <f>+ciselniky!D121</f>
        <v>0.85</v>
      </c>
      <c r="AI117" s="204">
        <f>+ciselniky!E121</f>
        <v>0.15</v>
      </c>
      <c r="AJ117" s="204">
        <f>+ciselniky!F121</f>
        <v>0</v>
      </c>
      <c r="AK117" s="203" t="str">
        <f>+ciselniky!G121</f>
        <v>I</v>
      </c>
    </row>
    <row r="118" spans="2:37" ht="12.75" customHeight="1">
      <c r="B118" s="112">
        <f t="shared" si="5"/>
        <v>0</v>
      </c>
      <c r="C118" s="37"/>
      <c r="D118" s="67"/>
      <c r="E118" s="47"/>
      <c r="F118" s="41"/>
      <c r="G118" s="41"/>
      <c r="H118" s="48"/>
      <c r="I118" s="41"/>
      <c r="J118" s="41"/>
      <c r="K118" s="48"/>
      <c r="L118" s="41"/>
      <c r="M118" s="61"/>
      <c r="N118" s="41"/>
      <c r="O118" s="129"/>
      <c r="Q118" s="121" t="s">
        <v>524</v>
      </c>
      <c r="AE118" s="203" t="str">
        <f>+ciselniky!A122</f>
        <v>motocyklový šport</v>
      </c>
      <c r="AF118" s="203" t="str">
        <f>+ciselniky!B122</f>
        <v>motokros</v>
      </c>
      <c r="AG118" s="204">
        <f>+ciselniky!C122</f>
        <v>0.23</v>
      </c>
      <c r="AH118" s="204">
        <f>+ciselniky!D122</f>
        <v>0.8</v>
      </c>
      <c r="AI118" s="204">
        <f>+ciselniky!E122</f>
        <v>0.2</v>
      </c>
      <c r="AJ118" s="204">
        <f>+ciselniky!F122</f>
        <v>0</v>
      </c>
      <c r="AK118" s="203" t="str">
        <f>+ciselniky!G122</f>
        <v>I</v>
      </c>
    </row>
    <row r="119" spans="2:37" ht="12.75" customHeight="1">
      <c r="B119" s="112">
        <f t="shared" si="5"/>
        <v>0</v>
      </c>
      <c r="C119" s="37"/>
      <c r="D119" s="67"/>
      <c r="E119" s="47"/>
      <c r="F119" s="41"/>
      <c r="G119" s="41"/>
      <c r="H119" s="48"/>
      <c r="I119" s="41"/>
      <c r="J119" s="41"/>
      <c r="K119" s="48"/>
      <c r="L119" s="41"/>
      <c r="M119" s="61"/>
      <c r="N119" s="41"/>
      <c r="O119" s="129"/>
      <c r="Q119" s="113" t="s">
        <v>525</v>
      </c>
      <c r="AE119" s="203" t="str">
        <f>+ciselniky!A123</f>
        <v>motocyklový šport</v>
      </c>
      <c r="AF119" s="203" t="str">
        <f>+ciselniky!B123</f>
        <v>plochá dráha</v>
      </c>
      <c r="AG119" s="204">
        <f>+ciselniky!C123</f>
        <v>0.15</v>
      </c>
      <c r="AH119" s="204">
        <f>+ciselniky!D123</f>
        <v>1</v>
      </c>
      <c r="AI119" s="204">
        <f>+ciselniky!E123</f>
        <v>0</v>
      </c>
      <c r="AJ119" s="204">
        <f>+ciselniky!F123</f>
        <v>0</v>
      </c>
      <c r="AK119" s="203" t="str">
        <f>+ciselniky!G123</f>
        <v>I</v>
      </c>
    </row>
    <row r="120" spans="2:37" ht="12.75" customHeight="1">
      <c r="B120" s="112">
        <f t="shared" si="5"/>
        <v>0</v>
      </c>
      <c r="C120" s="37"/>
      <c r="D120" s="67"/>
      <c r="E120" s="47"/>
      <c r="F120" s="41"/>
      <c r="G120" s="41"/>
      <c r="H120" s="48"/>
      <c r="I120" s="41"/>
      <c r="J120" s="41"/>
      <c r="K120" s="48"/>
      <c r="L120" s="41"/>
      <c r="M120" s="61"/>
      <c r="N120" s="41"/>
      <c r="O120" s="129"/>
      <c r="Q120" s="113" t="s">
        <v>474</v>
      </c>
      <c r="AE120" s="203" t="str">
        <f>+ciselniky!A124</f>
        <v>motocyklový šport</v>
      </c>
      <c r="AF120" s="203" t="str">
        <f>+ciselniky!B124</f>
        <v>rely</v>
      </c>
      <c r="AG120" s="204">
        <f>+ciselniky!C124</f>
        <v>0.1</v>
      </c>
      <c r="AH120" s="204">
        <f>+ciselniky!D124</f>
        <v>0.95</v>
      </c>
      <c r="AI120" s="204">
        <f>+ciselniky!E124</f>
        <v>0.05</v>
      </c>
      <c r="AJ120" s="204">
        <f>+ciselniky!F124</f>
        <v>0</v>
      </c>
      <c r="AK120" s="203" t="str">
        <f>+ciselniky!G124</f>
        <v>I</v>
      </c>
    </row>
    <row r="121" spans="2:37" ht="12.75" customHeight="1">
      <c r="B121" s="112">
        <f t="shared" si="5"/>
        <v>0</v>
      </c>
      <c r="C121" s="37"/>
      <c r="D121" s="67"/>
      <c r="E121" s="47"/>
      <c r="F121" s="41"/>
      <c r="G121" s="41"/>
      <c r="H121" s="48"/>
      <c r="I121" s="41"/>
      <c r="J121" s="41"/>
      <c r="K121" s="48"/>
      <c r="L121" s="41"/>
      <c r="M121" s="61"/>
      <c r="N121" s="41"/>
      <c r="O121" s="129"/>
      <c r="Q121" s="102"/>
      <c r="AE121" s="203" t="str">
        <f>+ciselniky!A125</f>
        <v>motocyklový šport</v>
      </c>
      <c r="AF121" s="203" t="str">
        <f>+ciselniky!B125</f>
        <v>trial</v>
      </c>
      <c r="AG121" s="204">
        <f>+ciselniky!C125</f>
        <v>0.06</v>
      </c>
      <c r="AH121" s="204">
        <f>+ciselniky!D125</f>
        <v>0.95</v>
      </c>
      <c r="AI121" s="204">
        <f>+ciselniky!E125</f>
        <v>0.05</v>
      </c>
      <c r="AJ121" s="204">
        <f>+ciselniky!F125</f>
        <v>0</v>
      </c>
      <c r="AK121" s="203" t="str">
        <f>+ciselniky!G125</f>
        <v>I</v>
      </c>
    </row>
    <row r="122" spans="2:37" ht="12.75" customHeight="1">
      <c r="B122" s="112">
        <f t="shared" si="5"/>
        <v>0</v>
      </c>
      <c r="C122" s="37"/>
      <c r="D122" s="67"/>
      <c r="E122" s="47"/>
      <c r="F122" s="41"/>
      <c r="G122" s="41"/>
      <c r="H122" s="48"/>
      <c r="I122" s="41"/>
      <c r="J122" s="41"/>
      <c r="K122" s="48"/>
      <c r="L122" s="41"/>
      <c r="M122" s="61"/>
      <c r="N122" s="41"/>
      <c r="O122" s="129"/>
      <c r="Q122" s="113" t="s">
        <v>526</v>
      </c>
      <c r="AE122" s="203" t="str">
        <f>+ciselniky!A126</f>
        <v>motocyklový šport</v>
      </c>
      <c r="AF122" s="203" t="str">
        <f>+ciselniky!B126</f>
        <v>mototuristika a šprint</v>
      </c>
      <c r="AG122" s="204">
        <f>+ciselniky!C126</f>
        <v>0</v>
      </c>
      <c r="AH122" s="204">
        <f>+ciselniky!D126</f>
        <v>0</v>
      </c>
      <c r="AI122" s="204">
        <f>+ciselniky!E126</f>
        <v>0</v>
      </c>
      <c r="AJ122" s="204">
        <f>+ciselniky!F126</f>
        <v>0</v>
      </c>
      <c r="AK122" s="203" t="str">
        <f>+ciselniky!G126</f>
        <v>I</v>
      </c>
    </row>
    <row r="123" spans="2:37" ht="12.75" customHeight="1">
      <c r="B123" s="112">
        <f t="shared" si="5"/>
        <v>0</v>
      </c>
      <c r="C123" s="37"/>
      <c r="D123" s="67"/>
      <c r="E123" s="47"/>
      <c r="F123" s="41"/>
      <c r="G123" s="41"/>
      <c r="H123" s="48"/>
      <c r="I123" s="41"/>
      <c r="J123" s="41"/>
      <c r="K123" s="48"/>
      <c r="L123" s="41"/>
      <c r="M123" s="61"/>
      <c r="N123" s="41"/>
      <c r="O123" s="129"/>
      <c r="Q123" s="113" t="s">
        <v>527</v>
      </c>
      <c r="AE123" s="203" t="str">
        <f>+ciselniky!A127</f>
        <v>orientačné športy</v>
      </c>
      <c r="AF123" s="203" t="str">
        <f>+ciselniky!B127</f>
        <v>orientačný beh</v>
      </c>
      <c r="AG123" s="204">
        <f>+ciselniky!C127</f>
        <v>0.55000000000000004</v>
      </c>
      <c r="AH123" s="204">
        <f>+ciselniky!D127</f>
        <v>0.45</v>
      </c>
      <c r="AI123" s="204">
        <f>+ciselniky!E127</f>
        <v>0.45</v>
      </c>
      <c r="AJ123" s="204">
        <f>+ciselniky!F127</f>
        <v>0.1</v>
      </c>
      <c r="AK123" s="203" t="str">
        <f>+ciselniky!G127</f>
        <v>I</v>
      </c>
    </row>
    <row r="124" spans="2:37" ht="12.75" customHeight="1">
      <c r="B124" s="112">
        <f t="shared" si="5"/>
        <v>0</v>
      </c>
      <c r="C124" s="37"/>
      <c r="D124" s="67"/>
      <c r="E124" s="47"/>
      <c r="F124" s="41"/>
      <c r="G124" s="41"/>
      <c r="H124" s="48"/>
      <c r="I124" s="41"/>
      <c r="J124" s="41"/>
      <c r="K124" s="48"/>
      <c r="L124" s="41"/>
      <c r="M124" s="61"/>
      <c r="N124" s="41"/>
      <c r="O124" s="129"/>
      <c r="Q124" s="122" t="s">
        <v>528</v>
      </c>
      <c r="AE124" s="203" t="str">
        <f>+ciselniky!A128</f>
        <v>orientačné športy</v>
      </c>
      <c r="AF124" s="203" t="str">
        <f>+ciselniky!B128</f>
        <v>presná orientácia</v>
      </c>
      <c r="AG124" s="204">
        <f>+ciselniky!C128</f>
        <v>0.36</v>
      </c>
      <c r="AH124" s="204">
        <f>+ciselniky!D128</f>
        <v>0</v>
      </c>
      <c r="AI124" s="204">
        <f>+ciselniky!E128</f>
        <v>0</v>
      </c>
      <c r="AJ124" s="204">
        <f>+ciselniky!F128</f>
        <v>1</v>
      </c>
      <c r="AK124" s="203" t="str">
        <f>+ciselniky!G128</f>
        <v>I</v>
      </c>
    </row>
    <row r="125" spans="2:37" ht="12.75" customHeight="1">
      <c r="B125" s="112">
        <f t="shared" si="5"/>
        <v>0</v>
      </c>
      <c r="C125" s="37"/>
      <c r="D125" s="67"/>
      <c r="E125" s="47"/>
      <c r="F125" s="41"/>
      <c r="G125" s="41"/>
      <c r="H125" s="48"/>
      <c r="I125" s="41"/>
      <c r="J125" s="41"/>
      <c r="K125" s="48"/>
      <c r="L125" s="41"/>
      <c r="M125" s="61"/>
      <c r="N125" s="41"/>
      <c r="O125" s="129"/>
      <c r="Q125" s="122" t="s">
        <v>529</v>
      </c>
      <c r="AE125" s="203" t="str">
        <f>+ciselniky!A129</f>
        <v>orientačné športy</v>
      </c>
      <c r="AF125" s="203" t="str">
        <f>+ciselniky!B129</f>
        <v>orientačná cyklistika</v>
      </c>
      <c r="AG125" s="204">
        <f>+ciselniky!C129</f>
        <v>0.06</v>
      </c>
      <c r="AH125" s="204">
        <f>+ciselniky!D129</f>
        <v>0.5</v>
      </c>
      <c r="AI125" s="204">
        <f>+ciselniky!E129</f>
        <v>0.5</v>
      </c>
      <c r="AJ125" s="204">
        <f>+ciselniky!F129</f>
        <v>0</v>
      </c>
      <c r="AK125" s="203" t="str">
        <f>+ciselniky!G129</f>
        <v>I</v>
      </c>
    </row>
    <row r="126" spans="2:37" ht="12.75" customHeight="1">
      <c r="B126" s="112">
        <f t="shared" si="5"/>
        <v>0</v>
      </c>
      <c r="C126" s="37"/>
      <c r="D126" s="67"/>
      <c r="E126" s="47"/>
      <c r="F126" s="41"/>
      <c r="G126" s="41"/>
      <c r="H126" s="48"/>
      <c r="I126" s="41"/>
      <c r="J126" s="41"/>
      <c r="K126" s="48"/>
      <c r="L126" s="41"/>
      <c r="M126" s="61"/>
      <c r="N126" s="41"/>
      <c r="O126" s="129"/>
      <c r="Q126" s="122" t="s">
        <v>530</v>
      </c>
      <c r="AE126" s="203" t="str">
        <f>+ciselniky!A130</f>
        <v>orientačné športy</v>
      </c>
      <c r="AF126" s="203" t="str">
        <f>+ciselniky!B130</f>
        <v>lyžiarsky orientačný beh</v>
      </c>
      <c r="AG126" s="204">
        <f>+ciselniky!C130</f>
        <v>0.03</v>
      </c>
      <c r="AH126" s="204">
        <f>+ciselniky!D130</f>
        <v>0.5</v>
      </c>
      <c r="AI126" s="204">
        <f>+ciselniky!E130</f>
        <v>0.5</v>
      </c>
      <c r="AJ126" s="204">
        <f>+ciselniky!F130</f>
        <v>0</v>
      </c>
      <c r="AK126" s="203" t="str">
        <f>+ciselniky!G130</f>
        <v>I</v>
      </c>
    </row>
    <row r="127" spans="2:37" ht="12.75" customHeight="1">
      <c r="B127" s="112">
        <f t="shared" si="5"/>
        <v>0</v>
      </c>
      <c r="C127" s="37"/>
      <c r="D127" s="67"/>
      <c r="E127" s="47"/>
      <c r="F127" s="41"/>
      <c r="G127" s="41"/>
      <c r="H127" s="48"/>
      <c r="I127" s="41"/>
      <c r="J127" s="41"/>
      <c r="K127" s="48"/>
      <c r="L127" s="41"/>
      <c r="M127" s="61"/>
      <c r="N127" s="41"/>
      <c r="O127" s="129"/>
      <c r="Q127" s="122" t="s">
        <v>531</v>
      </c>
      <c r="AE127" s="203" t="str">
        <f>+ciselniky!A131</f>
        <v>petanque</v>
      </c>
      <c r="AF127" s="203" t="str">
        <f>+ciselniky!B131</f>
        <v>petanque</v>
      </c>
      <c r="AG127" s="204">
        <f>+ciselniky!C131</f>
        <v>1</v>
      </c>
      <c r="AH127" s="204">
        <f>+ciselniky!D131</f>
        <v>0</v>
      </c>
      <c r="AI127" s="204">
        <f>+ciselniky!E131</f>
        <v>0</v>
      </c>
      <c r="AJ127" s="204">
        <f>+ciselniky!F131</f>
        <v>1</v>
      </c>
      <c r="AK127" s="203" t="str">
        <f>+ciselniky!G131</f>
        <v>I</v>
      </c>
    </row>
    <row r="128" spans="2:37" ht="12.75" customHeight="1">
      <c r="B128" s="112">
        <f t="shared" si="5"/>
        <v>0</v>
      </c>
      <c r="C128" s="37"/>
      <c r="D128" s="67"/>
      <c r="E128" s="47"/>
      <c r="F128" s="41"/>
      <c r="G128" s="41"/>
      <c r="H128" s="48"/>
      <c r="I128" s="41"/>
      <c r="J128" s="41"/>
      <c r="K128" s="48"/>
      <c r="L128" s="41"/>
      <c r="M128" s="61"/>
      <c r="N128" s="41"/>
      <c r="O128" s="129"/>
      <c r="Q128" s="122" t="s">
        <v>532</v>
      </c>
      <c r="AE128" s="203" t="str">
        <f>+ciselniky!A132</f>
        <v>plavecké športy</v>
      </c>
      <c r="AF128" s="203" t="str">
        <f>+ciselniky!B132</f>
        <v>plávanie</v>
      </c>
      <c r="AG128" s="204">
        <f>+ciselniky!C132</f>
        <v>0.65</v>
      </c>
      <c r="AH128" s="204">
        <f>+ciselniky!D132</f>
        <v>0.5</v>
      </c>
      <c r="AI128" s="204">
        <f>+ciselniky!E132</f>
        <v>0.5</v>
      </c>
      <c r="AJ128" s="204">
        <f>+ciselniky!F132</f>
        <v>0</v>
      </c>
      <c r="AK128" s="203" t="str">
        <f>+ciselniky!G132</f>
        <v>I</v>
      </c>
    </row>
    <row r="129" spans="2:37" ht="12.75" customHeight="1">
      <c r="B129" s="112">
        <f t="shared" si="5"/>
        <v>0</v>
      </c>
      <c r="C129" s="37"/>
      <c r="D129" s="67"/>
      <c r="E129" s="47"/>
      <c r="F129" s="41"/>
      <c r="G129" s="41"/>
      <c r="H129" s="48"/>
      <c r="I129" s="41"/>
      <c r="J129" s="41"/>
      <c r="K129" s="48"/>
      <c r="L129" s="41"/>
      <c r="M129" s="61"/>
      <c r="N129" s="41"/>
      <c r="O129" s="129"/>
      <c r="Q129" s="102"/>
      <c r="AE129" s="203" t="str">
        <f>+ciselniky!A133</f>
        <v>plavecké športy</v>
      </c>
      <c r="AF129" s="203" t="str">
        <f>+ciselniky!B133</f>
        <v>vodné pólo</v>
      </c>
      <c r="AG129" s="204">
        <f>+ciselniky!C133</f>
        <v>0.2</v>
      </c>
      <c r="AH129" s="204">
        <f>+ciselniky!D133</f>
        <v>0.8</v>
      </c>
      <c r="AI129" s="204">
        <f>+ciselniky!E133</f>
        <v>0.2</v>
      </c>
      <c r="AJ129" s="204">
        <f>+ciselniky!F133</f>
        <v>0</v>
      </c>
      <c r="AK129" s="203" t="str">
        <f>+ciselniky!G133</f>
        <v>K</v>
      </c>
    </row>
    <row r="130" spans="2:37" ht="12.75" customHeight="1">
      <c r="B130" s="112">
        <f t="shared" si="5"/>
        <v>0</v>
      </c>
      <c r="C130" s="37"/>
      <c r="D130" s="67"/>
      <c r="E130" s="47"/>
      <c r="F130" s="41"/>
      <c r="G130" s="41"/>
      <c r="H130" s="48"/>
      <c r="I130" s="41"/>
      <c r="J130" s="41"/>
      <c r="K130" s="48"/>
      <c r="L130" s="41"/>
      <c r="M130" s="61"/>
      <c r="N130" s="41"/>
      <c r="O130" s="129"/>
      <c r="Q130" s="122" t="s">
        <v>533</v>
      </c>
      <c r="AE130" s="203" t="str">
        <f>+ciselniky!A134</f>
        <v>plavecké športy</v>
      </c>
      <c r="AF130" s="203" t="str">
        <f>+ciselniky!B134</f>
        <v>synchronizované plávanie</v>
      </c>
      <c r="AG130" s="204">
        <f>+ciselniky!C134</f>
        <v>0.1</v>
      </c>
      <c r="AH130" s="204">
        <f>+ciselniky!D134</f>
        <v>0</v>
      </c>
      <c r="AI130" s="204">
        <f>+ciselniky!E134</f>
        <v>0</v>
      </c>
      <c r="AJ130" s="204">
        <f>+ciselniky!F134</f>
        <v>1</v>
      </c>
      <c r="AK130" s="203" t="str">
        <f>+ciselniky!G134</f>
        <v>I</v>
      </c>
    </row>
    <row r="131" spans="2:37" ht="12.75" customHeight="1">
      <c r="B131" s="112">
        <f t="shared" si="5"/>
        <v>0</v>
      </c>
      <c r="C131" s="37"/>
      <c r="D131" s="67"/>
      <c r="E131" s="47"/>
      <c r="F131" s="41"/>
      <c r="G131" s="41"/>
      <c r="H131" s="48"/>
      <c r="I131" s="41"/>
      <c r="J131" s="41"/>
      <c r="K131" s="48"/>
      <c r="L131" s="41"/>
      <c r="M131" s="61"/>
      <c r="N131" s="41"/>
      <c r="O131" s="129"/>
      <c r="Q131" s="102" t="s">
        <v>534</v>
      </c>
      <c r="AE131" s="203" t="str">
        <f>+ciselniky!A135</f>
        <v>plavecké športy</v>
      </c>
      <c r="AF131" s="203" t="str">
        <f>+ciselniky!B135</f>
        <v>diaľkové plávanie</v>
      </c>
      <c r="AG131" s="204">
        <f>+ciselniky!C135</f>
        <v>0.05</v>
      </c>
      <c r="AH131" s="204">
        <f>+ciselniky!D135</f>
        <v>0.5</v>
      </c>
      <c r="AI131" s="204">
        <f>+ciselniky!E135</f>
        <v>0.5</v>
      </c>
      <c r="AJ131" s="204">
        <f>+ciselniky!F135</f>
        <v>0</v>
      </c>
      <c r="AK131" s="203" t="str">
        <f>+ciselniky!G135</f>
        <v>I</v>
      </c>
    </row>
    <row r="132" spans="2:37" ht="12.75" customHeight="1">
      <c r="B132" s="112">
        <f t="shared" si="5"/>
        <v>0</v>
      </c>
      <c r="C132" s="37"/>
      <c r="D132" s="67"/>
      <c r="E132" s="47"/>
      <c r="F132" s="41"/>
      <c r="G132" s="41"/>
      <c r="H132" s="48"/>
      <c r="I132" s="41"/>
      <c r="J132" s="41"/>
      <c r="K132" s="48"/>
      <c r="L132" s="41"/>
      <c r="M132" s="61"/>
      <c r="N132" s="41"/>
      <c r="O132" s="129"/>
      <c r="Q132" s="102" t="s">
        <v>535</v>
      </c>
      <c r="AE132" s="203" t="str">
        <f>+ciselniky!A136</f>
        <v>plavecké športy</v>
      </c>
      <c r="AF132" s="203" t="str">
        <f>+ciselniky!B136</f>
        <v>skoky do vody</v>
      </c>
      <c r="AG132" s="204">
        <f>+ciselniky!C136</f>
        <v>0</v>
      </c>
      <c r="AH132" s="204">
        <f>+ciselniky!D136</f>
        <v>0.5</v>
      </c>
      <c r="AI132" s="204">
        <f>+ciselniky!E136</f>
        <v>0.5</v>
      </c>
      <c r="AJ132" s="204">
        <f>+ciselniky!F136</f>
        <v>0</v>
      </c>
      <c r="AK132" s="203" t="str">
        <f>+ciselniky!G136</f>
        <v>I</v>
      </c>
    </row>
    <row r="133" spans="2:37" ht="12.75" customHeight="1">
      <c r="B133" s="112">
        <f t="shared" si="5"/>
        <v>0</v>
      </c>
      <c r="C133" s="37"/>
      <c r="D133" s="67"/>
      <c r="E133" s="47"/>
      <c r="F133" s="41"/>
      <c r="G133" s="41"/>
      <c r="H133" s="48"/>
      <c r="I133" s="41"/>
      <c r="J133" s="41"/>
      <c r="K133" s="48"/>
      <c r="L133" s="41"/>
      <c r="M133" s="61"/>
      <c r="N133" s="41"/>
      <c r="O133" s="129"/>
      <c r="Q133" s="102" t="s">
        <v>536</v>
      </c>
      <c r="AE133" s="203" t="str">
        <f>+ciselniky!A137</f>
        <v>plavecké športy</v>
      </c>
      <c r="AF133" s="203" t="str">
        <f>+ciselniky!B137</f>
        <v>skoky do vody z výšky</v>
      </c>
      <c r="AG133" s="204">
        <f>+ciselniky!C137</f>
        <v>0</v>
      </c>
      <c r="AH133" s="204">
        <f>+ciselniky!D137</f>
        <v>0.5</v>
      </c>
      <c r="AI133" s="204">
        <f>+ciselniky!E137</f>
        <v>0.5</v>
      </c>
      <c r="AJ133" s="204">
        <f>+ciselniky!F137</f>
        <v>0</v>
      </c>
      <c r="AK133" s="203" t="str">
        <f>+ciselniky!G137</f>
        <v>I</v>
      </c>
    </row>
    <row r="134" spans="2:37" ht="12.75" customHeight="1">
      <c r="B134" s="112">
        <f t="shared" si="5"/>
        <v>0</v>
      </c>
      <c r="C134" s="37"/>
      <c r="D134" s="67"/>
      <c r="E134" s="47"/>
      <c r="F134" s="41"/>
      <c r="G134" s="41"/>
      <c r="H134" s="48"/>
      <c r="I134" s="41"/>
      <c r="J134" s="41"/>
      <c r="K134" s="48"/>
      <c r="L134" s="41"/>
      <c r="M134" s="61"/>
      <c r="N134" s="41"/>
      <c r="O134" s="129"/>
      <c r="Q134" s="102" t="s">
        <v>537</v>
      </c>
      <c r="AE134" s="203" t="str">
        <f>+ciselniky!A138</f>
        <v>potápačské športy</v>
      </c>
      <c r="AF134" s="203" t="str">
        <f>+ciselniky!B138</f>
        <v>plutvové plávanie</v>
      </c>
      <c r="AG134" s="204">
        <f>+ciselniky!C138</f>
        <v>0.6</v>
      </c>
      <c r="AH134" s="204">
        <f>+ciselniky!D138</f>
        <v>0.47</v>
      </c>
      <c r="AI134" s="204">
        <f>+ciselniky!E138</f>
        <v>0.47</v>
      </c>
      <c r="AJ134" s="204">
        <f>+ciselniky!F138</f>
        <v>0.06</v>
      </c>
      <c r="AK134" s="203" t="str">
        <f>+ciselniky!G138</f>
        <v>I</v>
      </c>
    </row>
    <row r="135" spans="2:37" ht="12.75" customHeight="1">
      <c r="B135" s="112">
        <f t="shared" si="5"/>
        <v>0</v>
      </c>
      <c r="C135" s="37"/>
      <c r="D135" s="67"/>
      <c r="E135" s="47"/>
      <c r="F135" s="41"/>
      <c r="G135" s="41"/>
      <c r="H135" s="48"/>
      <c r="I135" s="41"/>
      <c r="J135" s="41"/>
      <c r="K135" s="48"/>
      <c r="L135" s="41"/>
      <c r="M135" s="61"/>
      <c r="N135" s="41"/>
      <c r="O135" s="129"/>
      <c r="Q135" s="102" t="s">
        <v>538</v>
      </c>
      <c r="AE135" s="203" t="str">
        <f>+ciselniky!A139</f>
        <v>potápačské športy</v>
      </c>
      <c r="AF135" s="203" t="str">
        <f>+ciselniky!B139</f>
        <v>orientačné potápanie</v>
      </c>
      <c r="AG135" s="204">
        <f>+ciselniky!C139</f>
        <v>0.25</v>
      </c>
      <c r="AH135" s="204">
        <f>+ciselniky!D139</f>
        <v>0.47</v>
      </c>
      <c r="AI135" s="204">
        <f>+ciselniky!E139</f>
        <v>0.47</v>
      </c>
      <c r="AJ135" s="204">
        <f>+ciselniky!F139</f>
        <v>0.06</v>
      </c>
      <c r="AK135" s="203" t="str">
        <f>+ciselniky!G139</f>
        <v>I</v>
      </c>
    </row>
    <row r="136" spans="2:37" ht="12.75" customHeight="1">
      <c r="B136" s="112">
        <f t="shared" si="5"/>
        <v>0</v>
      </c>
      <c r="C136" s="37"/>
      <c r="D136" s="67"/>
      <c r="E136" s="47"/>
      <c r="F136" s="41"/>
      <c r="G136" s="41"/>
      <c r="H136" s="48"/>
      <c r="I136" s="41"/>
      <c r="J136" s="41"/>
      <c r="K136" s="48"/>
      <c r="L136" s="41"/>
      <c r="M136" s="61"/>
      <c r="N136" s="41"/>
      <c r="O136" s="129"/>
      <c r="Q136" s="102" t="s">
        <v>539</v>
      </c>
      <c r="AE136" s="203" t="str">
        <f>+ciselniky!A140</f>
        <v>potápačské športy</v>
      </c>
      <c r="AF136" s="203" t="str">
        <f>+ciselniky!B140</f>
        <v>hĺbkové potápanie na nádych</v>
      </c>
      <c r="AG136" s="204">
        <f>+ciselniky!C140</f>
        <v>0.1</v>
      </c>
      <c r="AH136" s="204">
        <f>+ciselniky!D140</f>
        <v>0.5</v>
      </c>
      <c r="AI136" s="204">
        <f>+ciselniky!E140</f>
        <v>0.5</v>
      </c>
      <c r="AJ136" s="204">
        <f>+ciselniky!F140</f>
        <v>0</v>
      </c>
      <c r="AK136" s="203" t="str">
        <f>+ciselniky!G140</f>
        <v>I</v>
      </c>
    </row>
    <row r="137" spans="2:37" ht="12.75" customHeight="1">
      <c r="B137" s="112">
        <f t="shared" si="5"/>
        <v>0</v>
      </c>
      <c r="C137" s="37"/>
      <c r="D137" s="67"/>
      <c r="E137" s="47"/>
      <c r="F137" s="41"/>
      <c r="G137" s="41"/>
      <c r="H137" s="48"/>
      <c r="I137" s="41"/>
      <c r="J137" s="41"/>
      <c r="K137" s="48"/>
      <c r="L137" s="41"/>
      <c r="M137" s="61"/>
      <c r="N137" s="41"/>
      <c r="O137" s="129"/>
      <c r="Q137" s="102" t="s">
        <v>540</v>
      </c>
      <c r="AE137" s="203" t="str">
        <f>+ciselniky!A141</f>
        <v>potápačské športy</v>
      </c>
      <c r="AF137" s="203" t="str">
        <f>+ciselniky!B141</f>
        <v>ragby pod vodou</v>
      </c>
      <c r="AG137" s="204">
        <f>+ciselniky!C141</f>
        <v>0.05</v>
      </c>
      <c r="AH137" s="204">
        <f>+ciselniky!D141</f>
        <v>1</v>
      </c>
      <c r="AI137" s="204">
        <f>+ciselniky!E141</f>
        <v>0</v>
      </c>
      <c r="AJ137" s="204">
        <f>+ciselniky!F141</f>
        <v>0</v>
      </c>
      <c r="AK137" s="203" t="str">
        <f>+ciselniky!G141</f>
        <v>K</v>
      </c>
    </row>
    <row r="138" spans="2:37" ht="12.75" customHeight="1">
      <c r="B138" s="112">
        <f t="shared" si="5"/>
        <v>0</v>
      </c>
      <c r="C138" s="37"/>
      <c r="D138" s="67"/>
      <c r="E138" s="47"/>
      <c r="F138" s="41"/>
      <c r="G138" s="41"/>
      <c r="H138" s="48"/>
      <c r="I138" s="41"/>
      <c r="J138" s="41"/>
      <c r="K138" s="48"/>
      <c r="L138" s="41"/>
      <c r="M138" s="61"/>
      <c r="N138" s="41"/>
      <c r="O138" s="129"/>
      <c r="Q138" s="102" t="s">
        <v>541</v>
      </c>
      <c r="AE138" s="203" t="str">
        <f>+ciselniky!A142</f>
        <v>potápačské športy</v>
      </c>
      <c r="AF138" s="203" t="str">
        <f>+ciselniky!B142</f>
        <v>aquathlon</v>
      </c>
      <c r="AG138" s="204">
        <f>+ciselniky!C142</f>
        <v>0</v>
      </c>
      <c r="AH138" s="204">
        <f>+ciselniky!D142</f>
        <v>0.4</v>
      </c>
      <c r="AI138" s="204">
        <f>+ciselniky!E142</f>
        <v>0.4</v>
      </c>
      <c r="AJ138" s="204">
        <f>+ciselniky!F142</f>
        <v>0.2</v>
      </c>
      <c r="AK138" s="203" t="str">
        <f>+ciselniky!G142</f>
        <v>I</v>
      </c>
    </row>
    <row r="139" spans="2:37" ht="12.75" customHeight="1">
      <c r="B139" s="112">
        <f t="shared" si="5"/>
        <v>0</v>
      </c>
      <c r="C139" s="37"/>
      <c r="D139" s="67"/>
      <c r="E139" s="47"/>
      <c r="F139" s="41"/>
      <c r="G139" s="41"/>
      <c r="H139" s="48"/>
      <c r="I139" s="41"/>
      <c r="J139" s="41"/>
      <c r="K139" s="48"/>
      <c r="L139" s="41"/>
      <c r="M139" s="61"/>
      <c r="N139" s="41"/>
      <c r="O139" s="129"/>
      <c r="Q139" s="102"/>
      <c r="AE139" s="203" t="str">
        <f>+ciselniky!A143</f>
        <v>potápačské športy</v>
      </c>
      <c r="AF139" s="203" t="str">
        <f>+ciselniky!B143</f>
        <v>hokej pod vodou</v>
      </c>
      <c r="AG139" s="204">
        <f>+ciselniky!C143</f>
        <v>0</v>
      </c>
      <c r="AH139" s="204">
        <f>+ciselniky!D143</f>
        <v>0.4</v>
      </c>
      <c r="AI139" s="204">
        <f>+ciselniky!E143</f>
        <v>0.4</v>
      </c>
      <c r="AJ139" s="204">
        <f>+ciselniky!F143</f>
        <v>0.2</v>
      </c>
      <c r="AK139" s="203" t="str">
        <f>+ciselniky!G143</f>
        <v>K</v>
      </c>
    </row>
    <row r="140" spans="2:37" ht="12.75" customHeight="1">
      <c r="B140" s="112">
        <f t="shared" si="5"/>
        <v>0</v>
      </c>
      <c r="C140" s="37"/>
      <c r="D140" s="67"/>
      <c r="E140" s="47"/>
      <c r="F140" s="41"/>
      <c r="G140" s="41"/>
      <c r="H140" s="48"/>
      <c r="I140" s="41"/>
      <c r="J140" s="41"/>
      <c r="K140" s="48"/>
      <c r="L140" s="41"/>
      <c r="M140" s="61"/>
      <c r="N140" s="41"/>
      <c r="O140" s="129"/>
      <c r="Q140" s="113" t="s">
        <v>542</v>
      </c>
      <c r="AE140" s="203" t="str">
        <f>+ciselniky!A144</f>
        <v>potápačské športy</v>
      </c>
      <c r="AF140" s="203" t="str">
        <f>+ciselniky!B144</f>
        <v>streľba na terč pod vodou</v>
      </c>
      <c r="AG140" s="204">
        <f>+ciselniky!C144</f>
        <v>0</v>
      </c>
      <c r="AH140" s="204">
        <f>+ciselniky!D144</f>
        <v>0.4</v>
      </c>
      <c r="AI140" s="204">
        <f>+ciselniky!E144</f>
        <v>0.4</v>
      </c>
      <c r="AJ140" s="204">
        <f>+ciselniky!F144</f>
        <v>0.2</v>
      </c>
      <c r="AK140" s="203" t="str">
        <f>+ciselniky!G144</f>
        <v>I</v>
      </c>
    </row>
    <row r="141" spans="2:37" ht="12.75" customHeight="1">
      <c r="B141" s="112">
        <f t="shared" si="5"/>
        <v>0</v>
      </c>
      <c r="C141" s="37"/>
      <c r="D141" s="67"/>
      <c r="E141" s="47"/>
      <c r="F141" s="41"/>
      <c r="G141" s="41"/>
      <c r="H141" s="48"/>
      <c r="I141" s="41"/>
      <c r="J141" s="41"/>
      <c r="K141" s="48"/>
      <c r="L141" s="41"/>
      <c r="M141" s="61"/>
      <c r="N141" s="41"/>
      <c r="O141" s="129"/>
      <c r="Q141" s="113" t="s">
        <v>543</v>
      </c>
      <c r="AE141" s="203" t="str">
        <f>+ciselniky!A145</f>
        <v>potápačské športy</v>
      </c>
      <c r="AF141" s="203" t="str">
        <f>+ciselniky!B145</f>
        <v>športové potápanie</v>
      </c>
      <c r="AG141" s="204">
        <f>+ciselniky!C145</f>
        <v>0</v>
      </c>
      <c r="AH141" s="204">
        <f>+ciselniky!D145</f>
        <v>0.4</v>
      </c>
      <c r="AI141" s="204">
        <f>+ciselniky!E145</f>
        <v>0.4</v>
      </c>
      <c r="AJ141" s="204">
        <f>+ciselniky!F145</f>
        <v>0.2</v>
      </c>
      <c r="AK141" s="203" t="str">
        <f>+ciselniky!G145</f>
        <v>I</v>
      </c>
    </row>
    <row r="142" spans="2:37" ht="12.75" customHeight="1">
      <c r="B142" s="112">
        <f t="shared" si="5"/>
        <v>0</v>
      </c>
      <c r="C142" s="37"/>
      <c r="D142" s="67"/>
      <c r="E142" s="47"/>
      <c r="F142" s="41"/>
      <c r="G142" s="41"/>
      <c r="H142" s="48"/>
      <c r="I142" s="41"/>
      <c r="J142" s="41"/>
      <c r="K142" s="48"/>
      <c r="L142" s="41"/>
      <c r="M142" s="61"/>
      <c r="N142" s="41"/>
      <c r="O142" s="129"/>
      <c r="Q142" s="122" t="s">
        <v>544</v>
      </c>
      <c r="AE142" s="203" t="str">
        <f>+ciselniky!A146</f>
        <v>pozemný hokej</v>
      </c>
      <c r="AF142" s="203" t="str">
        <f>+ciselniky!B146</f>
        <v>pozemný hokej</v>
      </c>
      <c r="AG142" s="204">
        <f>+ciselniky!C146</f>
        <v>0.8</v>
      </c>
      <c r="AH142" s="204">
        <f>+ciselniky!D146</f>
        <v>0.5</v>
      </c>
      <c r="AI142" s="204">
        <f>+ciselniky!E146</f>
        <v>0.5</v>
      </c>
      <c r="AJ142" s="204">
        <f>+ciselniky!F146</f>
        <v>0</v>
      </c>
      <c r="AK142" s="203" t="str">
        <f>+ciselniky!G146</f>
        <v>K</v>
      </c>
    </row>
    <row r="143" spans="2:37" ht="12.75" customHeight="1">
      <c r="B143" s="112">
        <f t="shared" si="5"/>
        <v>0</v>
      </c>
      <c r="C143" s="37"/>
      <c r="D143" s="67"/>
      <c r="E143" s="47"/>
      <c r="F143" s="41"/>
      <c r="G143" s="41"/>
      <c r="H143" s="48"/>
      <c r="I143" s="41"/>
      <c r="J143" s="41"/>
      <c r="K143" s="48"/>
      <c r="L143" s="41"/>
      <c r="M143" s="61"/>
      <c r="N143" s="41"/>
      <c r="O143" s="129"/>
      <c r="Q143" s="102"/>
      <c r="AE143" s="203" t="str">
        <f>+ciselniky!A147</f>
        <v>pozemný hokej</v>
      </c>
      <c r="AF143" s="203" t="str">
        <f>+ciselniky!B147</f>
        <v>halový pozemný hokej</v>
      </c>
      <c r="AG143" s="204">
        <f>+ciselniky!C147</f>
        <v>0.2</v>
      </c>
      <c r="AH143" s="204">
        <f>+ciselniky!D147</f>
        <v>0.5</v>
      </c>
      <c r="AI143" s="204">
        <f>+ciselniky!E147</f>
        <v>0.5</v>
      </c>
      <c r="AJ143" s="204">
        <f>+ciselniky!F147</f>
        <v>0</v>
      </c>
      <c r="AK143" s="203" t="str">
        <f>+ciselniky!G147</f>
        <v>K</v>
      </c>
    </row>
    <row r="144" spans="2:37" ht="12.75" customHeight="1">
      <c r="B144" s="112">
        <f t="shared" si="5"/>
        <v>0</v>
      </c>
      <c r="C144" s="37"/>
      <c r="D144" s="67"/>
      <c r="E144" s="47"/>
      <c r="F144" s="41"/>
      <c r="G144" s="41"/>
      <c r="H144" s="48"/>
      <c r="I144" s="41"/>
      <c r="J144" s="41"/>
      <c r="K144" s="48"/>
      <c r="L144" s="41"/>
      <c r="M144" s="61"/>
      <c r="N144" s="41"/>
      <c r="O144" s="129"/>
      <c r="Q144" s="102"/>
      <c r="AE144" s="203" t="str">
        <f>+ciselniky!A148</f>
        <v>pretláčanie rukou</v>
      </c>
      <c r="AF144" s="203" t="str">
        <f>+ciselniky!B148</f>
        <v>pretláčanie rukou</v>
      </c>
      <c r="AG144" s="204">
        <f>+ciselniky!C148</f>
        <v>1</v>
      </c>
      <c r="AH144" s="204">
        <f>+ciselniky!D148</f>
        <v>0.5</v>
      </c>
      <c r="AI144" s="204">
        <f>+ciselniky!E148</f>
        <v>0.5</v>
      </c>
      <c r="AJ144" s="204">
        <f>+ciselniky!F148</f>
        <v>0</v>
      </c>
      <c r="AK144" s="203" t="str">
        <f>+ciselniky!G148</f>
        <v>I</v>
      </c>
    </row>
    <row r="145" spans="2:37" ht="12.75" customHeight="1">
      <c r="B145" s="112">
        <f t="shared" si="5"/>
        <v>0</v>
      </c>
      <c r="C145" s="37"/>
      <c r="D145" s="67"/>
      <c r="E145" s="47"/>
      <c r="F145" s="41"/>
      <c r="G145" s="41"/>
      <c r="H145" s="48"/>
      <c r="I145" s="41"/>
      <c r="J145" s="41"/>
      <c r="K145" s="48"/>
      <c r="L145" s="41"/>
      <c r="M145" s="61"/>
      <c r="N145" s="41"/>
      <c r="O145" s="129"/>
      <c r="Q145" s="102"/>
      <c r="AE145" s="203" t="str">
        <f>+ciselniky!A149</f>
        <v>psie záprahy</v>
      </c>
      <c r="AF145" s="203" t="str">
        <f>+ciselniky!B149</f>
        <v>psie záprahy</v>
      </c>
      <c r="AG145" s="204">
        <f>+ciselniky!C149</f>
        <v>1</v>
      </c>
      <c r="AH145" s="204">
        <f>+ciselniky!D149</f>
        <v>0.6</v>
      </c>
      <c r="AI145" s="204">
        <f>+ciselniky!E149</f>
        <v>0.4</v>
      </c>
      <c r="AJ145" s="204">
        <f>+ciselniky!F149</f>
        <v>0</v>
      </c>
      <c r="AK145" s="203" t="str">
        <f>+ciselniky!G149</f>
        <v>I</v>
      </c>
    </row>
    <row r="146" spans="2:37" ht="12.75" customHeight="1">
      <c r="B146" s="112">
        <f t="shared" ref="B146:B209" si="9">$C$2</f>
        <v>0</v>
      </c>
      <c r="C146" s="37"/>
      <c r="D146" s="67"/>
      <c r="E146" s="47"/>
      <c r="F146" s="41"/>
      <c r="G146" s="41"/>
      <c r="H146" s="48"/>
      <c r="I146" s="41"/>
      <c r="J146" s="41"/>
      <c r="K146" s="48"/>
      <c r="L146" s="41"/>
      <c r="M146" s="61"/>
      <c r="N146" s="41"/>
      <c r="O146" s="129"/>
      <c r="Q146" s="102"/>
      <c r="AE146" s="203" t="str">
        <f>+ciselniky!A150</f>
        <v>rugby</v>
      </c>
      <c r="AF146" s="203" t="str">
        <f>+ciselniky!B150</f>
        <v>rugby XV.</v>
      </c>
      <c r="AG146" s="204">
        <f>+ciselniky!C150</f>
        <v>0.7</v>
      </c>
      <c r="AH146" s="204">
        <f>+ciselniky!D150</f>
        <v>0.8</v>
      </c>
      <c r="AI146" s="204">
        <f>+ciselniky!E150</f>
        <v>0.2</v>
      </c>
      <c r="AJ146" s="204">
        <f>+ciselniky!F150</f>
        <v>0</v>
      </c>
      <c r="AK146" s="203" t="str">
        <f>+ciselniky!G150</f>
        <v>K</v>
      </c>
    </row>
    <row r="147" spans="2:37" ht="12.75" customHeight="1">
      <c r="B147" s="112">
        <f t="shared" si="9"/>
        <v>0</v>
      </c>
      <c r="C147" s="37"/>
      <c r="D147" s="67"/>
      <c r="E147" s="47"/>
      <c r="F147" s="41"/>
      <c r="G147" s="41"/>
      <c r="H147" s="48"/>
      <c r="I147" s="41"/>
      <c r="J147" s="41"/>
      <c r="K147" s="48"/>
      <c r="L147" s="41"/>
      <c r="M147" s="61"/>
      <c r="N147" s="41"/>
      <c r="O147" s="129"/>
      <c r="Q147" s="102"/>
      <c r="AE147" s="203" t="str">
        <f>+ciselniky!A151</f>
        <v>rugby</v>
      </c>
      <c r="AF147" s="203" t="str">
        <f>+ciselniky!B151</f>
        <v>rugby 7</v>
      </c>
      <c r="AG147" s="204">
        <f>+ciselniky!C151</f>
        <v>0.3</v>
      </c>
      <c r="AH147" s="204">
        <f>+ciselniky!D151</f>
        <v>0.6</v>
      </c>
      <c r="AI147" s="204">
        <f>+ciselniky!E151</f>
        <v>0.4</v>
      </c>
      <c r="AJ147" s="204">
        <f>+ciselniky!F151</f>
        <v>0</v>
      </c>
      <c r="AK147" s="203" t="str">
        <f>+ciselniky!G151</f>
        <v>K</v>
      </c>
    </row>
    <row r="148" spans="2:37" ht="12.75" customHeight="1">
      <c r="B148" s="112">
        <f t="shared" si="9"/>
        <v>0</v>
      </c>
      <c r="C148" s="37"/>
      <c r="D148" s="67"/>
      <c r="E148" s="47"/>
      <c r="F148" s="41"/>
      <c r="G148" s="41"/>
      <c r="H148" s="48"/>
      <c r="I148" s="41"/>
      <c r="J148" s="41"/>
      <c r="K148" s="48"/>
      <c r="L148" s="41"/>
      <c r="M148" s="61"/>
      <c r="N148" s="41"/>
      <c r="O148" s="129"/>
      <c r="Q148" s="102"/>
      <c r="AE148" s="203" t="str">
        <f>+ciselniky!A152</f>
        <v>rybolovná technika</v>
      </c>
      <c r="AF148" s="203" t="str">
        <f>+ciselniky!B152</f>
        <v>rybolovná technika</v>
      </c>
      <c r="AG148" s="204">
        <f>+ciselniky!C152</f>
        <v>1</v>
      </c>
      <c r="AH148" s="204">
        <f>+ciselniky!D152</f>
        <v>0.75</v>
      </c>
      <c r="AI148" s="204">
        <f>+ciselniky!E152</f>
        <v>0.25</v>
      </c>
      <c r="AJ148" s="204">
        <f>+ciselniky!F152</f>
        <v>0</v>
      </c>
      <c r="AK148" s="203" t="str">
        <f>+ciselniky!G152</f>
        <v>I</v>
      </c>
    </row>
    <row r="149" spans="2:37" ht="12.75" customHeight="1">
      <c r="B149" s="112">
        <f t="shared" si="9"/>
        <v>0</v>
      </c>
      <c r="C149" s="37"/>
      <c r="D149" s="67"/>
      <c r="E149" s="47"/>
      <c r="F149" s="41"/>
      <c r="G149" s="41"/>
      <c r="H149" s="48"/>
      <c r="I149" s="41"/>
      <c r="J149" s="41"/>
      <c r="K149" s="48"/>
      <c r="L149" s="41"/>
      <c r="M149" s="61"/>
      <c r="N149" s="41"/>
      <c r="O149" s="129"/>
      <c r="Q149" s="102"/>
      <c r="AE149" s="203" t="str">
        <f>+ciselniky!A153</f>
        <v>rýchlokorčuľovanie</v>
      </c>
      <c r="AF149" s="203" t="str">
        <f>+ciselniky!B153</f>
        <v>rýchlokorčuľovanie</v>
      </c>
      <c r="AG149" s="204">
        <f>+ciselniky!C153</f>
        <v>0.55000000000000004</v>
      </c>
      <c r="AH149" s="204">
        <f>+ciselniky!D153</f>
        <v>0.5</v>
      </c>
      <c r="AI149" s="204">
        <f>+ciselniky!E153</f>
        <v>0.5</v>
      </c>
      <c r="AJ149" s="204">
        <f>+ciselniky!F153</f>
        <v>0</v>
      </c>
      <c r="AK149" s="203" t="str">
        <f>+ciselniky!G153</f>
        <v>I</v>
      </c>
    </row>
    <row r="150" spans="2:37" ht="12.75" customHeight="1">
      <c r="B150" s="112">
        <f t="shared" si="9"/>
        <v>0</v>
      </c>
      <c r="C150" s="37"/>
      <c r="D150" s="67"/>
      <c r="E150" s="47"/>
      <c r="F150" s="41"/>
      <c r="G150" s="41"/>
      <c r="H150" s="48"/>
      <c r="I150" s="41"/>
      <c r="J150" s="41"/>
      <c r="K150" s="48"/>
      <c r="L150" s="41"/>
      <c r="M150" s="61"/>
      <c r="N150" s="41"/>
      <c r="O150" s="129"/>
      <c r="Q150" s="102"/>
      <c r="AE150" s="203" t="str">
        <f>+ciselniky!A154</f>
        <v>rýchlokorčuľovanie</v>
      </c>
      <c r="AF150" s="203" t="str">
        <f>+ciselniky!B154</f>
        <v>short track</v>
      </c>
      <c r="AG150" s="204">
        <f>+ciselniky!C154</f>
        <v>0.45</v>
      </c>
      <c r="AH150" s="204">
        <f>+ciselniky!D154</f>
        <v>0.5</v>
      </c>
      <c r="AI150" s="204">
        <f>+ciselniky!E154</f>
        <v>0.5</v>
      </c>
      <c r="AJ150" s="204">
        <f>+ciselniky!F154</f>
        <v>0</v>
      </c>
      <c r="AK150" s="203" t="str">
        <f>+ciselniky!G154</f>
        <v>I</v>
      </c>
    </row>
    <row r="151" spans="2:37" ht="12.75" customHeight="1">
      <c r="B151" s="112">
        <f t="shared" si="9"/>
        <v>0</v>
      </c>
      <c r="C151" s="37"/>
      <c r="D151" s="67"/>
      <c r="E151" s="47"/>
      <c r="F151" s="41"/>
      <c r="G151" s="41"/>
      <c r="H151" s="48"/>
      <c r="I151" s="41"/>
      <c r="J151" s="41"/>
      <c r="K151" s="48"/>
      <c r="L151" s="41"/>
      <c r="M151" s="61"/>
      <c r="N151" s="41"/>
      <c r="O151" s="129"/>
      <c r="Q151" s="102"/>
      <c r="AE151" s="203" t="str">
        <f>+ciselniky!A155</f>
        <v>sánkovanie</v>
      </c>
      <c r="AF151" s="203" t="str">
        <f>+ciselniky!B155</f>
        <v>sánkovanie</v>
      </c>
      <c r="AG151" s="204">
        <f>+ciselniky!C155</f>
        <v>1</v>
      </c>
      <c r="AH151" s="204">
        <f>+ciselniky!D155</f>
        <v>0.5</v>
      </c>
      <c r="AI151" s="204">
        <f>+ciselniky!E155</f>
        <v>0.5</v>
      </c>
      <c r="AJ151" s="204">
        <f>+ciselniky!F155</f>
        <v>0</v>
      </c>
      <c r="AK151" s="203" t="str">
        <f>+ciselniky!G155</f>
        <v>I</v>
      </c>
    </row>
    <row r="152" spans="2:37" ht="12.75" customHeight="1">
      <c r="B152" s="112">
        <f t="shared" si="9"/>
        <v>0</v>
      </c>
      <c r="C152" s="37"/>
      <c r="D152" s="67"/>
      <c r="E152" s="47"/>
      <c r="F152" s="41"/>
      <c r="G152" s="41"/>
      <c r="H152" s="48"/>
      <c r="I152" s="41"/>
      <c r="J152" s="41"/>
      <c r="K152" s="48"/>
      <c r="L152" s="41"/>
      <c r="M152" s="61"/>
      <c r="N152" s="41"/>
      <c r="O152" s="129"/>
      <c r="Q152" s="102"/>
      <c r="AE152" s="203" t="str">
        <f>+ciselniky!A156</f>
        <v>silový trojboj</v>
      </c>
      <c r="AF152" s="203" t="str">
        <f>+ciselniky!B156</f>
        <v>silový trojboj</v>
      </c>
      <c r="AG152" s="204">
        <f>+ciselniky!C156</f>
        <v>0.3</v>
      </c>
      <c r="AH152" s="204">
        <f>+ciselniky!D156</f>
        <v>0.7</v>
      </c>
      <c r="AI152" s="204">
        <f>+ciselniky!E156</f>
        <v>0.3</v>
      </c>
      <c r="AJ152" s="204">
        <f>+ciselniky!F156</f>
        <v>0</v>
      </c>
      <c r="AK152" s="203" t="str">
        <f>+ciselniky!G156</f>
        <v>I</v>
      </c>
    </row>
    <row r="153" spans="2:37" ht="12.75" customHeight="1">
      <c r="B153" s="112">
        <f t="shared" si="9"/>
        <v>0</v>
      </c>
      <c r="C153" s="37"/>
      <c r="D153" s="67"/>
      <c r="E153" s="47"/>
      <c r="F153" s="41"/>
      <c r="G153" s="41"/>
      <c r="H153" s="48"/>
      <c r="I153" s="41"/>
      <c r="J153" s="41"/>
      <c r="K153" s="48"/>
      <c r="L153" s="41"/>
      <c r="M153" s="61"/>
      <c r="N153" s="41"/>
      <c r="O153" s="129"/>
      <c r="Q153" s="102"/>
      <c r="AE153" s="203" t="str">
        <f>+ciselniky!A157</f>
        <v>silový trojboj</v>
      </c>
      <c r="AF153" s="203" t="str">
        <f>+ciselniky!B157</f>
        <v>klasický silový trojboj</v>
      </c>
      <c r="AG153" s="204">
        <f>+ciselniky!C157</f>
        <v>0.3</v>
      </c>
      <c r="AH153" s="204">
        <f>+ciselniky!D157</f>
        <v>0.7</v>
      </c>
      <c r="AI153" s="204">
        <f>+ciselniky!E157</f>
        <v>0.3</v>
      </c>
      <c r="AJ153" s="204">
        <f>+ciselniky!F157</f>
        <v>0</v>
      </c>
      <c r="AK153" s="203" t="str">
        <f>+ciselniky!G157</f>
        <v>I</v>
      </c>
    </row>
    <row r="154" spans="2:37" ht="12.75" customHeight="1">
      <c r="B154" s="112">
        <f t="shared" si="9"/>
        <v>0</v>
      </c>
      <c r="C154" s="37"/>
      <c r="D154" s="67"/>
      <c r="E154" s="47"/>
      <c r="F154" s="41"/>
      <c r="G154" s="41"/>
      <c r="H154" s="48"/>
      <c r="I154" s="41"/>
      <c r="J154" s="41"/>
      <c r="K154" s="48"/>
      <c r="L154" s="41"/>
      <c r="M154" s="61"/>
      <c r="N154" s="41"/>
      <c r="O154" s="129"/>
      <c r="Q154" s="102"/>
      <c r="AE154" s="203" t="str">
        <f>+ciselniky!A158</f>
        <v>silový trojboj</v>
      </c>
      <c r="AF154" s="203" t="str">
        <f>+ciselniky!B158</f>
        <v>tlak na lavičke</v>
      </c>
      <c r="AG154" s="204">
        <f>+ciselniky!C158</f>
        <v>0.2</v>
      </c>
      <c r="AH154" s="204">
        <f>+ciselniky!D158</f>
        <v>0.7</v>
      </c>
      <c r="AI154" s="204">
        <f>+ciselniky!E158</f>
        <v>0.3</v>
      </c>
      <c r="AJ154" s="204">
        <f>+ciselniky!F158</f>
        <v>0</v>
      </c>
      <c r="AK154" s="203" t="str">
        <f>+ciselniky!G158</f>
        <v>I</v>
      </c>
    </row>
    <row r="155" spans="2:37" ht="12.75" customHeight="1">
      <c r="B155" s="112">
        <f t="shared" si="9"/>
        <v>0</v>
      </c>
      <c r="C155" s="37"/>
      <c r="D155" s="67"/>
      <c r="E155" s="47"/>
      <c r="F155" s="41"/>
      <c r="G155" s="41"/>
      <c r="H155" s="48"/>
      <c r="I155" s="41"/>
      <c r="J155" s="41"/>
      <c r="K155" s="48"/>
      <c r="L155" s="41"/>
      <c r="M155" s="61"/>
      <c r="N155" s="41"/>
      <c r="O155" s="129"/>
      <c r="Q155" s="102"/>
      <c r="AE155" s="203" t="str">
        <f>+ciselniky!A159</f>
        <v>silový trojboj</v>
      </c>
      <c r="AF155" s="203" t="str">
        <f>+ciselniky!B159</f>
        <v>klasický tlak na lavičke</v>
      </c>
      <c r="AG155" s="204">
        <f>+ciselniky!C159</f>
        <v>0.2</v>
      </c>
      <c r="AH155" s="204">
        <f>+ciselniky!D159</f>
        <v>0.7</v>
      </c>
      <c r="AI155" s="204">
        <f>+ciselniky!E159</f>
        <v>0.3</v>
      </c>
      <c r="AJ155" s="204">
        <f>+ciselniky!F159</f>
        <v>0</v>
      </c>
      <c r="AK155" s="203" t="str">
        <f>+ciselniky!G159</f>
        <v>I</v>
      </c>
    </row>
    <row r="156" spans="2:37" ht="12.75" customHeight="1">
      <c r="B156" s="112">
        <f t="shared" si="9"/>
        <v>0</v>
      </c>
      <c r="C156" s="37"/>
      <c r="D156" s="67"/>
      <c r="E156" s="47"/>
      <c r="F156" s="41"/>
      <c r="G156" s="41"/>
      <c r="H156" s="48"/>
      <c r="I156" s="41"/>
      <c r="J156" s="41"/>
      <c r="K156" s="48"/>
      <c r="L156" s="41"/>
      <c r="M156" s="61"/>
      <c r="N156" s="41"/>
      <c r="O156" s="129"/>
      <c r="Q156" s="102"/>
      <c r="AE156" s="203" t="str">
        <f>+ciselniky!A160</f>
        <v>skialpinizmus</v>
      </c>
      <c r="AF156" s="203" t="str">
        <f>+ciselniky!B160</f>
        <v>skialpinizmus</v>
      </c>
      <c r="AG156" s="204">
        <f>+ciselniky!C160</f>
        <v>1</v>
      </c>
      <c r="AH156" s="204">
        <f>+ciselniky!D160</f>
        <v>0.7</v>
      </c>
      <c r="AI156" s="204">
        <f>+ciselniky!E160</f>
        <v>0.3</v>
      </c>
      <c r="AJ156" s="204">
        <f>+ciselniky!F160</f>
        <v>0</v>
      </c>
      <c r="AK156" s="203" t="str">
        <f>+ciselniky!G160</f>
        <v>I</v>
      </c>
    </row>
    <row r="157" spans="2:37" ht="12.75" customHeight="1">
      <c r="B157" s="112">
        <f t="shared" si="9"/>
        <v>0</v>
      </c>
      <c r="C157" s="37"/>
      <c r="D157" s="67"/>
      <c r="E157" s="47"/>
      <c r="F157" s="41"/>
      <c r="G157" s="41"/>
      <c r="H157" s="48"/>
      <c r="I157" s="41"/>
      <c r="J157" s="41"/>
      <c r="K157" s="48"/>
      <c r="L157" s="41"/>
      <c r="M157" s="61"/>
      <c r="N157" s="41"/>
      <c r="O157" s="129"/>
      <c r="Q157" s="102"/>
      <c r="AE157" s="203" t="str">
        <f>+ciselniky!A161</f>
        <v>softbal</v>
      </c>
      <c r="AF157" s="203" t="str">
        <f>+ciselniky!B161</f>
        <v>softbal</v>
      </c>
      <c r="AG157" s="204">
        <f>+ciselniky!C161</f>
        <v>1</v>
      </c>
      <c r="AH157" s="204">
        <f>+ciselniky!D161</f>
        <v>0.1</v>
      </c>
      <c r="AI157" s="204">
        <f>+ciselniky!E161</f>
        <v>0.9</v>
      </c>
      <c r="AJ157" s="204">
        <f>+ciselniky!F161</f>
        <v>0</v>
      </c>
      <c r="AK157" s="203" t="str">
        <f>+ciselniky!G161</f>
        <v>K</v>
      </c>
    </row>
    <row r="158" spans="2:37" ht="12.75" customHeight="1">
      <c r="B158" s="112">
        <f t="shared" si="9"/>
        <v>0</v>
      </c>
      <c r="C158" s="37"/>
      <c r="D158" s="67"/>
      <c r="E158" s="47"/>
      <c r="F158" s="41"/>
      <c r="G158" s="41"/>
      <c r="H158" s="48"/>
      <c r="I158" s="41"/>
      <c r="J158" s="41"/>
      <c r="K158" s="48"/>
      <c r="L158" s="41"/>
      <c r="M158" s="61"/>
      <c r="N158" s="41"/>
      <c r="O158" s="129"/>
      <c r="Q158" s="102"/>
      <c r="AE158" s="203" t="str">
        <f>+ciselniky!A162</f>
        <v>squash</v>
      </c>
      <c r="AF158" s="203" t="str">
        <f>+ciselniky!B162</f>
        <v>squash</v>
      </c>
      <c r="AG158" s="204">
        <f>+ciselniky!C162</f>
        <v>1</v>
      </c>
      <c r="AH158" s="204">
        <f>+ciselniky!D162</f>
        <v>0.65</v>
      </c>
      <c r="AI158" s="204">
        <f>+ciselniky!E162</f>
        <v>0.35</v>
      </c>
      <c r="AJ158" s="204">
        <f>+ciselniky!F162</f>
        <v>0</v>
      </c>
      <c r="AK158" s="203" t="str">
        <f>+ciselniky!G162</f>
        <v>I</v>
      </c>
    </row>
    <row r="159" spans="2:37" ht="12.75" customHeight="1">
      <c r="B159" s="112">
        <f t="shared" si="9"/>
        <v>0</v>
      </c>
      <c r="C159" s="37"/>
      <c r="D159" s="67"/>
      <c r="E159" s="47"/>
      <c r="F159" s="41"/>
      <c r="G159" s="41"/>
      <c r="H159" s="48"/>
      <c r="I159" s="41"/>
      <c r="J159" s="41"/>
      <c r="K159" s="48"/>
      <c r="L159" s="41"/>
      <c r="M159" s="61"/>
      <c r="N159" s="41"/>
      <c r="O159" s="129"/>
      <c r="AE159" s="203" t="str">
        <f>+ciselniky!A163</f>
        <v>stolný tenis</v>
      </c>
      <c r="AF159" s="203" t="str">
        <f>+ciselniky!B163</f>
        <v>stolný tenis</v>
      </c>
      <c r="AG159" s="204">
        <f>+ciselniky!C163</f>
        <v>1</v>
      </c>
      <c r="AH159" s="204">
        <f>+ciselniky!D163</f>
        <v>0.5</v>
      </c>
      <c r="AI159" s="204">
        <f>+ciselniky!E163</f>
        <v>0.5</v>
      </c>
      <c r="AJ159" s="204">
        <f>+ciselniky!F163</f>
        <v>0</v>
      </c>
      <c r="AK159" s="203" t="str">
        <f>+ciselniky!G163</f>
        <v>I</v>
      </c>
    </row>
    <row r="160" spans="2:37" ht="12.75" customHeight="1">
      <c r="B160" s="112">
        <f t="shared" si="9"/>
        <v>0</v>
      </c>
      <c r="C160" s="37"/>
      <c r="D160" s="67"/>
      <c r="E160" s="47"/>
      <c r="F160" s="41"/>
      <c r="G160" s="41"/>
      <c r="H160" s="48"/>
      <c r="I160" s="41"/>
      <c r="J160" s="41"/>
      <c r="K160" s="48"/>
      <c r="L160" s="41"/>
      <c r="M160" s="61"/>
      <c r="N160" s="41"/>
      <c r="O160" s="129"/>
      <c r="AE160" s="203" t="str">
        <f>+ciselniky!A164</f>
        <v>streľba</v>
      </c>
      <c r="AF160" s="203" t="str">
        <f>+ciselniky!B164</f>
        <v>streľba z brokovej zbrane</v>
      </c>
      <c r="AG160" s="204">
        <f>+ciselniky!C164</f>
        <v>0.35</v>
      </c>
      <c r="AH160" s="204">
        <f>+ciselniky!D164</f>
        <v>0.5</v>
      </c>
      <c r="AI160" s="204">
        <f>+ciselniky!E164</f>
        <v>0.5</v>
      </c>
      <c r="AJ160" s="204">
        <f>+ciselniky!F164</f>
        <v>0</v>
      </c>
      <c r="AK160" s="203" t="str">
        <f>+ciselniky!G164</f>
        <v>I</v>
      </c>
    </row>
    <row r="161" spans="2:37" ht="12.75" customHeight="1">
      <c r="B161" s="112">
        <f t="shared" si="9"/>
        <v>0</v>
      </c>
      <c r="C161" s="37"/>
      <c r="D161" s="67"/>
      <c r="E161" s="47"/>
      <c r="F161" s="41"/>
      <c r="G161" s="41"/>
      <c r="H161" s="48"/>
      <c r="I161" s="41"/>
      <c r="J161" s="41"/>
      <c r="K161" s="48"/>
      <c r="L161" s="41"/>
      <c r="M161" s="61"/>
      <c r="N161" s="41"/>
      <c r="O161" s="129"/>
      <c r="AE161" s="203" t="str">
        <f>+ciselniky!A165</f>
        <v>streľba</v>
      </c>
      <c r="AF161" s="203" t="str">
        <f>+ciselniky!B165</f>
        <v>streľba z pištole</v>
      </c>
      <c r="AG161" s="204">
        <f>+ciselniky!C165</f>
        <v>0.27</v>
      </c>
      <c r="AH161" s="204">
        <f>+ciselniky!D165</f>
        <v>0.5</v>
      </c>
      <c r="AI161" s="204">
        <f>+ciselniky!E165</f>
        <v>0.5</v>
      </c>
      <c r="AJ161" s="204">
        <f>+ciselniky!F165</f>
        <v>0</v>
      </c>
      <c r="AK161" s="203" t="str">
        <f>+ciselniky!G165</f>
        <v>I</v>
      </c>
    </row>
    <row r="162" spans="2:37" ht="12.75" customHeight="1">
      <c r="B162" s="112">
        <f t="shared" si="9"/>
        <v>0</v>
      </c>
      <c r="C162" s="37"/>
      <c r="D162" s="67"/>
      <c r="E162" s="47"/>
      <c r="F162" s="41"/>
      <c r="G162" s="41"/>
      <c r="H162" s="48"/>
      <c r="I162" s="41"/>
      <c r="J162" s="41"/>
      <c r="K162" s="48"/>
      <c r="L162" s="41"/>
      <c r="M162" s="61"/>
      <c r="N162" s="41"/>
      <c r="O162" s="129"/>
      <c r="AE162" s="203" t="str">
        <f>+ciselniky!A166</f>
        <v>streľba</v>
      </c>
      <c r="AF162" s="203" t="str">
        <f>+ciselniky!B166</f>
        <v>streľba z pušky</v>
      </c>
      <c r="AG162" s="204">
        <f>+ciselniky!C166</f>
        <v>0.26</v>
      </c>
      <c r="AH162" s="204">
        <f>+ciselniky!D166</f>
        <v>0.5</v>
      </c>
      <c r="AI162" s="204">
        <f>+ciselniky!E166</f>
        <v>0.5</v>
      </c>
      <c r="AJ162" s="204">
        <f>+ciselniky!F166</f>
        <v>0</v>
      </c>
      <c r="AK162" s="203" t="str">
        <f>+ciselniky!G166</f>
        <v>I</v>
      </c>
    </row>
    <row r="163" spans="2:37" ht="12.75" customHeight="1">
      <c r="B163" s="112">
        <f t="shared" si="9"/>
        <v>0</v>
      </c>
      <c r="C163" s="37"/>
      <c r="D163" s="67"/>
      <c r="E163" s="47"/>
      <c r="F163" s="41"/>
      <c r="G163" s="41"/>
      <c r="H163" s="48"/>
      <c r="I163" s="41"/>
      <c r="J163" s="41"/>
      <c r="K163" s="48"/>
      <c r="L163" s="41"/>
      <c r="M163" s="61"/>
      <c r="N163" s="41"/>
      <c r="O163" s="129"/>
      <c r="AE163" s="203" t="str">
        <f>+ciselniky!A167</f>
        <v>streľba</v>
      </c>
      <c r="AF163" s="203" t="str">
        <f>+ciselniky!B167</f>
        <v>streľba z historických zbraní</v>
      </c>
      <c r="AG163" s="204">
        <f>+ciselniky!C167</f>
        <v>0.12</v>
      </c>
      <c r="AH163" s="204">
        <f>+ciselniky!D167</f>
        <v>0.9</v>
      </c>
      <c r="AI163" s="204">
        <f>+ciselniky!E167</f>
        <v>0.1</v>
      </c>
      <c r="AJ163" s="204">
        <f>+ciselniky!F167</f>
        <v>0</v>
      </c>
      <c r="AK163" s="203" t="str">
        <f>+ciselniky!G167</f>
        <v>I</v>
      </c>
    </row>
    <row r="164" spans="2:37" ht="12.75" customHeight="1">
      <c r="B164" s="112">
        <f t="shared" si="9"/>
        <v>0</v>
      </c>
      <c r="C164" s="37"/>
      <c r="D164" s="67"/>
      <c r="E164" s="47"/>
      <c r="F164" s="41"/>
      <c r="G164" s="41"/>
      <c r="H164" s="48"/>
      <c r="I164" s="41"/>
      <c r="J164" s="41"/>
      <c r="K164" s="48"/>
      <c r="L164" s="41"/>
      <c r="M164" s="61"/>
      <c r="N164" s="41"/>
      <c r="O164" s="129"/>
      <c r="AE164" s="203" t="str">
        <f>+ciselniky!A168</f>
        <v>šach</v>
      </c>
      <c r="AF164" s="203" t="str">
        <f>+ciselniky!B168</f>
        <v>šach</v>
      </c>
      <c r="AG164" s="204">
        <f>+ciselniky!C168</f>
        <v>1</v>
      </c>
      <c r="AH164" s="204">
        <f>+ciselniky!D168</f>
        <v>0.8</v>
      </c>
      <c r="AI164" s="204">
        <f>+ciselniky!E168</f>
        <v>0.2</v>
      </c>
      <c r="AJ164" s="204">
        <f>+ciselniky!F168</f>
        <v>0</v>
      </c>
      <c r="AK164" s="203" t="str">
        <f>+ciselniky!G168</f>
        <v>I</v>
      </c>
    </row>
    <row r="165" spans="2:37" ht="12.75" customHeight="1">
      <c r="B165" s="112">
        <f t="shared" si="9"/>
        <v>0</v>
      </c>
      <c r="C165" s="37"/>
      <c r="D165" s="67"/>
      <c r="E165" s="47"/>
      <c r="F165" s="41"/>
      <c r="G165" s="41"/>
      <c r="H165" s="48"/>
      <c r="I165" s="41"/>
      <c r="J165" s="41"/>
      <c r="K165" s="48"/>
      <c r="L165" s="41"/>
      <c r="M165" s="61"/>
      <c r="N165" s="41"/>
      <c r="O165" s="129"/>
      <c r="AE165" s="203" t="str">
        <f>+ciselniky!A169</f>
        <v>šerm</v>
      </c>
      <c r="AF165" s="203" t="str">
        <f>+ciselniky!B169</f>
        <v>šerm</v>
      </c>
      <c r="AG165" s="204">
        <f>+ciselniky!C169</f>
        <v>1</v>
      </c>
      <c r="AH165" s="204">
        <f>+ciselniky!D169</f>
        <v>0.5</v>
      </c>
      <c r="AI165" s="204">
        <f>+ciselniky!E169</f>
        <v>0.5</v>
      </c>
      <c r="AJ165" s="204">
        <f>+ciselniky!F169</f>
        <v>0</v>
      </c>
      <c r="AK165" s="203" t="str">
        <f>+ciselniky!G169</f>
        <v>I</v>
      </c>
    </row>
    <row r="166" spans="2:37" ht="12.75" customHeight="1">
      <c r="B166" s="112">
        <f t="shared" si="9"/>
        <v>0</v>
      </c>
      <c r="C166" s="37"/>
      <c r="D166" s="67"/>
      <c r="E166" s="47"/>
      <c r="F166" s="41"/>
      <c r="G166" s="41"/>
      <c r="H166" s="48"/>
      <c r="I166" s="41"/>
      <c r="J166" s="41"/>
      <c r="K166" s="48"/>
      <c r="L166" s="41"/>
      <c r="M166" s="61"/>
      <c r="N166" s="41"/>
      <c r="O166" s="129"/>
      <c r="AE166" s="203" t="str">
        <f>+ciselniky!A170</f>
        <v>šípky</v>
      </c>
      <c r="AF166" s="203" t="str">
        <f>+ciselniky!B170</f>
        <v>šípky</v>
      </c>
      <c r="AG166" s="204">
        <f>+ciselniky!C170</f>
        <v>1</v>
      </c>
      <c r="AH166" s="204">
        <f>+ciselniky!D170</f>
        <v>0.5</v>
      </c>
      <c r="AI166" s="204">
        <f>+ciselniky!E170</f>
        <v>0.4</v>
      </c>
      <c r="AJ166" s="204">
        <f>+ciselniky!F170</f>
        <v>0.1</v>
      </c>
      <c r="AK166" s="203" t="str">
        <f>+ciselniky!G170</f>
        <v>I</v>
      </c>
    </row>
    <row r="167" spans="2:37" ht="12.75" customHeight="1">
      <c r="B167" s="112">
        <f t="shared" si="9"/>
        <v>0</v>
      </c>
      <c r="C167" s="37"/>
      <c r="D167" s="67"/>
      <c r="E167" s="47"/>
      <c r="F167" s="41"/>
      <c r="G167" s="41"/>
      <c r="H167" s="48"/>
      <c r="I167" s="41"/>
      <c r="J167" s="41"/>
      <c r="K167" s="48"/>
      <c r="L167" s="41"/>
      <c r="M167" s="61"/>
      <c r="N167" s="41"/>
      <c r="O167" s="129"/>
      <c r="AE167" s="203" t="str">
        <f>+ciselniky!A171</f>
        <v>športové lezenie</v>
      </c>
      <c r="AF167" s="203" t="str">
        <f>+ciselniky!B171</f>
        <v>športové lezenie</v>
      </c>
      <c r="AG167" s="204">
        <f>+ciselniky!C171</f>
        <v>1</v>
      </c>
      <c r="AH167" s="204">
        <f>+ciselniky!D171</f>
        <v>0.5</v>
      </c>
      <c r="AI167" s="204">
        <f>+ciselniky!E171</f>
        <v>0.5</v>
      </c>
      <c r="AJ167" s="204">
        <f>+ciselniky!F171</f>
        <v>0</v>
      </c>
      <c r="AK167" s="203" t="str">
        <f>+ciselniky!G171</f>
        <v>I</v>
      </c>
    </row>
    <row r="168" spans="2:37" ht="12.75" customHeight="1">
      <c r="B168" s="112">
        <f t="shared" si="9"/>
        <v>0</v>
      </c>
      <c r="C168" s="37"/>
      <c r="D168" s="67"/>
      <c r="E168" s="47"/>
      <c r="F168" s="41"/>
      <c r="G168" s="41"/>
      <c r="H168" s="48"/>
      <c r="I168" s="41"/>
      <c r="J168" s="41"/>
      <c r="K168" s="48"/>
      <c r="L168" s="41"/>
      <c r="M168" s="61"/>
      <c r="N168" s="41"/>
      <c r="O168" s="129"/>
      <c r="AE168" s="203" t="str">
        <f>+ciselniky!A172</f>
        <v>športové rybárstvo</v>
      </c>
      <c r="AF168" s="203" t="str">
        <f>+ciselniky!B172</f>
        <v>lov rýb s udicou - feeder</v>
      </c>
      <c r="AG168" s="204">
        <f>+ciselniky!C172</f>
        <v>0.25</v>
      </c>
      <c r="AH168" s="204">
        <f>+ciselniky!D172</f>
        <v>1</v>
      </c>
      <c r="AI168" s="204">
        <f>+ciselniky!E172</f>
        <v>0</v>
      </c>
      <c r="AJ168" s="204">
        <f>+ciselniky!F172</f>
        <v>0</v>
      </c>
      <c r="AK168" s="203" t="str">
        <f>+ciselniky!G172</f>
        <v>I</v>
      </c>
    </row>
    <row r="169" spans="2:37" ht="12.75" customHeight="1">
      <c r="B169" s="112">
        <f t="shared" si="9"/>
        <v>0</v>
      </c>
      <c r="C169" s="37"/>
      <c r="D169" s="67"/>
      <c r="E169" s="47"/>
      <c r="F169" s="41"/>
      <c r="G169" s="41"/>
      <c r="H169" s="48"/>
      <c r="I169" s="41"/>
      <c r="J169" s="41"/>
      <c r="K169" s="48"/>
      <c r="L169" s="41"/>
      <c r="M169" s="61"/>
      <c r="N169" s="41"/>
      <c r="O169" s="129"/>
      <c r="AE169" s="203" t="str">
        <f>+ciselniky!A173</f>
        <v>športové rybárstvo</v>
      </c>
      <c r="AF169" s="203" t="str">
        <f>+ciselniky!B173</f>
        <v>lov rýb s udicou - mucha</v>
      </c>
      <c r="AG169" s="204">
        <f>+ciselniky!C173</f>
        <v>0.25</v>
      </c>
      <c r="AH169" s="204">
        <f>+ciselniky!D173</f>
        <v>1</v>
      </c>
      <c r="AI169" s="204">
        <f>+ciselniky!E173</f>
        <v>0</v>
      </c>
      <c r="AJ169" s="204">
        <f>+ciselniky!F173</f>
        <v>0</v>
      </c>
      <c r="AK169" s="203" t="str">
        <f>+ciselniky!G173</f>
        <v>I</v>
      </c>
    </row>
    <row r="170" spans="2:37" ht="12.75" customHeight="1">
      <c r="B170" s="112">
        <f t="shared" si="9"/>
        <v>0</v>
      </c>
      <c r="C170" s="37"/>
      <c r="D170" s="67"/>
      <c r="E170" s="47"/>
      <c r="F170" s="41"/>
      <c r="G170" s="41"/>
      <c r="H170" s="48"/>
      <c r="I170" s="41"/>
      <c r="J170" s="41"/>
      <c r="K170" s="48"/>
      <c r="L170" s="41"/>
      <c r="M170" s="61"/>
      <c r="N170" s="41"/>
      <c r="O170" s="129"/>
      <c r="AE170" s="203" t="str">
        <f>+ciselniky!A174</f>
        <v>športové rybárstvo</v>
      </c>
      <c r="AF170" s="203" t="str">
        <f>+ciselniky!B174</f>
        <v>lov rýb s udicou - plávaná</v>
      </c>
      <c r="AG170" s="204">
        <f>+ciselniky!C174</f>
        <v>0.25</v>
      </c>
      <c r="AH170" s="204">
        <f>+ciselniky!D174</f>
        <v>0.9</v>
      </c>
      <c r="AI170" s="204">
        <f>+ciselniky!E174</f>
        <v>0.1</v>
      </c>
      <c r="AJ170" s="204">
        <f>+ciselniky!F174</f>
        <v>0</v>
      </c>
      <c r="AK170" s="203" t="str">
        <f>+ciselniky!G174</f>
        <v>I</v>
      </c>
    </row>
    <row r="171" spans="2:37" ht="12.75" customHeight="1">
      <c r="B171" s="112">
        <f t="shared" si="9"/>
        <v>0</v>
      </c>
      <c r="C171" s="37"/>
      <c r="D171" s="67"/>
      <c r="E171" s="47"/>
      <c r="F171" s="41"/>
      <c r="G171" s="41"/>
      <c r="H171" s="48"/>
      <c r="I171" s="41"/>
      <c r="J171" s="41"/>
      <c r="K171" s="48"/>
      <c r="L171" s="41"/>
      <c r="M171" s="61"/>
      <c r="N171" s="41"/>
      <c r="O171" s="129"/>
      <c r="AE171" s="203" t="str">
        <f>+ciselniky!A175</f>
        <v>športové rybárstvo</v>
      </c>
      <c r="AF171" s="203" t="str">
        <f>+ciselniky!B175</f>
        <v>lov rýb s udicou - prívlač</v>
      </c>
      <c r="AG171" s="204">
        <f>+ciselniky!C175</f>
        <v>0.25</v>
      </c>
      <c r="AH171" s="204">
        <f>+ciselniky!D175</f>
        <v>1</v>
      </c>
      <c r="AI171" s="204">
        <f>+ciselniky!E175</f>
        <v>0</v>
      </c>
      <c r="AJ171" s="204">
        <f>+ciselniky!F175</f>
        <v>0</v>
      </c>
      <c r="AK171" s="203" t="str">
        <f>+ciselniky!G175</f>
        <v>I</v>
      </c>
    </row>
    <row r="172" spans="2:37" ht="12.75" customHeight="1">
      <c r="B172" s="112">
        <f t="shared" si="9"/>
        <v>0</v>
      </c>
      <c r="C172" s="37"/>
      <c r="D172" s="67"/>
      <c r="E172" s="47"/>
      <c r="F172" s="41"/>
      <c r="G172" s="41"/>
      <c r="H172" s="48"/>
      <c r="I172" s="41"/>
      <c r="J172" s="41"/>
      <c r="K172" s="48"/>
      <c r="L172" s="41"/>
      <c r="M172" s="61"/>
      <c r="N172" s="41"/>
      <c r="O172" s="129"/>
      <c r="AE172" s="203" t="str">
        <f>+ciselniky!A176</f>
        <v>športové rybárstvo</v>
      </c>
      <c r="AF172" s="203" t="str">
        <f>+ciselniky!B176</f>
        <v>lov rýb s udicou - kapor</v>
      </c>
      <c r="AG172" s="204">
        <f>+ciselniky!C176</f>
        <v>0</v>
      </c>
      <c r="AH172" s="204">
        <f>+ciselniky!D176</f>
        <v>1</v>
      </c>
      <c r="AI172" s="204">
        <f>+ciselniky!E176</f>
        <v>0</v>
      </c>
      <c r="AJ172" s="204">
        <f>+ciselniky!F176</f>
        <v>0</v>
      </c>
      <c r="AK172" s="203" t="str">
        <f>+ciselniky!G176</f>
        <v>I</v>
      </c>
    </row>
    <row r="173" spans="2:37" ht="12.75" customHeight="1">
      <c r="B173" s="112">
        <f t="shared" si="9"/>
        <v>0</v>
      </c>
      <c r="C173" s="37"/>
      <c r="D173" s="67"/>
      <c r="E173" s="47"/>
      <c r="F173" s="41"/>
      <c r="G173" s="41"/>
      <c r="H173" s="48"/>
      <c r="I173" s="41"/>
      <c r="J173" s="41"/>
      <c r="K173" s="48"/>
      <c r="L173" s="41"/>
      <c r="M173" s="61"/>
      <c r="N173" s="41"/>
      <c r="O173" s="129"/>
      <c r="AE173" s="203" t="str">
        <f>+ciselniky!A177</f>
        <v>športy s lietajúcim diskom</v>
      </c>
      <c r="AF173" s="203" t="str">
        <f>+ciselniky!B177</f>
        <v>ultimate</v>
      </c>
      <c r="AG173" s="204">
        <f>+ciselniky!C177</f>
        <v>0.6</v>
      </c>
      <c r="AH173" s="204">
        <f>+ciselniky!D177</f>
        <v>0.4</v>
      </c>
      <c r="AI173" s="204">
        <f>+ciselniky!E177</f>
        <v>0.4</v>
      </c>
      <c r="AJ173" s="204">
        <f>+ciselniky!F177</f>
        <v>0.2</v>
      </c>
      <c r="AK173" s="203" t="str">
        <f>+ciselniky!G177</f>
        <v>K</v>
      </c>
    </row>
    <row r="174" spans="2:37" ht="12.75" customHeight="1">
      <c r="B174" s="112">
        <f t="shared" si="9"/>
        <v>0</v>
      </c>
      <c r="C174" s="37"/>
      <c r="D174" s="67"/>
      <c r="E174" s="47"/>
      <c r="F174" s="41"/>
      <c r="G174" s="41"/>
      <c r="H174" s="48"/>
      <c r="I174" s="41"/>
      <c r="J174" s="41"/>
      <c r="K174" s="48"/>
      <c r="L174" s="41"/>
      <c r="M174" s="61"/>
      <c r="N174" s="41"/>
      <c r="O174" s="129"/>
      <c r="AE174" s="203" t="str">
        <f>+ciselniky!A178</f>
        <v>športy s lietajúcim diskom</v>
      </c>
      <c r="AF174" s="203" t="str">
        <f>+ciselniky!B178</f>
        <v>discgolf</v>
      </c>
      <c r="AG174" s="204">
        <f>+ciselniky!C178</f>
        <v>0.39</v>
      </c>
      <c r="AH174" s="204">
        <f>+ciselniky!D178</f>
        <v>0.47</v>
      </c>
      <c r="AI174" s="204">
        <f>+ciselniky!E178</f>
        <v>0.47</v>
      </c>
      <c r="AJ174" s="204">
        <f>+ciselniky!F178</f>
        <v>0.06</v>
      </c>
      <c r="AK174" s="203" t="str">
        <f>+ciselniky!G178</f>
        <v>I</v>
      </c>
    </row>
    <row r="175" spans="2:37" ht="12.75" customHeight="1">
      <c r="B175" s="112">
        <f t="shared" si="9"/>
        <v>0</v>
      </c>
      <c r="C175" s="37"/>
      <c r="D175" s="67"/>
      <c r="E175" s="47"/>
      <c r="F175" s="41"/>
      <c r="G175" s="41"/>
      <c r="H175" s="48"/>
      <c r="I175" s="41"/>
      <c r="J175" s="41"/>
      <c r="K175" s="48"/>
      <c r="L175" s="41"/>
      <c r="M175" s="61"/>
      <c r="N175" s="41"/>
      <c r="O175" s="129"/>
      <c r="AE175" s="203" t="str">
        <f>+ciselniky!A179</f>
        <v>športy s lietajúcim diskom</v>
      </c>
      <c r="AF175" s="203" t="str">
        <f>+ciselniky!B179</f>
        <v>plážové ultimate</v>
      </c>
      <c r="AG175" s="204">
        <f>+ciselniky!C179</f>
        <v>5.0000000000000001E-3</v>
      </c>
      <c r="AH175" s="204">
        <f>+ciselniky!D179</f>
        <v>0.25</v>
      </c>
      <c r="AI175" s="204">
        <f>+ciselniky!E179</f>
        <v>0.25</v>
      </c>
      <c r="AJ175" s="204">
        <f>+ciselniky!F179</f>
        <v>0.5</v>
      </c>
      <c r="AK175" s="203" t="str">
        <f>+ciselniky!G179</f>
        <v>K</v>
      </c>
    </row>
    <row r="176" spans="2:37" ht="12.75" customHeight="1">
      <c r="B176" s="112">
        <f t="shared" si="9"/>
        <v>0</v>
      </c>
      <c r="C176" s="37"/>
      <c r="D176" s="67"/>
      <c r="E176" s="47"/>
      <c r="F176" s="41"/>
      <c r="G176" s="41"/>
      <c r="H176" s="48"/>
      <c r="I176" s="41"/>
      <c r="J176" s="41"/>
      <c r="K176" s="48"/>
      <c r="L176" s="41"/>
      <c r="M176" s="61"/>
      <c r="N176" s="41"/>
      <c r="O176" s="129"/>
      <c r="AE176" s="203" t="str">
        <f>+ciselniky!A180</f>
        <v>športy s lietajúcim diskom</v>
      </c>
      <c r="AF176" s="203" t="str">
        <f>+ciselniky!B180</f>
        <v>freestyle (volný štýl)</v>
      </c>
      <c r="AG176" s="204">
        <f>+ciselniky!C180</f>
        <v>0</v>
      </c>
      <c r="AH176" s="204">
        <f>+ciselniky!D180</f>
        <v>0.4</v>
      </c>
      <c r="AI176" s="204">
        <f>+ciselniky!E180</f>
        <v>0.4</v>
      </c>
      <c r="AJ176" s="204">
        <f>+ciselniky!F180</f>
        <v>0.2</v>
      </c>
      <c r="AK176" s="203" t="str">
        <f>+ciselniky!G180</f>
        <v>I</v>
      </c>
    </row>
    <row r="177" spans="2:37" ht="12.75" customHeight="1">
      <c r="B177" s="112">
        <f t="shared" si="9"/>
        <v>0</v>
      </c>
      <c r="C177" s="37"/>
      <c r="D177" s="67"/>
      <c r="E177" s="47"/>
      <c r="F177" s="41"/>
      <c r="G177" s="41"/>
      <c r="H177" s="48"/>
      <c r="I177" s="41"/>
      <c r="J177" s="41"/>
      <c r="K177" s="48"/>
      <c r="L177" s="41"/>
      <c r="M177" s="61"/>
      <c r="N177" s="41"/>
      <c r="O177" s="129"/>
      <c r="AE177" s="203" t="str">
        <f>+ciselniky!A181</f>
        <v>športy s lietajúcim diskom</v>
      </c>
      <c r="AF177" s="203" t="str">
        <f>+ciselniky!B181</f>
        <v>guts</v>
      </c>
      <c r="AG177" s="204">
        <f>+ciselniky!C181</f>
        <v>0</v>
      </c>
      <c r="AH177" s="204">
        <f>+ciselniky!D181</f>
        <v>0.4</v>
      </c>
      <c r="AI177" s="204">
        <f>+ciselniky!E181</f>
        <v>0.4</v>
      </c>
      <c r="AJ177" s="204">
        <f>+ciselniky!F181</f>
        <v>0.2</v>
      </c>
      <c r="AK177" s="203" t="str">
        <f>+ciselniky!G181</f>
        <v>K</v>
      </c>
    </row>
    <row r="178" spans="2:37" ht="12.75" customHeight="1">
      <c r="B178" s="112">
        <f t="shared" si="9"/>
        <v>0</v>
      </c>
      <c r="C178" s="37"/>
      <c r="D178" s="67"/>
      <c r="E178" s="47"/>
      <c r="F178" s="41"/>
      <c r="G178" s="41"/>
      <c r="H178" s="48"/>
      <c r="I178" s="41"/>
      <c r="J178" s="41"/>
      <c r="K178" s="48"/>
      <c r="L178" s="41"/>
      <c r="M178" s="61"/>
      <c r="N178" s="41"/>
      <c r="O178" s="129"/>
      <c r="AE178" s="203" t="str">
        <f>+ciselniky!A182</f>
        <v>taekwondo</v>
      </c>
      <c r="AF178" s="203" t="str">
        <f>+ciselniky!B182</f>
        <v>taekwondo</v>
      </c>
      <c r="AG178" s="204">
        <f>+ciselniky!C182</f>
        <v>1</v>
      </c>
      <c r="AH178" s="204">
        <f>+ciselniky!D182</f>
        <v>0.5</v>
      </c>
      <c r="AI178" s="204">
        <f>+ciselniky!E182</f>
        <v>0.5</v>
      </c>
      <c r="AJ178" s="204">
        <f>+ciselniky!F182</f>
        <v>0</v>
      </c>
      <c r="AK178" s="203" t="str">
        <f>+ciselniky!G182</f>
        <v>I</v>
      </c>
    </row>
    <row r="179" spans="2:37" ht="12.75" customHeight="1">
      <c r="B179" s="112">
        <f t="shared" si="9"/>
        <v>0</v>
      </c>
      <c r="C179" s="37"/>
      <c r="D179" s="67"/>
      <c r="E179" s="47"/>
      <c r="F179" s="41"/>
      <c r="G179" s="41"/>
      <c r="H179" s="48"/>
      <c r="I179" s="41"/>
      <c r="J179" s="41"/>
      <c r="K179" s="48"/>
      <c r="L179" s="41"/>
      <c r="M179" s="61"/>
      <c r="N179" s="41"/>
      <c r="O179" s="129"/>
      <c r="AE179" s="203" t="str">
        <f>+ciselniky!A183</f>
        <v>tanečný šport</v>
      </c>
      <c r="AF179" s="203" t="str">
        <f>+ciselniky!B183</f>
        <v>tanečný šport</v>
      </c>
      <c r="AG179" s="204">
        <f>+ciselniky!C183</f>
        <v>0.7</v>
      </c>
      <c r="AH179" s="204">
        <f>+ciselniky!D183</f>
        <v>0</v>
      </c>
      <c r="AI179" s="204">
        <f>+ciselniky!E183</f>
        <v>0</v>
      </c>
      <c r="AJ179" s="204">
        <f>+ciselniky!F183</f>
        <v>1</v>
      </c>
      <c r="AK179" s="203" t="str">
        <f>+ciselniky!G183</f>
        <v>I</v>
      </c>
    </row>
    <row r="180" spans="2:37" ht="12.75" customHeight="1">
      <c r="B180" s="112">
        <f t="shared" si="9"/>
        <v>0</v>
      </c>
      <c r="C180" s="37"/>
      <c r="D180" s="67"/>
      <c r="E180" s="47"/>
      <c r="F180" s="41"/>
      <c r="G180" s="41"/>
      <c r="H180" s="48"/>
      <c r="I180" s="41"/>
      <c r="J180" s="41"/>
      <c r="K180" s="48"/>
      <c r="L180" s="41"/>
      <c r="M180" s="61"/>
      <c r="N180" s="41"/>
      <c r="O180" s="129"/>
      <c r="AE180" s="203" t="str">
        <f>+ciselniky!A184</f>
        <v>tanečný šport</v>
      </c>
      <c r="AF180" s="203" t="str">
        <f>+ciselniky!B184</f>
        <v>akrobatický rokenrol</v>
      </c>
      <c r="AG180" s="204">
        <f>+ciselniky!C184</f>
        <v>0.1</v>
      </c>
      <c r="AH180" s="204">
        <f>+ciselniky!D184</f>
        <v>0</v>
      </c>
      <c r="AI180" s="204">
        <f>+ciselniky!E184</f>
        <v>0.2</v>
      </c>
      <c r="AJ180" s="204">
        <f>+ciselniky!F184</f>
        <v>0.8</v>
      </c>
      <c r="AK180" s="203" t="str">
        <f>+ciselniky!G184</f>
        <v>I</v>
      </c>
    </row>
    <row r="181" spans="2:37" ht="12.75" customHeight="1">
      <c r="B181" s="112">
        <f t="shared" si="9"/>
        <v>0</v>
      </c>
      <c r="C181" s="37"/>
      <c r="D181" s="67"/>
      <c r="E181" s="47"/>
      <c r="F181" s="41"/>
      <c r="G181" s="41"/>
      <c r="H181" s="48"/>
      <c r="I181" s="41"/>
      <c r="J181" s="41"/>
      <c r="K181" s="48"/>
      <c r="L181" s="41"/>
      <c r="M181" s="61"/>
      <c r="N181" s="41"/>
      <c r="O181" s="129"/>
      <c r="AE181" s="203" t="str">
        <f>+ciselniky!A185</f>
        <v>tanečný šport</v>
      </c>
      <c r="AF181" s="203" t="str">
        <f>+ciselniky!B185</f>
        <v>breaking</v>
      </c>
      <c r="AG181" s="204">
        <f>+ciselniky!C185</f>
        <v>0.1</v>
      </c>
      <c r="AH181" s="204">
        <f>+ciselniky!D185</f>
        <v>0.8</v>
      </c>
      <c r="AI181" s="204">
        <f>+ciselniky!E185</f>
        <v>0.2</v>
      </c>
      <c r="AJ181" s="204">
        <f>+ciselniky!F185</f>
        <v>0</v>
      </c>
      <c r="AK181" s="203" t="str">
        <f>+ciselniky!G185</f>
        <v>I</v>
      </c>
    </row>
    <row r="182" spans="2:37" ht="12.75" customHeight="1">
      <c r="B182" s="112">
        <f t="shared" si="9"/>
        <v>0</v>
      </c>
      <c r="C182" s="37"/>
      <c r="D182" s="67"/>
      <c r="E182" s="47"/>
      <c r="F182" s="41"/>
      <c r="G182" s="41"/>
      <c r="H182" s="48"/>
      <c r="I182" s="41"/>
      <c r="J182" s="41"/>
      <c r="K182" s="48"/>
      <c r="L182" s="41"/>
      <c r="M182" s="61"/>
      <c r="N182" s="41"/>
      <c r="O182" s="129"/>
      <c r="AE182" s="203" t="str">
        <f>+ciselniky!A186</f>
        <v>tanečný šport</v>
      </c>
      <c r="AF182" s="203" t="str">
        <f>+ciselniky!B186</f>
        <v>trendové tance</v>
      </c>
      <c r="AG182" s="204">
        <f>+ciselniky!C186</f>
        <v>0.1</v>
      </c>
      <c r="AH182" s="204">
        <f>+ciselniky!D186</f>
        <v>0.2</v>
      </c>
      <c r="AI182" s="204">
        <f>+ciselniky!E186</f>
        <v>0.2</v>
      </c>
      <c r="AJ182" s="204">
        <f>+ciselniky!F186</f>
        <v>0.6</v>
      </c>
      <c r="AK182" s="203" t="str">
        <f>+ciselniky!G186</f>
        <v>I</v>
      </c>
    </row>
    <row r="183" spans="2:37" ht="12.75" customHeight="1">
      <c r="B183" s="112">
        <f t="shared" si="9"/>
        <v>0</v>
      </c>
      <c r="C183" s="37"/>
      <c r="D183" s="67"/>
      <c r="E183" s="47"/>
      <c r="F183" s="41"/>
      <c r="G183" s="41"/>
      <c r="H183" s="48"/>
      <c r="I183" s="41"/>
      <c r="J183" s="41"/>
      <c r="K183" s="48"/>
      <c r="L183" s="41"/>
      <c r="M183" s="61"/>
      <c r="N183" s="41"/>
      <c r="O183" s="129"/>
      <c r="AE183" s="203" t="str">
        <f>+ciselniky!A187</f>
        <v>tenis</v>
      </c>
      <c r="AF183" s="203" t="str">
        <f>+ciselniky!B187</f>
        <v>tenis</v>
      </c>
      <c r="AG183" s="204">
        <f>+ciselniky!C187</f>
        <v>1</v>
      </c>
      <c r="AH183" s="204">
        <f>+ciselniky!D187</f>
        <v>0.5</v>
      </c>
      <c r="AI183" s="204">
        <f>+ciselniky!E187</f>
        <v>0.5</v>
      </c>
      <c r="AJ183" s="204">
        <f>+ciselniky!F187</f>
        <v>0</v>
      </c>
      <c r="AK183" s="203" t="str">
        <f>+ciselniky!G187</f>
        <v>I</v>
      </c>
    </row>
    <row r="184" spans="2:37" ht="12.75" customHeight="1">
      <c r="B184" s="112">
        <f t="shared" si="9"/>
        <v>0</v>
      </c>
      <c r="C184" s="37"/>
      <c r="D184" s="67"/>
      <c r="E184" s="47"/>
      <c r="F184" s="41"/>
      <c r="G184" s="41"/>
      <c r="H184" s="48"/>
      <c r="I184" s="41"/>
      <c r="J184" s="41"/>
      <c r="K184" s="48"/>
      <c r="L184" s="41"/>
      <c r="M184" s="61"/>
      <c r="N184" s="41"/>
      <c r="O184" s="129"/>
      <c r="AE184" s="203" t="str">
        <f>+ciselniky!A188</f>
        <v>teqball</v>
      </c>
      <c r="AF184" s="203" t="str">
        <f>+ciselniky!B188</f>
        <v>teqball</v>
      </c>
      <c r="AG184" s="204">
        <f>+ciselniky!C188</f>
        <v>1</v>
      </c>
      <c r="AH184" s="204">
        <f>+ciselniky!D188</f>
        <v>0.6</v>
      </c>
      <c r="AI184" s="204">
        <f>+ciselniky!E188</f>
        <v>0.4</v>
      </c>
      <c r="AJ184" s="204">
        <f>+ciselniky!F188</f>
        <v>0</v>
      </c>
      <c r="AK184" s="203" t="str">
        <f>+ciselniky!G188</f>
        <v>I</v>
      </c>
    </row>
    <row r="185" spans="2:37" ht="12.75" customHeight="1">
      <c r="B185" s="112">
        <f t="shared" si="9"/>
        <v>0</v>
      </c>
      <c r="C185" s="37"/>
      <c r="D185" s="67"/>
      <c r="E185" s="47"/>
      <c r="F185" s="41"/>
      <c r="G185" s="41"/>
      <c r="H185" s="48"/>
      <c r="I185" s="41"/>
      <c r="J185" s="41"/>
      <c r="K185" s="48"/>
      <c r="L185" s="41"/>
      <c r="M185" s="61"/>
      <c r="N185" s="41"/>
      <c r="O185" s="129"/>
      <c r="AE185" s="203" t="str">
        <f>+ciselniky!A189</f>
        <v>thajský box</v>
      </c>
      <c r="AF185" s="203" t="str">
        <f>+ciselniky!B189</f>
        <v>thajský box</v>
      </c>
      <c r="AG185" s="204">
        <f>+ciselniky!C189</f>
        <v>1</v>
      </c>
      <c r="AH185" s="204">
        <f>+ciselniky!D189</f>
        <v>0.5</v>
      </c>
      <c r="AI185" s="204">
        <f>+ciselniky!E189</f>
        <v>0.5</v>
      </c>
      <c r="AJ185" s="204">
        <f>+ciselniky!F189</f>
        <v>0</v>
      </c>
      <c r="AK185" s="203" t="str">
        <f>+ciselniky!G189</f>
        <v>I</v>
      </c>
    </row>
    <row r="186" spans="2:37" ht="12.75" customHeight="1">
      <c r="B186" s="112">
        <f t="shared" si="9"/>
        <v>0</v>
      </c>
      <c r="C186" s="37"/>
      <c r="D186" s="67"/>
      <c r="E186" s="47"/>
      <c r="F186" s="41"/>
      <c r="G186" s="41"/>
      <c r="H186" s="48"/>
      <c r="I186" s="41"/>
      <c r="J186" s="41"/>
      <c r="K186" s="48"/>
      <c r="L186" s="41"/>
      <c r="M186" s="61"/>
      <c r="N186" s="41"/>
      <c r="O186" s="129"/>
      <c r="AE186" s="203" t="str">
        <f>+ciselniky!A190</f>
        <v>triatlon</v>
      </c>
      <c r="AF186" s="203" t="str">
        <f>+ciselniky!B190</f>
        <v>triatlon</v>
      </c>
      <c r="AG186" s="204">
        <f>+ciselniky!C190</f>
        <v>0.7</v>
      </c>
      <c r="AH186" s="204">
        <f>+ciselniky!D190</f>
        <v>0.4</v>
      </c>
      <c r="AI186" s="204">
        <f>+ciselniky!E190</f>
        <v>0.4</v>
      </c>
      <c r="AJ186" s="204">
        <f>+ciselniky!F190</f>
        <v>0.2</v>
      </c>
      <c r="AK186" s="203" t="str">
        <f>+ciselniky!G190</f>
        <v>I</v>
      </c>
    </row>
    <row r="187" spans="2:37" ht="12.75" customHeight="1">
      <c r="B187" s="112">
        <f t="shared" si="9"/>
        <v>0</v>
      </c>
      <c r="C187" s="37"/>
      <c r="D187" s="67"/>
      <c r="E187" s="47"/>
      <c r="F187" s="41"/>
      <c r="G187" s="41"/>
      <c r="H187" s="48"/>
      <c r="I187" s="41"/>
      <c r="J187" s="41"/>
      <c r="K187" s="48"/>
      <c r="L187" s="41"/>
      <c r="M187" s="61"/>
      <c r="N187" s="41"/>
      <c r="O187" s="129"/>
      <c r="AE187" s="203" t="str">
        <f>+ciselniky!A191</f>
        <v>triatlon</v>
      </c>
      <c r="AF187" s="203" t="str">
        <f>+ciselniky!B191</f>
        <v>triatlon - multišport</v>
      </c>
      <c r="AG187" s="204">
        <f>+ciselniky!C191</f>
        <v>0.3</v>
      </c>
      <c r="AH187" s="204">
        <f>+ciselniky!D191</f>
        <v>0.5</v>
      </c>
      <c r="AI187" s="204">
        <f>+ciselniky!E191</f>
        <v>0.5</v>
      </c>
      <c r="AJ187" s="204">
        <f>+ciselniky!F191</f>
        <v>0</v>
      </c>
      <c r="AK187" s="203" t="str">
        <f>+ciselniky!G191</f>
        <v>I</v>
      </c>
    </row>
    <row r="188" spans="2:37" ht="12.75" customHeight="1">
      <c r="B188" s="112">
        <f t="shared" si="9"/>
        <v>0</v>
      </c>
      <c r="C188" s="37"/>
      <c r="D188" s="67"/>
      <c r="E188" s="47"/>
      <c r="F188" s="41"/>
      <c r="G188" s="41"/>
      <c r="H188" s="48"/>
      <c r="I188" s="41"/>
      <c r="J188" s="41"/>
      <c r="K188" s="48"/>
      <c r="L188" s="41"/>
      <c r="M188" s="61"/>
      <c r="N188" s="41"/>
      <c r="O188" s="129"/>
      <c r="AE188" s="203" t="str">
        <f>+ciselniky!A192</f>
        <v>veslovanie</v>
      </c>
      <c r="AF188" s="203" t="str">
        <f>+ciselniky!B192</f>
        <v>veslovanie</v>
      </c>
      <c r="AG188" s="204">
        <f>+ciselniky!C192</f>
        <v>1</v>
      </c>
      <c r="AH188" s="204">
        <f>+ciselniky!D192</f>
        <v>0.5</v>
      </c>
      <c r="AI188" s="204">
        <f>+ciselniky!E192</f>
        <v>0.5</v>
      </c>
      <c r="AJ188" s="204">
        <f>+ciselniky!F192</f>
        <v>0</v>
      </c>
      <c r="AK188" s="203" t="str">
        <f>+ciselniky!G192</f>
        <v>I</v>
      </c>
    </row>
    <row r="189" spans="2:37" ht="12.75" customHeight="1">
      <c r="B189" s="112">
        <f t="shared" si="9"/>
        <v>0</v>
      </c>
      <c r="C189" s="37"/>
      <c r="D189" s="67"/>
      <c r="E189" s="47"/>
      <c r="F189" s="41"/>
      <c r="G189" s="41"/>
      <c r="H189" s="48"/>
      <c r="I189" s="41"/>
      <c r="J189" s="41"/>
      <c r="K189" s="48"/>
      <c r="L189" s="41"/>
      <c r="M189" s="61"/>
      <c r="N189" s="41"/>
      <c r="O189" s="129"/>
      <c r="AE189" s="203" t="str">
        <f>+ciselniky!A193</f>
        <v>vodné lyžovanie</v>
      </c>
      <c r="AF189" s="203" t="str">
        <f>+ciselniky!B193</f>
        <v>vodné lyžovanie za vlekom</v>
      </c>
      <c r="AG189" s="204">
        <f>+ciselniky!C193</f>
        <v>0.46</v>
      </c>
      <c r="AH189" s="204">
        <f>+ciselniky!D193</f>
        <v>0.5</v>
      </c>
      <c r="AI189" s="204">
        <f>+ciselniky!E193</f>
        <v>0.5</v>
      </c>
      <c r="AJ189" s="204">
        <f>+ciselniky!F193</f>
        <v>0</v>
      </c>
      <c r="AK189" s="203" t="str">
        <f>+ciselniky!G193</f>
        <v>I</v>
      </c>
    </row>
    <row r="190" spans="2:37" ht="12.75" customHeight="1">
      <c r="B190" s="112">
        <f t="shared" si="9"/>
        <v>0</v>
      </c>
      <c r="C190" s="37"/>
      <c r="D190" s="67"/>
      <c r="E190" s="47"/>
      <c r="F190" s="41"/>
      <c r="G190" s="41"/>
      <c r="H190" s="48"/>
      <c r="I190" s="41"/>
      <c r="J190" s="41"/>
      <c r="K190" s="48"/>
      <c r="L190" s="41"/>
      <c r="M190" s="61"/>
      <c r="N190" s="41"/>
      <c r="O190" s="129"/>
      <c r="AE190" s="203" t="str">
        <f>+ciselniky!A194</f>
        <v>vodné lyžovanie</v>
      </c>
      <c r="AF190" s="203" t="str">
        <f>+ciselniky!B194</f>
        <v>vodné lyžovanie za člnom</v>
      </c>
      <c r="AG190" s="204">
        <f>+ciselniky!C194</f>
        <v>0.36</v>
      </c>
      <c r="AH190" s="204">
        <f>+ciselniky!D194</f>
        <v>0.5</v>
      </c>
      <c r="AI190" s="204">
        <f>+ciselniky!E194</f>
        <v>0.5</v>
      </c>
      <c r="AJ190" s="204">
        <f>+ciselniky!F194</f>
        <v>0</v>
      </c>
      <c r="AK190" s="203" t="str">
        <f>+ciselniky!G194</f>
        <v>I</v>
      </c>
    </row>
    <row r="191" spans="2:37" ht="12.75" customHeight="1">
      <c r="B191" s="112">
        <f t="shared" si="9"/>
        <v>0</v>
      </c>
      <c r="C191" s="37"/>
      <c r="D191" s="67"/>
      <c r="E191" s="47"/>
      <c r="F191" s="41"/>
      <c r="G191" s="41"/>
      <c r="H191" s="48"/>
      <c r="I191" s="41"/>
      <c r="J191" s="41"/>
      <c r="K191" s="48"/>
      <c r="L191" s="41"/>
      <c r="M191" s="61"/>
      <c r="N191" s="41"/>
      <c r="O191" s="129"/>
      <c r="AE191" s="203" t="str">
        <f>+ciselniky!A195</f>
        <v>vodné lyžovanie</v>
      </c>
      <c r="AF191" s="203" t="str">
        <f>+ciselniky!B195</f>
        <v>wakeboard za vlekom</v>
      </c>
      <c r="AG191" s="204">
        <f>+ciselniky!C195</f>
        <v>0.18</v>
      </c>
      <c r="AH191" s="204">
        <f>+ciselniky!D195</f>
        <v>0.5</v>
      </c>
      <c r="AI191" s="204">
        <f>+ciselniky!E195</f>
        <v>0.5</v>
      </c>
      <c r="AJ191" s="204">
        <f>+ciselniky!F195</f>
        <v>0</v>
      </c>
      <c r="AK191" s="203" t="str">
        <f>+ciselniky!G195</f>
        <v>I</v>
      </c>
    </row>
    <row r="192" spans="2:37" ht="12.75" customHeight="1">
      <c r="B192" s="112">
        <f t="shared" si="9"/>
        <v>0</v>
      </c>
      <c r="C192" s="37"/>
      <c r="D192" s="67"/>
      <c r="E192" s="47"/>
      <c r="F192" s="41"/>
      <c r="G192" s="41"/>
      <c r="H192" s="48"/>
      <c r="I192" s="41"/>
      <c r="J192" s="41"/>
      <c r="K192" s="48"/>
      <c r="L192" s="41"/>
      <c r="M192" s="61"/>
      <c r="N192" s="41"/>
      <c r="O192" s="129"/>
      <c r="AE192" s="203" t="str">
        <f>+ciselniky!A196</f>
        <v>vodné lyžovanie</v>
      </c>
      <c r="AF192" s="203" t="str">
        <f>+ciselniky!B196</f>
        <v>lyžovanie barefoot</v>
      </c>
      <c r="AG192" s="204">
        <f>+ciselniky!C196</f>
        <v>0</v>
      </c>
      <c r="AH192" s="204">
        <f>+ciselniky!D196</f>
        <v>0.5</v>
      </c>
      <c r="AI192" s="204">
        <f>+ciselniky!E196</f>
        <v>0.5</v>
      </c>
      <c r="AJ192" s="204">
        <f>+ciselniky!F196</f>
        <v>0</v>
      </c>
      <c r="AK192" s="203" t="str">
        <f>+ciselniky!G196</f>
        <v>I</v>
      </c>
    </row>
    <row r="193" spans="2:37" ht="12.75" customHeight="1">
      <c r="B193" s="112">
        <f t="shared" si="9"/>
        <v>0</v>
      </c>
      <c r="C193" s="37"/>
      <c r="D193" s="67"/>
      <c r="E193" s="47"/>
      <c r="F193" s="41"/>
      <c r="G193" s="41"/>
      <c r="H193" s="48"/>
      <c r="I193" s="41"/>
      <c r="J193" s="41"/>
      <c r="K193" s="48"/>
      <c r="L193" s="41"/>
      <c r="M193" s="61"/>
      <c r="N193" s="41"/>
      <c r="O193" s="129"/>
      <c r="AE193" s="203" t="str">
        <f>+ciselniky!A197</f>
        <v>vodné lyžovanie</v>
      </c>
      <c r="AF193" s="203" t="str">
        <f>+ciselniky!B197</f>
        <v>rýchlostné vodné lyžovanie</v>
      </c>
      <c r="AG193" s="204">
        <f>+ciselniky!C197</f>
        <v>0</v>
      </c>
      <c r="AH193" s="204">
        <f>+ciselniky!D197</f>
        <v>0.5</v>
      </c>
      <c r="AI193" s="204">
        <f>+ciselniky!E197</f>
        <v>0.5</v>
      </c>
      <c r="AJ193" s="204">
        <f>+ciselniky!F197</f>
        <v>0</v>
      </c>
      <c r="AK193" s="203" t="str">
        <f>+ciselniky!G197</f>
        <v>I</v>
      </c>
    </row>
    <row r="194" spans="2:37" ht="12.75" customHeight="1">
      <c r="B194" s="112">
        <f t="shared" si="9"/>
        <v>0</v>
      </c>
      <c r="C194" s="37"/>
      <c r="D194" s="67"/>
      <c r="E194" s="47"/>
      <c r="F194" s="41"/>
      <c r="G194" s="41"/>
      <c r="H194" s="48"/>
      <c r="I194" s="41"/>
      <c r="J194" s="41"/>
      <c r="K194" s="48"/>
      <c r="L194" s="41"/>
      <c r="M194" s="61"/>
      <c r="N194" s="41"/>
      <c r="O194" s="129"/>
      <c r="AE194" s="203" t="str">
        <f>+ciselniky!A198</f>
        <v>vodné lyžovanie</v>
      </c>
      <c r="AF194" s="203" t="str">
        <f>+ciselniky!B198</f>
        <v>wakeboard za člnom</v>
      </c>
      <c r="AG194" s="204">
        <f>+ciselniky!C198</f>
        <v>0</v>
      </c>
      <c r="AH194" s="204">
        <f>+ciselniky!D198</f>
        <v>0.5</v>
      </c>
      <c r="AI194" s="204">
        <f>+ciselniky!E198</f>
        <v>0.5</v>
      </c>
      <c r="AJ194" s="204">
        <f>+ciselniky!F198</f>
        <v>0</v>
      </c>
      <c r="AK194" s="203" t="str">
        <f>+ciselniky!G198</f>
        <v>I</v>
      </c>
    </row>
    <row r="195" spans="2:37" ht="12.75" customHeight="1">
      <c r="B195" s="112">
        <f t="shared" si="9"/>
        <v>0</v>
      </c>
      <c r="C195" s="37"/>
      <c r="D195" s="67"/>
      <c r="E195" s="47"/>
      <c r="F195" s="41"/>
      <c r="G195" s="41"/>
      <c r="H195" s="48"/>
      <c r="I195" s="41"/>
      <c r="J195" s="41"/>
      <c r="K195" s="48"/>
      <c r="L195" s="41"/>
      <c r="M195" s="61"/>
      <c r="N195" s="41"/>
      <c r="O195" s="129"/>
      <c r="AE195" s="203" t="str">
        <f>+ciselniky!A199</f>
        <v>vodný motorizmus</v>
      </c>
      <c r="AF195" s="203" t="str">
        <f>+ciselniky!B199</f>
        <v>vodný motorizmus</v>
      </c>
      <c r="AG195" s="204">
        <f>+ciselniky!C199</f>
        <v>0.69</v>
      </c>
      <c r="AH195" s="204">
        <f>+ciselniky!D199</f>
        <v>0.6</v>
      </c>
      <c r="AI195" s="204">
        <f>+ciselniky!E199</f>
        <v>0.4</v>
      </c>
      <c r="AJ195" s="204">
        <f>+ciselniky!F199</f>
        <v>0</v>
      </c>
      <c r="AK195" s="203" t="str">
        <f>+ciselniky!G199</f>
        <v>I</v>
      </c>
    </row>
    <row r="196" spans="2:37" ht="12.75" customHeight="1">
      <c r="B196" s="112">
        <f t="shared" si="9"/>
        <v>0</v>
      </c>
      <c r="C196" s="37"/>
      <c r="D196" s="67"/>
      <c r="E196" s="47"/>
      <c r="F196" s="41"/>
      <c r="G196" s="41"/>
      <c r="H196" s="48"/>
      <c r="I196" s="41"/>
      <c r="J196" s="41"/>
      <c r="K196" s="48"/>
      <c r="L196" s="41"/>
      <c r="M196" s="61"/>
      <c r="N196" s="41"/>
      <c r="O196" s="129"/>
      <c r="AE196" s="203" t="str">
        <f>+ciselniky!A200</f>
        <v>vodný motorizmus</v>
      </c>
      <c r="AF196" s="203" t="str">
        <f>+ciselniky!B200</f>
        <v>vznášadlá</v>
      </c>
      <c r="AG196" s="204">
        <f>+ciselniky!C200</f>
        <v>0.3</v>
      </c>
      <c r="AH196" s="204">
        <f>+ciselniky!D200</f>
        <v>1</v>
      </c>
      <c r="AI196" s="204">
        <f>+ciselniky!E200</f>
        <v>0</v>
      </c>
      <c r="AJ196" s="204">
        <f>+ciselniky!F200</f>
        <v>0</v>
      </c>
      <c r="AK196" s="203" t="str">
        <f>+ciselniky!G200</f>
        <v>I</v>
      </c>
    </row>
    <row r="197" spans="2:37" ht="12.75" customHeight="1">
      <c r="B197" s="112">
        <f t="shared" si="9"/>
        <v>0</v>
      </c>
      <c r="C197" s="37"/>
      <c r="D197" s="67"/>
      <c r="E197" s="47"/>
      <c r="F197" s="41"/>
      <c r="G197" s="41"/>
      <c r="H197" s="48"/>
      <c r="I197" s="41"/>
      <c r="J197" s="41"/>
      <c r="K197" s="48"/>
      <c r="L197" s="41"/>
      <c r="M197" s="61"/>
      <c r="N197" s="41"/>
      <c r="O197" s="129"/>
      <c r="AE197" s="203" t="str">
        <f>+ciselniky!A201</f>
        <v>vodný motorizmus</v>
      </c>
      <c r="AF197" s="203" t="str">
        <f>+ciselniky!B201</f>
        <v>vodné skútre</v>
      </c>
      <c r="AG197" s="204">
        <f>+ciselniky!C201</f>
        <v>0.01</v>
      </c>
      <c r="AH197" s="204">
        <f>+ciselniky!D201</f>
        <v>0.5</v>
      </c>
      <c r="AI197" s="204">
        <f>+ciselniky!E201</f>
        <v>0.5</v>
      </c>
      <c r="AJ197" s="204">
        <f>+ciselniky!F201</f>
        <v>0</v>
      </c>
      <c r="AK197" s="203" t="str">
        <f>+ciselniky!G201</f>
        <v>I</v>
      </c>
    </row>
    <row r="198" spans="2:37" ht="12.75" customHeight="1">
      <c r="B198" s="112">
        <f t="shared" si="9"/>
        <v>0</v>
      </c>
      <c r="C198" s="37"/>
      <c r="D198" s="67"/>
      <c r="E198" s="47"/>
      <c r="F198" s="41"/>
      <c r="G198" s="41"/>
      <c r="H198" s="48"/>
      <c r="I198" s="41"/>
      <c r="J198" s="41"/>
      <c r="K198" s="48"/>
      <c r="L198" s="41"/>
      <c r="M198" s="61"/>
      <c r="N198" s="41"/>
      <c r="O198" s="129"/>
      <c r="AE198" s="203" t="str">
        <f>+ciselniky!A202</f>
        <v>volejbal</v>
      </c>
      <c r="AF198" s="203" t="str">
        <f>+ciselniky!B202</f>
        <v>volejbal</v>
      </c>
      <c r="AG198" s="204">
        <f>+ciselniky!C202</f>
        <v>0.9</v>
      </c>
      <c r="AH198" s="204">
        <f>+ciselniky!D202</f>
        <v>0.5</v>
      </c>
      <c r="AI198" s="204">
        <f>+ciselniky!E202</f>
        <v>0.5</v>
      </c>
      <c r="AJ198" s="204">
        <f>+ciselniky!F202</f>
        <v>0</v>
      </c>
      <c r="AK198" s="203" t="str">
        <f>+ciselniky!G202</f>
        <v>K</v>
      </c>
    </row>
    <row r="199" spans="2:37" ht="12.75" customHeight="1">
      <c r="B199" s="112">
        <f t="shared" si="9"/>
        <v>0</v>
      </c>
      <c r="C199" s="37"/>
      <c r="D199" s="67"/>
      <c r="E199" s="47"/>
      <c r="F199" s="41"/>
      <c r="G199" s="41"/>
      <c r="H199" s="48"/>
      <c r="I199" s="41"/>
      <c r="J199" s="41"/>
      <c r="K199" s="48"/>
      <c r="L199" s="41"/>
      <c r="M199" s="61"/>
      <c r="N199" s="41"/>
      <c r="O199" s="129"/>
      <c r="AE199" s="203" t="str">
        <f>+ciselniky!A203</f>
        <v>volejbal</v>
      </c>
      <c r="AF199" s="203" t="str">
        <f>+ciselniky!B203</f>
        <v>plážový volejbal</v>
      </c>
      <c r="AG199" s="204">
        <f>+ciselniky!C203</f>
        <v>0.1</v>
      </c>
      <c r="AH199" s="204">
        <f>+ciselniky!D203</f>
        <v>0.5</v>
      </c>
      <c r="AI199" s="204">
        <f>+ciselniky!E203</f>
        <v>0.5</v>
      </c>
      <c r="AJ199" s="204">
        <f>+ciselniky!F203</f>
        <v>0</v>
      </c>
      <c r="AK199" s="203" t="str">
        <f>+ciselniky!G203</f>
        <v>I</v>
      </c>
    </row>
    <row r="200" spans="2:37" ht="12.75" customHeight="1">
      <c r="B200" s="112">
        <f t="shared" si="9"/>
        <v>0</v>
      </c>
      <c r="C200" s="37"/>
      <c r="D200" s="67"/>
      <c r="E200" s="47"/>
      <c r="F200" s="41"/>
      <c r="G200" s="41"/>
      <c r="H200" s="48"/>
      <c r="I200" s="41"/>
      <c r="J200" s="41"/>
      <c r="K200" s="48"/>
      <c r="L200" s="41"/>
      <c r="M200" s="61"/>
      <c r="N200" s="41"/>
      <c r="O200" s="129"/>
      <c r="AE200" s="203" t="str">
        <f>+ciselniky!A204</f>
        <v>vzpieranie</v>
      </c>
      <c r="AF200" s="203" t="str">
        <f>+ciselniky!B204</f>
        <v>vzpieranie</v>
      </c>
      <c r="AG200" s="204">
        <f>+ciselniky!C204</f>
        <v>1</v>
      </c>
      <c r="AH200" s="204">
        <f>+ciselniky!D204</f>
        <v>0.5</v>
      </c>
      <c r="AI200" s="204">
        <f>+ciselniky!E204</f>
        <v>0.5</v>
      </c>
      <c r="AJ200" s="204">
        <f>+ciselniky!F204</f>
        <v>0</v>
      </c>
      <c r="AK200" s="203" t="str">
        <f>+ciselniky!G204</f>
        <v>I</v>
      </c>
    </row>
    <row r="201" spans="2:37" ht="12.75" customHeight="1">
      <c r="B201" s="112">
        <f t="shared" si="9"/>
        <v>0</v>
      </c>
      <c r="C201" s="37"/>
      <c r="D201" s="67"/>
      <c r="E201" s="47"/>
      <c r="F201" s="41"/>
      <c r="G201" s="41"/>
      <c r="H201" s="48"/>
      <c r="I201" s="41"/>
      <c r="J201" s="41"/>
      <c r="K201" s="48"/>
      <c r="L201" s="41"/>
      <c r="M201" s="61"/>
      <c r="N201" s="41"/>
      <c r="O201" s="129"/>
      <c r="AE201" s="203" t="str">
        <f>+ciselniky!A205</f>
        <v>wushu</v>
      </c>
      <c r="AF201" s="203" t="str">
        <f>+ciselniky!B205</f>
        <v>wushu</v>
      </c>
      <c r="AG201" s="204">
        <f>+ciselniky!C205</f>
        <v>1</v>
      </c>
      <c r="AH201" s="204">
        <f>+ciselniky!D205</f>
        <v>0.55000000000000004</v>
      </c>
      <c r="AI201" s="204">
        <f>+ciselniky!E205</f>
        <v>0.45</v>
      </c>
      <c r="AJ201" s="204">
        <f>+ciselniky!F205</f>
        <v>0</v>
      </c>
      <c r="AK201" s="203" t="str">
        <f>+ciselniky!G205</f>
        <v>I</v>
      </c>
    </row>
    <row r="202" spans="2:37" ht="12.75" customHeight="1">
      <c r="B202" s="112">
        <f t="shared" si="9"/>
        <v>0</v>
      </c>
      <c r="C202" s="37"/>
      <c r="D202" s="67"/>
      <c r="E202" s="47"/>
      <c r="F202" s="41"/>
      <c r="G202" s="41"/>
      <c r="H202" s="48"/>
      <c r="I202" s="41"/>
      <c r="J202" s="41"/>
      <c r="K202" s="48"/>
      <c r="L202" s="41"/>
      <c r="M202" s="61"/>
      <c r="N202" s="41"/>
      <c r="O202" s="129"/>
      <c r="AE202" s="203" t="str">
        <f>+ciselniky!A206</f>
        <v>zápasenie</v>
      </c>
      <c r="AF202" s="203" t="str">
        <f>+ciselniky!B206</f>
        <v>zápasenie voľným štýlom</v>
      </c>
      <c r="AG202" s="204">
        <f>+ciselniky!C206</f>
        <v>0.6</v>
      </c>
      <c r="AH202" s="204">
        <f>+ciselniky!D206</f>
        <v>0.65</v>
      </c>
      <c r="AI202" s="204">
        <f>+ciselniky!E206</f>
        <v>0.35</v>
      </c>
      <c r="AJ202" s="204">
        <f>+ciselniky!F206</f>
        <v>0</v>
      </c>
      <c r="AK202" s="203" t="str">
        <f>+ciselniky!G206</f>
        <v>I</v>
      </c>
    </row>
    <row r="203" spans="2:37" ht="12.75" customHeight="1">
      <c r="B203" s="112">
        <f t="shared" si="9"/>
        <v>0</v>
      </c>
      <c r="C203" s="37"/>
      <c r="D203" s="67"/>
      <c r="E203" s="47"/>
      <c r="F203" s="41"/>
      <c r="G203" s="41"/>
      <c r="H203" s="48"/>
      <c r="I203" s="41"/>
      <c r="J203" s="41"/>
      <c r="K203" s="48"/>
      <c r="L203" s="41"/>
      <c r="M203" s="61"/>
      <c r="N203" s="41"/>
      <c r="O203" s="129"/>
      <c r="AE203" s="203" t="str">
        <f>+ciselniky!A207</f>
        <v>zápasenie</v>
      </c>
      <c r="AF203" s="203" t="str">
        <f>+ciselniky!B207</f>
        <v>gréckorímske zápasenie</v>
      </c>
      <c r="AG203" s="204">
        <f>+ciselniky!C207</f>
        <v>0.4</v>
      </c>
      <c r="AH203" s="204">
        <f>+ciselniky!D207</f>
        <v>1</v>
      </c>
      <c r="AI203" s="204">
        <f>+ciselniky!E207</f>
        <v>0</v>
      </c>
      <c r="AJ203" s="204">
        <f>+ciselniky!F207</f>
        <v>0</v>
      </c>
      <c r="AK203" s="203" t="str">
        <f>+ciselniky!G207</f>
        <v>I</v>
      </c>
    </row>
    <row r="204" spans="2:37" ht="12.75" customHeight="1">
      <c r="B204" s="112">
        <f t="shared" si="9"/>
        <v>0</v>
      </c>
      <c r="C204" s="37"/>
      <c r="D204" s="67"/>
      <c r="E204" s="47"/>
      <c r="F204" s="41"/>
      <c r="G204" s="41"/>
      <c r="H204" s="48"/>
      <c r="I204" s="41"/>
      <c r="J204" s="41"/>
      <c r="K204" s="48"/>
      <c r="L204" s="41"/>
      <c r="M204" s="61"/>
      <c r="N204" s="41"/>
      <c r="O204" s="129"/>
      <c r="AE204" s="203">
        <f>+ciselniky!A208</f>
        <v>0</v>
      </c>
      <c r="AF204" s="203">
        <f>+ciselniky!B208</f>
        <v>0</v>
      </c>
      <c r="AG204" s="204">
        <f>+ciselniky!C208</f>
        <v>0</v>
      </c>
      <c r="AH204" s="204">
        <f>+ciselniky!D208</f>
        <v>0</v>
      </c>
      <c r="AI204" s="204">
        <f>+ciselniky!E208</f>
        <v>0</v>
      </c>
      <c r="AJ204" s="204">
        <f>+ciselniky!F208</f>
        <v>0</v>
      </c>
      <c r="AK204" s="203">
        <f>+ciselniky!G208</f>
        <v>0</v>
      </c>
    </row>
    <row r="205" spans="2:37" ht="12.75" customHeight="1">
      <c r="B205" s="112">
        <f t="shared" si="9"/>
        <v>0</v>
      </c>
      <c r="C205" s="37"/>
      <c r="D205" s="67"/>
      <c r="E205" s="47"/>
      <c r="F205" s="41"/>
      <c r="G205" s="41"/>
      <c r="H205" s="48"/>
      <c r="I205" s="41"/>
      <c r="J205" s="41"/>
      <c r="K205" s="48"/>
      <c r="L205" s="41"/>
      <c r="M205" s="61"/>
      <c r="N205" s="41"/>
      <c r="O205" s="129"/>
      <c r="AE205" s="203">
        <f>+ciselniky!A209</f>
        <v>0</v>
      </c>
      <c r="AF205" s="203">
        <f>+ciselniky!B209</f>
        <v>0</v>
      </c>
      <c r="AG205" s="204">
        <f>+ciselniky!C209</f>
        <v>0</v>
      </c>
      <c r="AH205" s="204">
        <f>+ciselniky!D209</f>
        <v>0</v>
      </c>
      <c r="AI205" s="204">
        <f>+ciselniky!E209</f>
        <v>0</v>
      </c>
      <c r="AJ205" s="204">
        <f>+ciselniky!F209</f>
        <v>0</v>
      </c>
      <c r="AK205" s="203">
        <f>+ciselniky!G209</f>
        <v>0</v>
      </c>
    </row>
    <row r="206" spans="2:37" ht="12.75" customHeight="1">
      <c r="B206" s="112">
        <f t="shared" si="9"/>
        <v>0</v>
      </c>
      <c r="C206" s="37"/>
      <c r="D206" s="67"/>
      <c r="E206" s="47"/>
      <c r="F206" s="41"/>
      <c r="G206" s="41"/>
      <c r="H206" s="48"/>
      <c r="I206" s="41"/>
      <c r="J206" s="41"/>
      <c r="K206" s="48"/>
      <c r="L206" s="41"/>
      <c r="M206" s="61"/>
      <c r="N206" s="41"/>
      <c r="O206" s="129"/>
      <c r="AE206" s="203">
        <f>+ciselniky!A210</f>
        <v>0</v>
      </c>
      <c r="AF206" s="203">
        <f>+ciselniky!B210</f>
        <v>0</v>
      </c>
      <c r="AG206" s="204">
        <f>+ciselniky!C210</f>
        <v>0</v>
      </c>
      <c r="AH206" s="204">
        <f>+ciselniky!D210</f>
        <v>0</v>
      </c>
      <c r="AI206" s="204">
        <f>+ciselniky!E210</f>
        <v>0</v>
      </c>
      <c r="AJ206" s="204">
        <f>+ciselniky!F210</f>
        <v>0</v>
      </c>
      <c r="AK206" s="203">
        <f>+ciselniky!G210</f>
        <v>0</v>
      </c>
    </row>
    <row r="207" spans="2:37" ht="12.75" customHeight="1">
      <c r="B207" s="112">
        <f t="shared" si="9"/>
        <v>0</v>
      </c>
      <c r="C207" s="37"/>
      <c r="D207" s="67"/>
      <c r="E207" s="47"/>
      <c r="F207" s="41"/>
      <c r="G207" s="41"/>
      <c r="H207" s="48"/>
      <c r="I207" s="41"/>
      <c r="J207" s="41"/>
      <c r="K207" s="48"/>
      <c r="L207" s="41"/>
      <c r="M207" s="61"/>
      <c r="N207" s="41"/>
      <c r="O207" s="129"/>
      <c r="AE207" s="203">
        <f>+ciselniky!A211</f>
        <v>0</v>
      </c>
      <c r="AF207" s="203">
        <f>+ciselniky!B211</f>
        <v>0</v>
      </c>
      <c r="AG207" s="204">
        <f>+ciselniky!C211</f>
        <v>0</v>
      </c>
      <c r="AH207" s="204">
        <f>+ciselniky!D211</f>
        <v>0</v>
      </c>
      <c r="AI207" s="204">
        <f>+ciselniky!E211</f>
        <v>0</v>
      </c>
      <c r="AJ207" s="204">
        <f>+ciselniky!F211</f>
        <v>0</v>
      </c>
      <c r="AK207" s="203">
        <f>+ciselniky!G211</f>
        <v>0</v>
      </c>
    </row>
    <row r="208" spans="2:37" ht="12.75" customHeight="1">
      <c r="B208" s="112">
        <f t="shared" si="9"/>
        <v>0</v>
      </c>
      <c r="C208" s="37"/>
      <c r="D208" s="67"/>
      <c r="E208" s="47"/>
      <c r="F208" s="41"/>
      <c r="G208" s="41"/>
      <c r="H208" s="48"/>
      <c r="I208" s="41"/>
      <c r="J208" s="41"/>
      <c r="K208" s="48"/>
      <c r="L208" s="41"/>
      <c r="M208" s="61"/>
      <c r="N208" s="41"/>
      <c r="O208" s="129"/>
      <c r="AE208" s="203">
        <f>+ciselniky!A212</f>
        <v>0</v>
      </c>
      <c r="AF208" s="203">
        <f>+ciselniky!B212</f>
        <v>0</v>
      </c>
      <c r="AG208" s="204">
        <f>+ciselniky!C212</f>
        <v>0</v>
      </c>
      <c r="AH208" s="204">
        <f>+ciselniky!D212</f>
        <v>0</v>
      </c>
      <c r="AI208" s="204">
        <f>+ciselniky!E212</f>
        <v>0</v>
      </c>
      <c r="AJ208" s="204">
        <f>+ciselniky!F212</f>
        <v>0</v>
      </c>
      <c r="AK208" s="203">
        <f>+ciselniky!G212</f>
        <v>0</v>
      </c>
    </row>
    <row r="209" spans="2:37" ht="12.75" customHeight="1">
      <c r="B209" s="112">
        <f t="shared" si="9"/>
        <v>0</v>
      </c>
      <c r="C209" s="37"/>
      <c r="D209" s="67"/>
      <c r="E209" s="47"/>
      <c r="F209" s="41"/>
      <c r="G209" s="41"/>
      <c r="H209" s="48"/>
      <c r="I209" s="41"/>
      <c r="J209" s="41"/>
      <c r="K209" s="48"/>
      <c r="L209" s="41"/>
      <c r="M209" s="61"/>
      <c r="N209" s="41"/>
      <c r="O209" s="129"/>
      <c r="AE209" s="203">
        <f>+ciselniky!A213</f>
        <v>0</v>
      </c>
      <c r="AF209" s="203">
        <f>+ciselniky!B213</f>
        <v>0</v>
      </c>
      <c r="AG209" s="204">
        <f>+ciselniky!C213</f>
        <v>0</v>
      </c>
      <c r="AH209" s="204">
        <f>+ciselniky!D213</f>
        <v>0</v>
      </c>
      <c r="AI209" s="204">
        <f>+ciselniky!E213</f>
        <v>0</v>
      </c>
      <c r="AJ209" s="204">
        <f>+ciselniky!F213</f>
        <v>0</v>
      </c>
      <c r="AK209" s="203">
        <f>+ciselniky!G213</f>
        <v>0</v>
      </c>
    </row>
    <row r="210" spans="2:37" ht="12.75" customHeight="1">
      <c r="B210" s="112">
        <f t="shared" ref="B210:B273" si="10">$C$2</f>
        <v>0</v>
      </c>
      <c r="C210" s="37"/>
      <c r="D210" s="67"/>
      <c r="E210" s="47"/>
      <c r="F210" s="41"/>
      <c r="G210" s="41"/>
      <c r="H210" s="48"/>
      <c r="I210" s="41"/>
      <c r="J210" s="41"/>
      <c r="K210" s="48"/>
      <c r="L210" s="41"/>
      <c r="M210" s="61"/>
      <c r="N210" s="41"/>
      <c r="O210" s="129"/>
      <c r="AE210" s="203">
        <f>+ciselniky!A214</f>
        <v>0</v>
      </c>
      <c r="AF210" s="203">
        <f>+ciselniky!B214</f>
        <v>0</v>
      </c>
      <c r="AG210" s="204">
        <f>+ciselniky!C214</f>
        <v>0</v>
      </c>
      <c r="AH210" s="204">
        <f>+ciselniky!D214</f>
        <v>0</v>
      </c>
      <c r="AI210" s="204">
        <f>+ciselniky!E214</f>
        <v>0</v>
      </c>
      <c r="AJ210" s="204">
        <f>+ciselniky!F214</f>
        <v>0</v>
      </c>
      <c r="AK210" s="203">
        <f>+ciselniky!G214</f>
        <v>0</v>
      </c>
    </row>
    <row r="211" spans="2:37" ht="12.75" customHeight="1">
      <c r="B211" s="112">
        <f t="shared" si="10"/>
        <v>0</v>
      </c>
      <c r="C211" s="37"/>
      <c r="D211" s="67"/>
      <c r="E211" s="47"/>
      <c r="F211" s="41"/>
      <c r="G211" s="41"/>
      <c r="H211" s="48"/>
      <c r="I211" s="41"/>
      <c r="J211" s="41"/>
      <c r="K211" s="48"/>
      <c r="L211" s="41"/>
      <c r="M211" s="61"/>
      <c r="N211" s="41"/>
      <c r="O211" s="129"/>
      <c r="AE211" s="203">
        <f>+ciselniky!A215</f>
        <v>0</v>
      </c>
      <c r="AF211" s="203">
        <f>+ciselniky!B215</f>
        <v>0</v>
      </c>
      <c r="AG211" s="204">
        <f>+ciselniky!C215</f>
        <v>0</v>
      </c>
      <c r="AH211" s="204">
        <f>+ciselniky!D215</f>
        <v>0</v>
      </c>
      <c r="AI211" s="204">
        <f>+ciselniky!E215</f>
        <v>0</v>
      </c>
      <c r="AJ211" s="204">
        <f>+ciselniky!F215</f>
        <v>0</v>
      </c>
      <c r="AK211" s="203">
        <f>+ciselniky!G215</f>
        <v>0</v>
      </c>
    </row>
    <row r="212" spans="2:37" ht="12.75" customHeight="1">
      <c r="B212" s="112">
        <f t="shared" si="10"/>
        <v>0</v>
      </c>
      <c r="C212" s="37"/>
      <c r="D212" s="67"/>
      <c r="E212" s="47"/>
      <c r="F212" s="41"/>
      <c r="G212" s="41"/>
      <c r="H212" s="48"/>
      <c r="I212" s="41"/>
      <c r="J212" s="41"/>
      <c r="K212" s="48"/>
      <c r="L212" s="41"/>
      <c r="M212" s="61"/>
      <c r="N212" s="41"/>
      <c r="O212" s="129"/>
      <c r="AE212" s="203">
        <f>+ciselniky!A216</f>
        <v>0</v>
      </c>
      <c r="AF212" s="203">
        <f>+ciselniky!B216</f>
        <v>0</v>
      </c>
      <c r="AG212" s="204">
        <f>+ciselniky!C216</f>
        <v>0</v>
      </c>
      <c r="AH212" s="204">
        <f>+ciselniky!D216</f>
        <v>0</v>
      </c>
      <c r="AI212" s="204">
        <f>+ciselniky!E216</f>
        <v>0</v>
      </c>
      <c r="AJ212" s="204">
        <f>+ciselniky!F216</f>
        <v>0</v>
      </c>
      <c r="AK212" s="203">
        <f>+ciselniky!G216</f>
        <v>0</v>
      </c>
    </row>
    <row r="213" spans="2:37" ht="12.75" customHeight="1">
      <c r="B213" s="112">
        <f t="shared" si="10"/>
        <v>0</v>
      </c>
      <c r="C213" s="37"/>
      <c r="D213" s="67"/>
      <c r="E213" s="47"/>
      <c r="F213" s="41"/>
      <c r="G213" s="41"/>
      <c r="H213" s="48"/>
      <c r="I213" s="41"/>
      <c r="J213" s="41"/>
      <c r="K213" s="48"/>
      <c r="L213" s="41"/>
      <c r="M213" s="61"/>
      <c r="N213" s="41"/>
      <c r="O213" s="129"/>
      <c r="AE213" s="203">
        <f>+ciselniky!A217</f>
        <v>0</v>
      </c>
      <c r="AF213" s="203">
        <f>+ciselniky!B217</f>
        <v>0</v>
      </c>
      <c r="AG213" s="204">
        <f>+ciselniky!C217</f>
        <v>0</v>
      </c>
      <c r="AH213" s="204">
        <f>+ciselniky!D217</f>
        <v>0</v>
      </c>
      <c r="AI213" s="204">
        <f>+ciselniky!E217</f>
        <v>0</v>
      </c>
      <c r="AJ213" s="204">
        <f>+ciselniky!F217</f>
        <v>0</v>
      </c>
      <c r="AK213" s="203">
        <f>+ciselniky!G217</f>
        <v>0</v>
      </c>
    </row>
    <row r="214" spans="2:37" ht="12.75" customHeight="1">
      <c r="B214" s="112">
        <f t="shared" si="10"/>
        <v>0</v>
      </c>
      <c r="C214" s="37"/>
      <c r="D214" s="67"/>
      <c r="E214" s="47"/>
      <c r="F214" s="41"/>
      <c r="G214" s="41"/>
      <c r="H214" s="48"/>
      <c r="I214" s="41"/>
      <c r="J214" s="41"/>
      <c r="K214" s="48"/>
      <c r="L214" s="41"/>
      <c r="M214" s="61"/>
      <c r="N214" s="41"/>
      <c r="O214" s="129"/>
      <c r="AE214" s="203">
        <f>+ciselniky!A218</f>
        <v>0</v>
      </c>
      <c r="AF214" s="203">
        <f>+ciselniky!B218</f>
        <v>0</v>
      </c>
      <c r="AG214" s="204">
        <f>+ciselniky!C218</f>
        <v>0</v>
      </c>
      <c r="AH214" s="204">
        <f>+ciselniky!D218</f>
        <v>0</v>
      </c>
      <c r="AI214" s="204">
        <f>+ciselniky!E218</f>
        <v>0</v>
      </c>
      <c r="AJ214" s="204">
        <f>+ciselniky!F218</f>
        <v>0</v>
      </c>
      <c r="AK214" s="203">
        <f>+ciselniky!G218</f>
        <v>0</v>
      </c>
    </row>
    <row r="215" spans="2:37" ht="12.75" customHeight="1">
      <c r="B215" s="112">
        <f t="shared" si="10"/>
        <v>0</v>
      </c>
      <c r="C215" s="37"/>
      <c r="D215" s="67"/>
      <c r="E215" s="47"/>
      <c r="F215" s="41"/>
      <c r="G215" s="41"/>
      <c r="H215" s="48"/>
      <c r="I215" s="41"/>
      <c r="J215" s="41"/>
      <c r="K215" s="48"/>
      <c r="L215" s="41"/>
      <c r="M215" s="61"/>
      <c r="N215" s="41"/>
      <c r="O215" s="129"/>
      <c r="AE215" s="203">
        <f>+ciselniky!A219</f>
        <v>0</v>
      </c>
      <c r="AF215" s="203">
        <f>+ciselniky!B219</f>
        <v>0</v>
      </c>
      <c r="AG215" s="204">
        <f>+ciselniky!C219</f>
        <v>0</v>
      </c>
      <c r="AH215" s="204">
        <f>+ciselniky!D219</f>
        <v>0</v>
      </c>
      <c r="AI215" s="204">
        <f>+ciselniky!E219</f>
        <v>0</v>
      </c>
      <c r="AJ215" s="204">
        <f>+ciselniky!F219</f>
        <v>0</v>
      </c>
      <c r="AK215" s="203">
        <f>+ciselniky!G219</f>
        <v>0</v>
      </c>
    </row>
    <row r="216" spans="2:37" ht="12.75" customHeight="1">
      <c r="B216" s="112">
        <f t="shared" si="10"/>
        <v>0</v>
      </c>
      <c r="C216" s="37"/>
      <c r="D216" s="67"/>
      <c r="E216" s="47"/>
      <c r="F216" s="41"/>
      <c r="G216" s="41"/>
      <c r="H216" s="48"/>
      <c r="I216" s="41"/>
      <c r="J216" s="41"/>
      <c r="K216" s="48"/>
      <c r="L216" s="41"/>
      <c r="M216" s="61"/>
      <c r="N216" s="41"/>
      <c r="O216" s="129"/>
      <c r="AE216" s="203">
        <f>+ciselniky!A220</f>
        <v>0</v>
      </c>
      <c r="AF216" s="203">
        <f>+ciselniky!B220</f>
        <v>0</v>
      </c>
      <c r="AG216" s="204">
        <f>+ciselniky!C220</f>
        <v>0</v>
      </c>
      <c r="AH216" s="204">
        <f>+ciselniky!D220</f>
        <v>0</v>
      </c>
      <c r="AI216" s="204">
        <f>+ciselniky!E220</f>
        <v>0</v>
      </c>
      <c r="AJ216" s="204">
        <f>+ciselniky!F220</f>
        <v>0</v>
      </c>
      <c r="AK216" s="203">
        <f>+ciselniky!G220</f>
        <v>0</v>
      </c>
    </row>
    <row r="217" spans="2:37" ht="12.75" customHeight="1">
      <c r="B217" s="112">
        <f t="shared" si="10"/>
        <v>0</v>
      </c>
      <c r="C217" s="37"/>
      <c r="D217" s="67"/>
      <c r="E217" s="47"/>
      <c r="F217" s="41"/>
      <c r="G217" s="41"/>
      <c r="H217" s="48"/>
      <c r="I217" s="41"/>
      <c r="J217" s="41"/>
      <c r="K217" s="48"/>
      <c r="L217" s="41"/>
      <c r="M217" s="61"/>
      <c r="N217" s="41"/>
      <c r="O217" s="129"/>
      <c r="AE217" s="203">
        <f>+ciselniky!A221</f>
        <v>0</v>
      </c>
      <c r="AF217" s="203">
        <f>+ciselniky!B221</f>
        <v>0</v>
      </c>
      <c r="AG217" s="204">
        <f>+ciselniky!C221</f>
        <v>0</v>
      </c>
      <c r="AH217" s="204">
        <f>+ciselniky!D221</f>
        <v>0</v>
      </c>
      <c r="AI217" s="204">
        <f>+ciselniky!E221</f>
        <v>0</v>
      </c>
      <c r="AJ217" s="204">
        <f>+ciselniky!F221</f>
        <v>0</v>
      </c>
      <c r="AK217" s="203">
        <f>+ciselniky!G221</f>
        <v>0</v>
      </c>
    </row>
    <row r="218" spans="2:37" ht="12.75" customHeight="1">
      <c r="B218" s="112">
        <f t="shared" si="10"/>
        <v>0</v>
      </c>
      <c r="C218" s="37"/>
      <c r="D218" s="67"/>
      <c r="E218" s="47"/>
      <c r="F218" s="41"/>
      <c r="G218" s="41"/>
      <c r="H218" s="48"/>
      <c r="I218" s="41"/>
      <c r="J218" s="41"/>
      <c r="K218" s="48"/>
      <c r="L218" s="41"/>
      <c r="M218" s="61"/>
      <c r="N218" s="41"/>
      <c r="O218" s="129"/>
      <c r="AE218" s="203">
        <f>+ciselniky!A222</f>
        <v>0</v>
      </c>
      <c r="AF218" s="203">
        <f>+ciselniky!B222</f>
        <v>0</v>
      </c>
      <c r="AG218" s="204">
        <f>+ciselniky!C222</f>
        <v>0</v>
      </c>
      <c r="AH218" s="204">
        <f>+ciselniky!D222</f>
        <v>0</v>
      </c>
      <c r="AI218" s="204">
        <f>+ciselniky!E222</f>
        <v>0</v>
      </c>
      <c r="AJ218" s="204">
        <f>+ciselniky!F222</f>
        <v>0</v>
      </c>
      <c r="AK218" s="203">
        <f>+ciselniky!G222</f>
        <v>0</v>
      </c>
    </row>
    <row r="219" spans="2:37" ht="12.75" customHeight="1">
      <c r="B219" s="112">
        <f t="shared" si="10"/>
        <v>0</v>
      </c>
      <c r="C219" s="37"/>
      <c r="D219" s="67"/>
      <c r="E219" s="47"/>
      <c r="F219" s="41"/>
      <c r="G219" s="41"/>
      <c r="H219" s="48"/>
      <c r="I219" s="41"/>
      <c r="J219" s="41"/>
      <c r="K219" s="48"/>
      <c r="L219" s="41"/>
      <c r="M219" s="61"/>
      <c r="N219" s="41"/>
      <c r="O219" s="129"/>
      <c r="AE219" s="203" t="str">
        <f>+ciselniky!A223</f>
        <v>Podujatia (Vysledky, PP)</v>
      </c>
      <c r="AF219" s="203" t="str">
        <f>+ciselniky!B223</f>
        <v>redukcia</v>
      </c>
      <c r="AG219" s="204" t="str">
        <f>+ciselniky!C223</f>
        <v>názov</v>
      </c>
      <c r="AH219" s="204">
        <f>+ciselniky!D223</f>
        <v>0</v>
      </c>
      <c r="AI219" s="204">
        <f>+ciselniky!E223</f>
        <v>0</v>
      </c>
      <c r="AJ219" s="204">
        <f>+ciselniky!F223</f>
        <v>0</v>
      </c>
      <c r="AK219" s="203">
        <f>+ciselniky!G223</f>
        <v>0</v>
      </c>
    </row>
    <row r="220" spans="2:37" ht="12.75" customHeight="1">
      <c r="B220" s="112">
        <f t="shared" si="10"/>
        <v>0</v>
      </c>
      <c r="C220" s="37"/>
      <c r="D220" s="67"/>
      <c r="E220" s="47"/>
      <c r="F220" s="41"/>
      <c r="G220" s="41"/>
      <c r="H220" s="48"/>
      <c r="I220" s="41"/>
      <c r="J220" s="41"/>
      <c r="K220" s="48"/>
      <c r="L220" s="41"/>
      <c r="M220" s="61"/>
      <c r="N220" s="41"/>
      <c r="O220" s="129"/>
      <c r="AE220" s="203" t="str">
        <f>+ciselniky!A224</f>
        <v>OH/ZOH</v>
      </c>
      <c r="AF220" s="203">
        <f>+ciselniky!B224</f>
        <v>-10</v>
      </c>
      <c r="AG220" s="204" t="str">
        <f>+ciselniky!C224</f>
        <v>olympijské hry, zimné olympijské hry</v>
      </c>
      <c r="AH220" s="204">
        <f>+ciselniky!D224</f>
        <v>0</v>
      </c>
      <c r="AI220" s="204">
        <f>+ciselniky!E224</f>
        <v>0</v>
      </c>
      <c r="AJ220" s="204">
        <f>+ciselniky!F224</f>
        <v>0</v>
      </c>
      <c r="AK220" s="203">
        <f>+ciselniky!G224</f>
        <v>0</v>
      </c>
    </row>
    <row r="221" spans="2:37" ht="12.75" customHeight="1">
      <c r="B221" s="112">
        <f t="shared" si="10"/>
        <v>0</v>
      </c>
      <c r="C221" s="37"/>
      <c r="D221" s="67"/>
      <c r="E221" s="47"/>
      <c r="F221" s="41"/>
      <c r="G221" s="41"/>
      <c r="H221" s="48"/>
      <c r="I221" s="41"/>
      <c r="J221" s="41"/>
      <c r="K221" s="48"/>
      <c r="L221" s="41"/>
      <c r="M221" s="61"/>
      <c r="N221" s="41"/>
      <c r="O221" s="129"/>
      <c r="AE221" s="203" t="str">
        <f>+ciselniky!A225</f>
        <v>SHNŠ</v>
      </c>
      <c r="AF221" s="203">
        <f>+ciselniky!B225</f>
        <v>0</v>
      </c>
      <c r="AG221" s="204" t="str">
        <f>+ciselniky!C225</f>
        <v>svetové hry neolympijských športov</v>
      </c>
      <c r="AH221" s="204">
        <f>+ciselniky!D225</f>
        <v>0</v>
      </c>
      <c r="AI221" s="204">
        <f>+ciselniky!E225</f>
        <v>0</v>
      </c>
      <c r="AJ221" s="204">
        <f>+ciselniky!F225</f>
        <v>0</v>
      </c>
      <c r="AK221" s="203">
        <f>+ciselniky!G225</f>
        <v>0</v>
      </c>
    </row>
    <row r="222" spans="2:37" ht="12.75" customHeight="1">
      <c r="B222" s="112">
        <f t="shared" si="10"/>
        <v>0</v>
      </c>
      <c r="C222" s="37"/>
      <c r="D222" s="67"/>
      <c r="E222" s="47"/>
      <c r="F222" s="41"/>
      <c r="G222" s="41"/>
      <c r="H222" s="48"/>
      <c r="I222" s="41"/>
      <c r="J222" s="41"/>
      <c r="K222" s="48"/>
      <c r="L222" s="41"/>
      <c r="M222" s="61"/>
      <c r="N222" s="41"/>
      <c r="O222" s="129"/>
      <c r="AE222" s="203" t="str">
        <f>+ciselniky!A226</f>
        <v>MS/HMS</v>
      </c>
      <c r="AF222" s="203">
        <f>+ciselniky!B226</f>
        <v>0</v>
      </c>
      <c r="AG222" s="204" t="str">
        <f>+ciselniky!C226</f>
        <v>majstrovstvá sveta, halové majstrovstvá sveta</v>
      </c>
      <c r="AH222" s="204">
        <f>+ciselniky!D226</f>
        <v>0</v>
      </c>
      <c r="AI222" s="204">
        <f>+ciselniky!E226</f>
        <v>0</v>
      </c>
      <c r="AJ222" s="204">
        <f>+ciselniky!F226</f>
        <v>0</v>
      </c>
      <c r="AK222" s="203">
        <f>+ciselniky!G226</f>
        <v>0</v>
      </c>
    </row>
    <row r="223" spans="2:37" ht="12.75" customHeight="1">
      <c r="B223" s="112">
        <f t="shared" si="10"/>
        <v>0</v>
      </c>
      <c r="C223" s="37"/>
      <c r="D223" s="67"/>
      <c r="E223" s="47"/>
      <c r="F223" s="41"/>
      <c r="G223" s="41"/>
      <c r="H223" s="48"/>
      <c r="I223" s="41"/>
      <c r="J223" s="41"/>
      <c r="K223" s="48"/>
      <c r="L223" s="41"/>
      <c r="M223" s="61"/>
      <c r="N223" s="41"/>
      <c r="O223" s="129"/>
      <c r="AE223" s="60"/>
      <c r="AF223" s="60"/>
      <c r="AG223" s="327"/>
      <c r="AH223" s="327"/>
      <c r="AI223" s="327"/>
      <c r="AJ223" s="327"/>
      <c r="AK223" s="60"/>
    </row>
    <row r="224" spans="2:37" ht="12.75" customHeight="1">
      <c r="B224" s="112">
        <f t="shared" si="10"/>
        <v>0</v>
      </c>
      <c r="C224" s="37"/>
      <c r="D224" s="67"/>
      <c r="E224" s="47"/>
      <c r="F224" s="41"/>
      <c r="G224" s="41"/>
      <c r="H224" s="48"/>
      <c r="I224" s="41"/>
      <c r="J224" s="41"/>
      <c r="K224" s="48"/>
      <c r="L224" s="41"/>
      <c r="M224" s="61"/>
      <c r="N224" s="41"/>
      <c r="O224" s="129"/>
      <c r="AE224" s="60"/>
      <c r="AF224" s="60"/>
      <c r="AG224" s="327"/>
      <c r="AH224" s="327"/>
      <c r="AI224" s="327"/>
      <c r="AJ224" s="327"/>
      <c r="AK224" s="60"/>
    </row>
    <row r="225" spans="2:37" ht="12.75" customHeight="1">
      <c r="B225" s="112">
        <f t="shared" si="10"/>
        <v>0</v>
      </c>
      <c r="C225" s="37"/>
      <c r="D225" s="67"/>
      <c r="E225" s="47"/>
      <c r="F225" s="41"/>
      <c r="G225" s="41"/>
      <c r="H225" s="48"/>
      <c r="I225" s="41"/>
      <c r="J225" s="41"/>
      <c r="K225" s="48"/>
      <c r="L225" s="41"/>
      <c r="M225" s="61"/>
      <c r="N225" s="41"/>
      <c r="O225" s="129"/>
      <c r="AE225" s="60"/>
      <c r="AF225" s="60"/>
      <c r="AG225" s="327"/>
      <c r="AH225" s="327"/>
      <c r="AI225" s="327"/>
      <c r="AJ225" s="327"/>
      <c r="AK225" s="60"/>
    </row>
    <row r="226" spans="2:37" ht="12.75" customHeight="1">
      <c r="B226" s="112">
        <f t="shared" si="10"/>
        <v>0</v>
      </c>
      <c r="C226" s="37"/>
      <c r="D226" s="67"/>
      <c r="E226" s="47"/>
      <c r="F226" s="41"/>
      <c r="G226" s="41"/>
      <c r="H226" s="48"/>
      <c r="I226" s="41"/>
      <c r="J226" s="41"/>
      <c r="K226" s="48"/>
      <c r="L226" s="41"/>
      <c r="M226" s="61"/>
      <c r="N226" s="41"/>
      <c r="O226" s="129"/>
      <c r="AE226" s="60"/>
      <c r="AF226" s="60"/>
      <c r="AG226" s="327"/>
      <c r="AH226" s="327"/>
      <c r="AI226" s="327"/>
      <c r="AJ226" s="327"/>
      <c r="AK226" s="60"/>
    </row>
    <row r="227" spans="2:37" ht="12.75" customHeight="1">
      <c r="B227" s="112">
        <f t="shared" si="10"/>
        <v>0</v>
      </c>
      <c r="C227" s="37"/>
      <c r="D227" s="67"/>
      <c r="E227" s="47"/>
      <c r="F227" s="41"/>
      <c r="G227" s="41"/>
      <c r="H227" s="48"/>
      <c r="I227" s="41"/>
      <c r="J227" s="41"/>
      <c r="K227" s="48"/>
      <c r="L227" s="41"/>
      <c r="M227" s="61"/>
      <c r="N227" s="41"/>
      <c r="O227" s="129"/>
    </row>
    <row r="228" spans="2:37" ht="12.75" customHeight="1">
      <c r="B228" s="112">
        <f t="shared" si="10"/>
        <v>0</v>
      </c>
      <c r="C228" s="37"/>
      <c r="D228" s="67"/>
      <c r="E228" s="47"/>
      <c r="F228" s="41"/>
      <c r="G228" s="41"/>
      <c r="H228" s="48"/>
      <c r="I228" s="41"/>
      <c r="J228" s="41"/>
      <c r="K228" s="48"/>
      <c r="L228" s="41"/>
      <c r="M228" s="61"/>
      <c r="N228" s="41"/>
      <c r="O228" s="129"/>
    </row>
    <row r="229" spans="2:37" ht="12.75" customHeight="1">
      <c r="B229" s="112">
        <f t="shared" si="10"/>
        <v>0</v>
      </c>
      <c r="C229" s="37"/>
      <c r="D229" s="67"/>
      <c r="E229" s="47"/>
      <c r="F229" s="41"/>
      <c r="G229" s="41"/>
      <c r="H229" s="48"/>
      <c r="I229" s="41"/>
      <c r="J229" s="41"/>
      <c r="K229" s="48"/>
      <c r="L229" s="41"/>
      <c r="M229" s="61"/>
      <c r="N229" s="41"/>
      <c r="O229" s="129"/>
    </row>
    <row r="230" spans="2:37" ht="12.75" customHeight="1">
      <c r="B230" s="112">
        <f t="shared" si="10"/>
        <v>0</v>
      </c>
      <c r="C230" s="37"/>
      <c r="D230" s="67"/>
      <c r="E230" s="47"/>
      <c r="F230" s="41"/>
      <c r="G230" s="41"/>
      <c r="H230" s="48"/>
      <c r="I230" s="41"/>
      <c r="J230" s="41"/>
      <c r="K230" s="48"/>
      <c r="L230" s="41"/>
      <c r="M230" s="61"/>
      <c r="N230" s="41"/>
      <c r="O230" s="129"/>
    </row>
    <row r="231" spans="2:37" ht="12.75" customHeight="1">
      <c r="B231" s="112">
        <f t="shared" si="10"/>
        <v>0</v>
      </c>
      <c r="C231" s="37"/>
      <c r="D231" s="67"/>
      <c r="E231" s="47"/>
      <c r="F231" s="41"/>
      <c r="G231" s="41"/>
      <c r="H231" s="48"/>
      <c r="I231" s="41"/>
      <c r="J231" s="41"/>
      <c r="K231" s="48"/>
      <c r="L231" s="41"/>
      <c r="M231" s="61"/>
      <c r="N231" s="41"/>
      <c r="O231" s="129"/>
    </row>
    <row r="232" spans="2:37" ht="12.75" customHeight="1">
      <c r="B232" s="112">
        <f t="shared" si="10"/>
        <v>0</v>
      </c>
      <c r="C232" s="37"/>
      <c r="D232" s="67"/>
      <c r="E232" s="47"/>
      <c r="F232" s="41"/>
      <c r="G232" s="41"/>
      <c r="H232" s="48"/>
      <c r="I232" s="41"/>
      <c r="J232" s="41"/>
      <c r="K232" s="48"/>
      <c r="L232" s="41"/>
      <c r="M232" s="61"/>
      <c r="N232" s="41"/>
      <c r="O232" s="129"/>
    </row>
    <row r="233" spans="2:37" ht="12.75" customHeight="1">
      <c r="B233" s="112">
        <f t="shared" si="10"/>
        <v>0</v>
      </c>
      <c r="C233" s="37"/>
      <c r="D233" s="67"/>
      <c r="E233" s="47"/>
      <c r="F233" s="41"/>
      <c r="G233" s="41"/>
      <c r="H233" s="48"/>
      <c r="I233" s="41"/>
      <c r="J233" s="41"/>
      <c r="K233" s="48"/>
      <c r="L233" s="41"/>
      <c r="M233" s="61"/>
      <c r="N233" s="41"/>
      <c r="O233" s="129"/>
    </row>
    <row r="234" spans="2:37" ht="12.75" customHeight="1">
      <c r="B234" s="112">
        <f t="shared" si="10"/>
        <v>0</v>
      </c>
      <c r="C234" s="37"/>
      <c r="D234" s="67"/>
      <c r="E234" s="47"/>
      <c r="F234" s="41"/>
      <c r="G234" s="41"/>
      <c r="H234" s="48"/>
      <c r="I234" s="41"/>
      <c r="J234" s="41"/>
      <c r="K234" s="48"/>
      <c r="L234" s="41"/>
      <c r="M234" s="61"/>
      <c r="N234" s="41"/>
      <c r="O234" s="129"/>
    </row>
    <row r="235" spans="2:37" ht="12.75" customHeight="1">
      <c r="B235" s="112">
        <f t="shared" si="10"/>
        <v>0</v>
      </c>
      <c r="C235" s="37"/>
      <c r="D235" s="67"/>
      <c r="E235" s="47"/>
      <c r="F235" s="41"/>
      <c r="G235" s="41"/>
      <c r="H235" s="48"/>
      <c r="I235" s="41"/>
      <c r="J235" s="41"/>
      <c r="K235" s="48"/>
      <c r="L235" s="41"/>
      <c r="M235" s="61"/>
      <c r="N235" s="41"/>
      <c r="O235" s="129"/>
    </row>
    <row r="236" spans="2:37" ht="12.75" customHeight="1">
      <c r="B236" s="112">
        <f t="shared" si="10"/>
        <v>0</v>
      </c>
      <c r="C236" s="37"/>
      <c r="D236" s="67"/>
      <c r="E236" s="47"/>
      <c r="F236" s="41"/>
      <c r="G236" s="41"/>
      <c r="H236" s="48"/>
      <c r="I236" s="41"/>
      <c r="J236" s="41"/>
      <c r="K236" s="48"/>
      <c r="L236" s="41"/>
      <c r="M236" s="61"/>
      <c r="N236" s="41"/>
      <c r="O236" s="129"/>
    </row>
    <row r="237" spans="2:37" ht="12.75" customHeight="1">
      <c r="B237" s="112">
        <f t="shared" si="10"/>
        <v>0</v>
      </c>
      <c r="C237" s="37"/>
      <c r="D237" s="67"/>
      <c r="E237" s="47"/>
      <c r="F237" s="41"/>
      <c r="G237" s="41"/>
      <c r="H237" s="48"/>
      <c r="I237" s="41"/>
      <c r="J237" s="41"/>
      <c r="K237" s="48"/>
      <c r="L237" s="41"/>
      <c r="M237" s="61"/>
      <c r="N237" s="41"/>
      <c r="O237" s="129"/>
    </row>
    <row r="238" spans="2:37" ht="12.75" customHeight="1">
      <c r="B238" s="112">
        <f t="shared" si="10"/>
        <v>0</v>
      </c>
      <c r="C238" s="37"/>
      <c r="D238" s="67"/>
      <c r="E238" s="47"/>
      <c r="F238" s="41"/>
      <c r="G238" s="41"/>
      <c r="H238" s="48"/>
      <c r="I238" s="41"/>
      <c r="J238" s="41"/>
      <c r="K238" s="48"/>
      <c r="L238" s="41"/>
      <c r="M238" s="61"/>
      <c r="N238" s="41"/>
      <c r="O238" s="129"/>
    </row>
    <row r="239" spans="2:37" ht="12.75" customHeight="1">
      <c r="B239" s="112">
        <f t="shared" si="10"/>
        <v>0</v>
      </c>
      <c r="C239" s="37"/>
      <c r="D239" s="67"/>
      <c r="E239" s="47"/>
      <c r="F239" s="41"/>
      <c r="G239" s="41"/>
      <c r="H239" s="48"/>
      <c r="I239" s="41"/>
      <c r="J239" s="41"/>
      <c r="K239" s="48"/>
      <c r="L239" s="41"/>
      <c r="M239" s="61"/>
      <c r="N239" s="41"/>
      <c r="O239" s="129"/>
    </row>
    <row r="240" spans="2:37" ht="12.75" customHeight="1">
      <c r="B240" s="112">
        <f t="shared" si="10"/>
        <v>0</v>
      </c>
      <c r="C240" s="37"/>
      <c r="D240" s="67"/>
      <c r="E240" s="47"/>
      <c r="F240" s="41"/>
      <c r="G240" s="41"/>
      <c r="H240" s="48"/>
      <c r="I240" s="41"/>
      <c r="J240" s="41"/>
      <c r="K240" s="48"/>
      <c r="L240" s="41"/>
      <c r="M240" s="61"/>
      <c r="N240" s="41"/>
      <c r="O240" s="129"/>
    </row>
    <row r="241" spans="2:15" ht="12.75" customHeight="1">
      <c r="B241" s="112">
        <f t="shared" si="10"/>
        <v>0</v>
      </c>
      <c r="C241" s="37"/>
      <c r="D241" s="67"/>
      <c r="E241" s="47"/>
      <c r="F241" s="41"/>
      <c r="G241" s="41"/>
      <c r="H241" s="48"/>
      <c r="I241" s="41"/>
      <c r="J241" s="41"/>
      <c r="K241" s="48"/>
      <c r="L241" s="41"/>
      <c r="M241" s="61"/>
      <c r="N241" s="41"/>
      <c r="O241" s="129"/>
    </row>
    <row r="242" spans="2:15" ht="12.75" customHeight="1">
      <c r="B242" s="112">
        <f t="shared" si="10"/>
        <v>0</v>
      </c>
      <c r="C242" s="37"/>
      <c r="D242" s="67"/>
      <c r="E242" s="47"/>
      <c r="F242" s="41"/>
      <c r="G242" s="41"/>
      <c r="H242" s="48"/>
      <c r="I242" s="41"/>
      <c r="J242" s="41"/>
      <c r="K242" s="48"/>
      <c r="L242" s="41"/>
      <c r="M242" s="61"/>
      <c r="N242" s="41"/>
      <c r="O242" s="129"/>
    </row>
    <row r="243" spans="2:15" ht="12.75" customHeight="1">
      <c r="B243" s="112">
        <f t="shared" si="10"/>
        <v>0</v>
      </c>
      <c r="C243" s="37"/>
      <c r="D243" s="67"/>
      <c r="E243" s="47"/>
      <c r="F243" s="41"/>
      <c r="G243" s="41"/>
      <c r="H243" s="48"/>
      <c r="I243" s="41"/>
      <c r="J243" s="41"/>
      <c r="K243" s="48"/>
      <c r="L243" s="41"/>
      <c r="M243" s="61"/>
      <c r="N243" s="41"/>
      <c r="O243" s="129"/>
    </row>
    <row r="244" spans="2:15" ht="12.75" customHeight="1">
      <c r="B244" s="112">
        <f t="shared" si="10"/>
        <v>0</v>
      </c>
      <c r="C244" s="37"/>
      <c r="D244" s="67"/>
      <c r="E244" s="47"/>
      <c r="F244" s="41"/>
      <c r="G244" s="41"/>
      <c r="H244" s="48"/>
      <c r="I244" s="41"/>
      <c r="J244" s="41"/>
      <c r="K244" s="48"/>
      <c r="L244" s="41"/>
      <c r="M244" s="61"/>
      <c r="N244" s="41"/>
      <c r="O244" s="129"/>
    </row>
    <row r="245" spans="2:15" ht="12.75" customHeight="1">
      <c r="B245" s="112">
        <f t="shared" si="10"/>
        <v>0</v>
      </c>
      <c r="C245" s="37"/>
      <c r="D245" s="67"/>
      <c r="E245" s="47"/>
      <c r="F245" s="41"/>
      <c r="G245" s="41"/>
      <c r="H245" s="48"/>
      <c r="I245" s="41"/>
      <c r="J245" s="41"/>
      <c r="K245" s="48"/>
      <c r="L245" s="41"/>
      <c r="M245" s="61"/>
      <c r="N245" s="41"/>
      <c r="O245" s="129"/>
    </row>
    <row r="246" spans="2:15" ht="12.75" customHeight="1">
      <c r="B246" s="112">
        <f t="shared" si="10"/>
        <v>0</v>
      </c>
      <c r="C246" s="37"/>
      <c r="D246" s="67"/>
      <c r="E246" s="47"/>
      <c r="F246" s="41"/>
      <c r="G246" s="41"/>
      <c r="H246" s="48"/>
      <c r="I246" s="41"/>
      <c r="J246" s="41"/>
      <c r="K246" s="48"/>
      <c r="L246" s="41"/>
      <c r="M246" s="61"/>
      <c r="N246" s="41"/>
      <c r="O246" s="129"/>
    </row>
    <row r="247" spans="2:15" ht="12.75" customHeight="1">
      <c r="B247" s="112">
        <f t="shared" si="10"/>
        <v>0</v>
      </c>
      <c r="C247" s="37"/>
      <c r="D247" s="67"/>
      <c r="E247" s="47"/>
      <c r="F247" s="41"/>
      <c r="G247" s="41"/>
      <c r="H247" s="48"/>
      <c r="I247" s="41"/>
      <c r="J247" s="41"/>
      <c r="K247" s="48"/>
      <c r="L247" s="41"/>
      <c r="M247" s="61"/>
      <c r="N247" s="41"/>
      <c r="O247" s="129"/>
    </row>
    <row r="248" spans="2:15" ht="12.75" customHeight="1">
      <c r="B248" s="112">
        <f t="shared" si="10"/>
        <v>0</v>
      </c>
      <c r="C248" s="37"/>
      <c r="D248" s="67"/>
      <c r="E248" s="47"/>
      <c r="F248" s="41"/>
      <c r="G248" s="41"/>
      <c r="H248" s="48"/>
      <c r="I248" s="41"/>
      <c r="J248" s="41"/>
      <c r="K248" s="48"/>
      <c r="L248" s="41"/>
      <c r="M248" s="61"/>
      <c r="N248" s="41"/>
      <c r="O248" s="129"/>
    </row>
    <row r="249" spans="2:15" ht="12.75" customHeight="1">
      <c r="B249" s="112">
        <f t="shared" si="10"/>
        <v>0</v>
      </c>
      <c r="C249" s="37"/>
      <c r="D249" s="67"/>
      <c r="E249" s="47"/>
      <c r="F249" s="41"/>
      <c r="G249" s="41"/>
      <c r="H249" s="48"/>
      <c r="I249" s="41"/>
      <c r="J249" s="41"/>
      <c r="K249" s="48"/>
      <c r="L249" s="41"/>
      <c r="M249" s="61"/>
      <c r="N249" s="41"/>
      <c r="O249" s="129"/>
    </row>
    <row r="250" spans="2:15" ht="12.75" customHeight="1">
      <c r="B250" s="112">
        <f t="shared" si="10"/>
        <v>0</v>
      </c>
      <c r="C250" s="37"/>
      <c r="D250" s="67"/>
      <c r="E250" s="47"/>
      <c r="F250" s="41"/>
      <c r="G250" s="41"/>
      <c r="H250" s="48"/>
      <c r="I250" s="41"/>
      <c r="J250" s="41"/>
      <c r="K250" s="48"/>
      <c r="L250" s="41"/>
      <c r="M250" s="61"/>
      <c r="N250" s="41"/>
      <c r="O250" s="129"/>
    </row>
    <row r="251" spans="2:15" ht="12.75" customHeight="1">
      <c r="B251" s="112">
        <f t="shared" si="10"/>
        <v>0</v>
      </c>
      <c r="C251" s="37"/>
      <c r="D251" s="67"/>
      <c r="E251" s="47"/>
      <c r="F251" s="41"/>
      <c r="G251" s="41"/>
      <c r="H251" s="48"/>
      <c r="I251" s="41"/>
      <c r="J251" s="41"/>
      <c r="K251" s="48"/>
      <c r="L251" s="41"/>
      <c r="M251" s="61"/>
      <c r="N251" s="41"/>
      <c r="O251" s="129"/>
    </row>
    <row r="252" spans="2:15" ht="12.75" customHeight="1">
      <c r="B252" s="112">
        <f t="shared" si="10"/>
        <v>0</v>
      </c>
      <c r="C252" s="37"/>
      <c r="D252" s="67"/>
      <c r="E252" s="47"/>
      <c r="F252" s="41"/>
      <c r="G252" s="41"/>
      <c r="H252" s="48"/>
      <c r="I252" s="41"/>
      <c r="J252" s="41"/>
      <c r="K252" s="48"/>
      <c r="L252" s="41"/>
      <c r="M252" s="61"/>
      <c r="N252" s="41"/>
      <c r="O252" s="129"/>
    </row>
    <row r="253" spans="2:15" ht="12.75" customHeight="1">
      <c r="B253" s="112">
        <f t="shared" si="10"/>
        <v>0</v>
      </c>
      <c r="C253" s="37"/>
      <c r="D253" s="67"/>
      <c r="E253" s="47"/>
      <c r="F253" s="41"/>
      <c r="G253" s="41"/>
      <c r="H253" s="48"/>
      <c r="I253" s="41"/>
      <c r="J253" s="41"/>
      <c r="K253" s="48"/>
      <c r="L253" s="41"/>
      <c r="M253" s="61"/>
      <c r="N253" s="41"/>
      <c r="O253" s="129"/>
    </row>
    <row r="254" spans="2:15" ht="12.75" customHeight="1">
      <c r="B254" s="112">
        <f t="shared" si="10"/>
        <v>0</v>
      </c>
      <c r="C254" s="37"/>
      <c r="D254" s="67"/>
      <c r="E254" s="47"/>
      <c r="F254" s="41"/>
      <c r="G254" s="41"/>
      <c r="H254" s="48"/>
      <c r="I254" s="41"/>
      <c r="J254" s="41"/>
      <c r="K254" s="48"/>
      <c r="L254" s="41"/>
      <c r="M254" s="61"/>
      <c r="N254" s="41"/>
      <c r="O254" s="129"/>
    </row>
    <row r="255" spans="2:15" ht="12.75" customHeight="1">
      <c r="B255" s="112">
        <f t="shared" si="10"/>
        <v>0</v>
      </c>
      <c r="C255" s="37"/>
      <c r="D255" s="67"/>
      <c r="E255" s="47"/>
      <c r="F255" s="41"/>
      <c r="G255" s="41"/>
      <c r="H255" s="48"/>
      <c r="I255" s="41"/>
      <c r="J255" s="41"/>
      <c r="K255" s="48"/>
      <c r="L255" s="41"/>
      <c r="M255" s="61"/>
      <c r="N255" s="41"/>
      <c r="O255" s="129"/>
    </row>
    <row r="256" spans="2:15" ht="12.75" customHeight="1">
      <c r="B256" s="112">
        <f t="shared" si="10"/>
        <v>0</v>
      </c>
      <c r="C256" s="37"/>
      <c r="D256" s="67"/>
      <c r="E256" s="47"/>
      <c r="F256" s="41"/>
      <c r="G256" s="41"/>
      <c r="H256" s="48"/>
      <c r="I256" s="41"/>
      <c r="J256" s="41"/>
      <c r="K256" s="48"/>
      <c r="L256" s="41"/>
      <c r="M256" s="61"/>
      <c r="N256" s="41"/>
      <c r="O256" s="129"/>
    </row>
    <row r="257" spans="2:15" ht="12.75" customHeight="1">
      <c r="B257" s="112">
        <f t="shared" si="10"/>
        <v>0</v>
      </c>
      <c r="C257" s="37"/>
      <c r="D257" s="67"/>
      <c r="E257" s="47"/>
      <c r="F257" s="41"/>
      <c r="G257" s="41"/>
      <c r="H257" s="48"/>
      <c r="I257" s="41"/>
      <c r="J257" s="41"/>
      <c r="K257" s="48"/>
      <c r="L257" s="41"/>
      <c r="M257" s="61"/>
      <c r="N257" s="41"/>
      <c r="O257" s="129"/>
    </row>
    <row r="258" spans="2:15" ht="12.75" customHeight="1">
      <c r="B258" s="112">
        <f t="shared" si="10"/>
        <v>0</v>
      </c>
      <c r="C258" s="37"/>
      <c r="D258" s="67"/>
      <c r="E258" s="47"/>
      <c r="F258" s="41"/>
      <c r="G258" s="41"/>
      <c r="H258" s="48"/>
      <c r="I258" s="41"/>
      <c r="J258" s="41"/>
      <c r="K258" s="48"/>
      <c r="L258" s="41"/>
      <c r="M258" s="61"/>
      <c r="N258" s="41"/>
      <c r="O258" s="129"/>
    </row>
    <row r="259" spans="2:15" ht="12.75" customHeight="1">
      <c r="B259" s="112">
        <f t="shared" si="10"/>
        <v>0</v>
      </c>
      <c r="C259" s="37"/>
      <c r="D259" s="67"/>
      <c r="E259" s="47"/>
      <c r="F259" s="41"/>
      <c r="G259" s="41"/>
      <c r="H259" s="48"/>
      <c r="I259" s="41"/>
      <c r="J259" s="41"/>
      <c r="K259" s="48"/>
      <c r="L259" s="41"/>
      <c r="M259" s="61"/>
      <c r="N259" s="41"/>
      <c r="O259" s="129"/>
    </row>
    <row r="260" spans="2:15" ht="12.75" customHeight="1">
      <c r="B260" s="112">
        <f t="shared" si="10"/>
        <v>0</v>
      </c>
      <c r="C260" s="37"/>
      <c r="D260" s="67"/>
      <c r="E260" s="47"/>
      <c r="F260" s="41"/>
      <c r="G260" s="41"/>
      <c r="H260" s="48"/>
      <c r="I260" s="41"/>
      <c r="J260" s="41"/>
      <c r="K260" s="48"/>
      <c r="L260" s="41"/>
      <c r="M260" s="61"/>
      <c r="N260" s="41"/>
      <c r="O260" s="129"/>
    </row>
    <row r="261" spans="2:15" ht="12.75" customHeight="1">
      <c r="B261" s="112">
        <f t="shared" si="10"/>
        <v>0</v>
      </c>
      <c r="C261" s="37"/>
      <c r="D261" s="67"/>
      <c r="E261" s="47"/>
      <c r="F261" s="41"/>
      <c r="G261" s="41"/>
      <c r="H261" s="48"/>
      <c r="I261" s="41"/>
      <c r="J261" s="41"/>
      <c r="K261" s="48"/>
      <c r="L261" s="41"/>
      <c r="M261" s="61"/>
      <c r="N261" s="41"/>
      <c r="O261" s="129"/>
    </row>
    <row r="262" spans="2:15" ht="12.75" customHeight="1">
      <c r="B262" s="112">
        <f t="shared" si="10"/>
        <v>0</v>
      </c>
      <c r="C262" s="37"/>
      <c r="D262" s="67"/>
      <c r="E262" s="47"/>
      <c r="F262" s="41"/>
      <c r="G262" s="41"/>
      <c r="H262" s="48"/>
      <c r="I262" s="41"/>
      <c r="J262" s="41"/>
      <c r="K262" s="48"/>
      <c r="L262" s="41"/>
      <c r="M262" s="61"/>
      <c r="N262" s="41"/>
      <c r="O262" s="129"/>
    </row>
    <row r="263" spans="2:15" ht="12.75" customHeight="1">
      <c r="B263" s="112">
        <f t="shared" si="10"/>
        <v>0</v>
      </c>
      <c r="C263" s="37"/>
      <c r="D263" s="67"/>
      <c r="E263" s="47"/>
      <c r="F263" s="41"/>
      <c r="G263" s="41"/>
      <c r="H263" s="48"/>
      <c r="I263" s="41"/>
      <c r="J263" s="41"/>
      <c r="K263" s="48"/>
      <c r="L263" s="41"/>
      <c r="M263" s="61"/>
      <c r="N263" s="41"/>
      <c r="O263" s="129"/>
    </row>
    <row r="264" spans="2:15" ht="12.75" customHeight="1">
      <c r="B264" s="112">
        <f t="shared" si="10"/>
        <v>0</v>
      </c>
      <c r="C264" s="37"/>
      <c r="D264" s="67"/>
      <c r="E264" s="47"/>
      <c r="F264" s="41"/>
      <c r="G264" s="41"/>
      <c r="H264" s="48"/>
      <c r="I264" s="41"/>
      <c r="J264" s="41"/>
      <c r="K264" s="48"/>
      <c r="L264" s="41"/>
      <c r="M264" s="61"/>
      <c r="N264" s="41"/>
      <c r="O264" s="129"/>
    </row>
    <row r="265" spans="2:15" ht="12.75" customHeight="1">
      <c r="B265" s="112">
        <f t="shared" si="10"/>
        <v>0</v>
      </c>
      <c r="C265" s="37"/>
      <c r="D265" s="67"/>
      <c r="E265" s="47"/>
      <c r="F265" s="41"/>
      <c r="G265" s="41"/>
      <c r="H265" s="48"/>
      <c r="I265" s="41"/>
      <c r="J265" s="41"/>
      <c r="K265" s="48"/>
      <c r="L265" s="41"/>
      <c r="M265" s="61"/>
      <c r="N265" s="41"/>
      <c r="O265" s="129"/>
    </row>
    <row r="266" spans="2:15" ht="12.75" customHeight="1">
      <c r="B266" s="112">
        <f t="shared" si="10"/>
        <v>0</v>
      </c>
      <c r="C266" s="37"/>
      <c r="D266" s="67"/>
      <c r="E266" s="47"/>
      <c r="F266" s="41"/>
      <c r="G266" s="41"/>
      <c r="H266" s="48"/>
      <c r="I266" s="41"/>
      <c r="J266" s="41"/>
      <c r="K266" s="48"/>
      <c r="L266" s="41"/>
      <c r="M266" s="61"/>
      <c r="N266" s="41"/>
      <c r="O266" s="129"/>
    </row>
    <row r="267" spans="2:15" ht="12.75" customHeight="1">
      <c r="B267" s="112">
        <f t="shared" si="10"/>
        <v>0</v>
      </c>
      <c r="C267" s="37"/>
      <c r="D267" s="67"/>
      <c r="E267" s="47"/>
      <c r="F267" s="41"/>
      <c r="G267" s="41"/>
      <c r="H267" s="48"/>
      <c r="I267" s="41"/>
      <c r="J267" s="41"/>
      <c r="K267" s="48"/>
      <c r="L267" s="41"/>
      <c r="M267" s="61"/>
      <c r="N267" s="41"/>
      <c r="O267" s="129"/>
    </row>
    <row r="268" spans="2:15" ht="12.75" customHeight="1">
      <c r="B268" s="112">
        <f t="shared" si="10"/>
        <v>0</v>
      </c>
      <c r="C268" s="37"/>
      <c r="D268" s="67"/>
      <c r="E268" s="47"/>
      <c r="F268" s="41"/>
      <c r="G268" s="41"/>
      <c r="H268" s="48"/>
      <c r="I268" s="41"/>
      <c r="J268" s="41"/>
      <c r="K268" s="48"/>
      <c r="L268" s="41"/>
      <c r="M268" s="61"/>
      <c r="N268" s="41"/>
      <c r="O268" s="129"/>
    </row>
    <row r="269" spans="2:15" ht="12.75" customHeight="1">
      <c r="B269" s="112">
        <f t="shared" si="10"/>
        <v>0</v>
      </c>
      <c r="C269" s="37"/>
      <c r="D269" s="67"/>
      <c r="E269" s="47"/>
      <c r="F269" s="41"/>
      <c r="G269" s="41"/>
      <c r="H269" s="48"/>
      <c r="I269" s="41"/>
      <c r="J269" s="41"/>
      <c r="K269" s="48"/>
      <c r="L269" s="41"/>
      <c r="M269" s="61"/>
      <c r="N269" s="41"/>
      <c r="O269" s="129"/>
    </row>
    <row r="270" spans="2:15" ht="12.75" customHeight="1">
      <c r="B270" s="112">
        <f t="shared" si="10"/>
        <v>0</v>
      </c>
      <c r="C270" s="37"/>
      <c r="D270" s="67"/>
      <c r="E270" s="47"/>
      <c r="F270" s="41"/>
      <c r="G270" s="41"/>
      <c r="H270" s="48"/>
      <c r="I270" s="41"/>
      <c r="J270" s="41"/>
      <c r="K270" s="48"/>
      <c r="L270" s="41"/>
      <c r="M270" s="61"/>
      <c r="N270" s="41"/>
      <c r="O270" s="129"/>
    </row>
    <row r="271" spans="2:15" ht="12.75" customHeight="1">
      <c r="B271" s="112">
        <f t="shared" si="10"/>
        <v>0</v>
      </c>
      <c r="C271" s="37"/>
      <c r="D271" s="67"/>
      <c r="E271" s="47"/>
      <c r="F271" s="41"/>
      <c r="G271" s="41"/>
      <c r="H271" s="48"/>
      <c r="I271" s="41"/>
      <c r="J271" s="41"/>
      <c r="K271" s="48"/>
      <c r="L271" s="41"/>
      <c r="M271" s="61"/>
      <c r="N271" s="41"/>
      <c r="O271" s="129"/>
    </row>
    <row r="272" spans="2:15" ht="12.75" customHeight="1">
      <c r="B272" s="112">
        <f t="shared" si="10"/>
        <v>0</v>
      </c>
      <c r="C272" s="37"/>
      <c r="D272" s="67"/>
      <c r="E272" s="47"/>
      <c r="F272" s="41"/>
      <c r="G272" s="41"/>
      <c r="H272" s="48"/>
      <c r="I272" s="41"/>
      <c r="J272" s="41"/>
      <c r="K272" s="48"/>
      <c r="L272" s="41"/>
      <c r="M272" s="61"/>
      <c r="N272" s="41"/>
      <c r="O272" s="129"/>
    </row>
    <row r="273" spans="2:15" ht="12.75" customHeight="1">
      <c r="B273" s="112">
        <f t="shared" si="10"/>
        <v>0</v>
      </c>
      <c r="C273" s="37"/>
      <c r="D273" s="67"/>
      <c r="E273" s="47"/>
      <c r="F273" s="41"/>
      <c r="G273" s="41"/>
      <c r="H273" s="48"/>
      <c r="I273" s="41"/>
      <c r="J273" s="41"/>
      <c r="K273" s="48"/>
      <c r="L273" s="41"/>
      <c r="M273" s="61"/>
      <c r="N273" s="41"/>
      <c r="O273" s="129"/>
    </row>
    <row r="274" spans="2:15" ht="12.75" customHeight="1">
      <c r="B274" s="112">
        <f t="shared" ref="B274:B337" si="11">$C$2</f>
        <v>0</v>
      </c>
      <c r="C274" s="37"/>
      <c r="D274" s="67"/>
      <c r="E274" s="47"/>
      <c r="F274" s="41"/>
      <c r="G274" s="41"/>
      <c r="H274" s="48"/>
      <c r="I274" s="41"/>
      <c r="J274" s="41"/>
      <c r="K274" s="48"/>
      <c r="L274" s="41"/>
      <c r="M274" s="61"/>
      <c r="N274" s="41"/>
      <c r="O274" s="129"/>
    </row>
    <row r="275" spans="2:15" ht="12.75" customHeight="1">
      <c r="B275" s="112">
        <f t="shared" si="11"/>
        <v>0</v>
      </c>
      <c r="C275" s="37"/>
      <c r="D275" s="67"/>
      <c r="E275" s="47"/>
      <c r="F275" s="41"/>
      <c r="G275" s="41"/>
      <c r="H275" s="48"/>
      <c r="I275" s="41"/>
      <c r="J275" s="41"/>
      <c r="K275" s="48"/>
      <c r="L275" s="41"/>
      <c r="M275" s="61"/>
      <c r="N275" s="41"/>
      <c r="O275" s="129"/>
    </row>
    <row r="276" spans="2:15" ht="12.75" customHeight="1">
      <c r="B276" s="112">
        <f t="shared" si="11"/>
        <v>0</v>
      </c>
      <c r="C276" s="37"/>
      <c r="D276" s="67"/>
      <c r="E276" s="47"/>
      <c r="F276" s="41"/>
      <c r="G276" s="41"/>
      <c r="H276" s="48"/>
      <c r="I276" s="41"/>
      <c r="J276" s="41"/>
      <c r="K276" s="48"/>
      <c r="L276" s="41"/>
      <c r="M276" s="61"/>
      <c r="N276" s="41"/>
      <c r="O276" s="129"/>
    </row>
    <row r="277" spans="2:15" ht="12.75" customHeight="1">
      <c r="B277" s="112">
        <f t="shared" si="11"/>
        <v>0</v>
      </c>
      <c r="C277" s="37"/>
      <c r="D277" s="67"/>
      <c r="E277" s="47"/>
      <c r="F277" s="41"/>
      <c r="G277" s="41"/>
      <c r="H277" s="48"/>
      <c r="I277" s="41"/>
      <c r="J277" s="41"/>
      <c r="K277" s="48"/>
      <c r="L277" s="41"/>
      <c r="M277" s="61"/>
      <c r="N277" s="41"/>
      <c r="O277" s="129"/>
    </row>
    <row r="278" spans="2:15" ht="12.75" customHeight="1">
      <c r="B278" s="112">
        <f t="shared" si="11"/>
        <v>0</v>
      </c>
      <c r="C278" s="37"/>
      <c r="D278" s="67"/>
      <c r="E278" s="47"/>
      <c r="F278" s="41"/>
      <c r="G278" s="41"/>
      <c r="H278" s="48"/>
      <c r="I278" s="41"/>
      <c r="J278" s="41"/>
      <c r="K278" s="48"/>
      <c r="L278" s="41"/>
      <c r="M278" s="61"/>
      <c r="N278" s="41"/>
      <c r="O278" s="129"/>
    </row>
    <row r="279" spans="2:15" ht="12.75" customHeight="1">
      <c r="B279" s="112">
        <f t="shared" si="11"/>
        <v>0</v>
      </c>
      <c r="C279" s="37"/>
      <c r="D279" s="67"/>
      <c r="E279" s="47"/>
      <c r="F279" s="41"/>
      <c r="G279" s="41"/>
      <c r="H279" s="48"/>
      <c r="I279" s="41"/>
      <c r="J279" s="41"/>
      <c r="K279" s="48"/>
      <c r="L279" s="41"/>
      <c r="M279" s="61"/>
      <c r="N279" s="41"/>
      <c r="O279" s="129"/>
    </row>
    <row r="280" spans="2:15" ht="12.75" customHeight="1">
      <c r="B280" s="112">
        <f t="shared" si="11"/>
        <v>0</v>
      </c>
      <c r="C280" s="37"/>
      <c r="D280" s="67"/>
      <c r="E280" s="47"/>
      <c r="F280" s="41"/>
      <c r="G280" s="41"/>
      <c r="H280" s="48"/>
      <c r="I280" s="41"/>
      <c r="J280" s="41"/>
      <c r="K280" s="48"/>
      <c r="L280" s="41"/>
      <c r="M280" s="61"/>
      <c r="N280" s="41"/>
      <c r="O280" s="129"/>
    </row>
    <row r="281" spans="2:15" ht="12.75" customHeight="1">
      <c r="B281" s="112">
        <f t="shared" si="11"/>
        <v>0</v>
      </c>
      <c r="C281" s="37"/>
      <c r="D281" s="67"/>
      <c r="E281" s="47"/>
      <c r="F281" s="41"/>
      <c r="G281" s="41"/>
      <c r="H281" s="48"/>
      <c r="I281" s="41"/>
      <c r="J281" s="41"/>
      <c r="K281" s="48"/>
      <c r="L281" s="41"/>
      <c r="M281" s="61"/>
      <c r="N281" s="41"/>
      <c r="O281" s="129"/>
    </row>
    <row r="282" spans="2:15" ht="12.75" customHeight="1">
      <c r="B282" s="112">
        <f t="shared" si="11"/>
        <v>0</v>
      </c>
      <c r="C282" s="37"/>
      <c r="D282" s="67"/>
      <c r="E282" s="47"/>
      <c r="F282" s="41"/>
      <c r="G282" s="41"/>
      <c r="H282" s="48"/>
      <c r="I282" s="41"/>
      <c r="J282" s="41"/>
      <c r="K282" s="48"/>
      <c r="L282" s="41"/>
      <c r="M282" s="61"/>
      <c r="N282" s="41"/>
      <c r="O282" s="129"/>
    </row>
    <row r="283" spans="2:15" ht="12.75" customHeight="1">
      <c r="B283" s="112">
        <f t="shared" si="11"/>
        <v>0</v>
      </c>
      <c r="C283" s="37"/>
      <c r="D283" s="67"/>
      <c r="E283" s="47"/>
      <c r="F283" s="41"/>
      <c r="G283" s="41"/>
      <c r="H283" s="48"/>
      <c r="I283" s="41"/>
      <c r="J283" s="41"/>
      <c r="K283" s="48"/>
      <c r="L283" s="41"/>
      <c r="M283" s="61"/>
      <c r="N283" s="41"/>
      <c r="O283" s="129"/>
    </row>
    <row r="284" spans="2:15" ht="12.75" customHeight="1">
      <c r="B284" s="112">
        <f t="shared" si="11"/>
        <v>0</v>
      </c>
      <c r="C284" s="37"/>
      <c r="D284" s="67"/>
      <c r="E284" s="47"/>
      <c r="F284" s="41"/>
      <c r="G284" s="41"/>
      <c r="H284" s="48"/>
      <c r="I284" s="41"/>
      <c r="J284" s="41"/>
      <c r="K284" s="48"/>
      <c r="L284" s="41"/>
      <c r="M284" s="61"/>
      <c r="N284" s="41"/>
      <c r="O284" s="129"/>
    </row>
    <row r="285" spans="2:15" ht="12.75" customHeight="1">
      <c r="B285" s="112">
        <f t="shared" si="11"/>
        <v>0</v>
      </c>
      <c r="C285" s="37"/>
      <c r="D285" s="67"/>
      <c r="E285" s="47"/>
      <c r="F285" s="41"/>
      <c r="G285" s="41"/>
      <c r="H285" s="48"/>
      <c r="I285" s="41"/>
      <c r="J285" s="41"/>
      <c r="K285" s="48"/>
      <c r="L285" s="41"/>
      <c r="M285" s="61"/>
      <c r="N285" s="41"/>
      <c r="O285" s="129"/>
    </row>
    <row r="286" spans="2:15" ht="12.75" customHeight="1">
      <c r="B286" s="112">
        <f t="shared" si="11"/>
        <v>0</v>
      </c>
      <c r="C286" s="37"/>
      <c r="D286" s="67"/>
      <c r="E286" s="47"/>
      <c r="F286" s="41"/>
      <c r="G286" s="41"/>
      <c r="H286" s="48"/>
      <c r="I286" s="41"/>
      <c r="J286" s="41"/>
      <c r="K286" s="48"/>
      <c r="L286" s="41"/>
      <c r="M286" s="61"/>
      <c r="N286" s="41"/>
      <c r="O286" s="129"/>
    </row>
    <row r="287" spans="2:15" ht="12.75" customHeight="1">
      <c r="B287" s="112">
        <f t="shared" si="11"/>
        <v>0</v>
      </c>
      <c r="C287" s="37"/>
      <c r="D287" s="67"/>
      <c r="E287" s="47"/>
      <c r="F287" s="41"/>
      <c r="G287" s="41"/>
      <c r="H287" s="48"/>
      <c r="I287" s="41"/>
      <c r="J287" s="41"/>
      <c r="K287" s="48"/>
      <c r="L287" s="41"/>
      <c r="M287" s="61"/>
      <c r="N287" s="41"/>
      <c r="O287" s="129"/>
    </row>
    <row r="288" spans="2:15" ht="12.75" customHeight="1">
      <c r="B288" s="112">
        <f t="shared" si="11"/>
        <v>0</v>
      </c>
      <c r="C288" s="37"/>
      <c r="D288" s="67"/>
      <c r="E288" s="47"/>
      <c r="F288" s="41"/>
      <c r="G288" s="41"/>
      <c r="H288" s="48"/>
      <c r="I288" s="41"/>
      <c r="J288" s="41"/>
      <c r="K288" s="48"/>
      <c r="L288" s="41"/>
      <c r="M288" s="61"/>
      <c r="N288" s="41"/>
      <c r="O288" s="129"/>
    </row>
    <row r="289" spans="2:15" ht="12.75" customHeight="1">
      <c r="B289" s="112">
        <f t="shared" si="11"/>
        <v>0</v>
      </c>
      <c r="C289" s="37"/>
      <c r="D289" s="67"/>
      <c r="E289" s="47"/>
      <c r="F289" s="41"/>
      <c r="G289" s="41"/>
      <c r="H289" s="48"/>
      <c r="I289" s="41"/>
      <c r="J289" s="41"/>
      <c r="K289" s="48"/>
      <c r="L289" s="41"/>
      <c r="M289" s="61"/>
      <c r="N289" s="41"/>
      <c r="O289" s="129"/>
    </row>
    <row r="290" spans="2:15" ht="12.75" customHeight="1">
      <c r="B290" s="112">
        <f t="shared" si="11"/>
        <v>0</v>
      </c>
      <c r="C290" s="37"/>
      <c r="D290" s="67"/>
      <c r="E290" s="47"/>
      <c r="F290" s="41"/>
      <c r="G290" s="41"/>
      <c r="H290" s="48"/>
      <c r="I290" s="41"/>
      <c r="J290" s="41"/>
      <c r="K290" s="48"/>
      <c r="L290" s="41"/>
      <c r="M290" s="61"/>
      <c r="N290" s="41"/>
      <c r="O290" s="129"/>
    </row>
    <row r="291" spans="2:15" ht="12.75" customHeight="1">
      <c r="B291" s="112">
        <f t="shared" si="11"/>
        <v>0</v>
      </c>
      <c r="C291" s="37"/>
      <c r="D291" s="67"/>
      <c r="E291" s="47"/>
      <c r="F291" s="41"/>
      <c r="G291" s="41"/>
      <c r="H291" s="48"/>
      <c r="I291" s="41"/>
      <c r="J291" s="41"/>
      <c r="K291" s="48"/>
      <c r="L291" s="41"/>
      <c r="M291" s="61"/>
      <c r="N291" s="41"/>
      <c r="O291" s="129"/>
    </row>
    <row r="292" spans="2:15" ht="12.75" customHeight="1">
      <c r="B292" s="112">
        <f t="shared" si="11"/>
        <v>0</v>
      </c>
      <c r="C292" s="37"/>
      <c r="D292" s="67"/>
      <c r="E292" s="47"/>
      <c r="F292" s="41"/>
      <c r="G292" s="41"/>
      <c r="H292" s="48"/>
      <c r="I292" s="41"/>
      <c r="J292" s="41"/>
      <c r="K292" s="48"/>
      <c r="L292" s="41"/>
      <c r="M292" s="61"/>
      <c r="N292" s="41"/>
      <c r="O292" s="129"/>
    </row>
    <row r="293" spans="2:15" ht="12.75" customHeight="1">
      <c r="B293" s="112">
        <f t="shared" si="11"/>
        <v>0</v>
      </c>
      <c r="C293" s="37"/>
      <c r="D293" s="67"/>
      <c r="E293" s="47"/>
      <c r="F293" s="41"/>
      <c r="G293" s="41"/>
      <c r="H293" s="48"/>
      <c r="I293" s="41"/>
      <c r="J293" s="41"/>
      <c r="K293" s="48"/>
      <c r="L293" s="41"/>
      <c r="M293" s="61"/>
      <c r="N293" s="41"/>
      <c r="O293" s="129"/>
    </row>
    <row r="294" spans="2:15" ht="12.75" customHeight="1">
      <c r="B294" s="112">
        <f t="shared" si="11"/>
        <v>0</v>
      </c>
      <c r="C294" s="37"/>
      <c r="D294" s="67"/>
      <c r="E294" s="47"/>
      <c r="F294" s="41"/>
      <c r="G294" s="41"/>
      <c r="H294" s="48"/>
      <c r="I294" s="41"/>
      <c r="J294" s="41"/>
      <c r="K294" s="48"/>
      <c r="L294" s="41"/>
      <c r="M294" s="61"/>
      <c r="N294" s="41"/>
      <c r="O294" s="129"/>
    </row>
    <row r="295" spans="2:15" ht="12.75" customHeight="1">
      <c r="B295" s="112">
        <f t="shared" si="11"/>
        <v>0</v>
      </c>
      <c r="C295" s="37"/>
      <c r="D295" s="67"/>
      <c r="E295" s="47"/>
      <c r="F295" s="41"/>
      <c r="G295" s="41"/>
      <c r="H295" s="48"/>
      <c r="I295" s="41"/>
      <c r="J295" s="41"/>
      <c r="K295" s="48"/>
      <c r="L295" s="41"/>
      <c r="M295" s="61"/>
      <c r="N295" s="41"/>
      <c r="O295" s="129"/>
    </row>
    <row r="296" spans="2:15" ht="12.75" customHeight="1">
      <c r="B296" s="112">
        <f t="shared" si="11"/>
        <v>0</v>
      </c>
      <c r="C296" s="37"/>
      <c r="D296" s="67"/>
      <c r="E296" s="47"/>
      <c r="F296" s="41"/>
      <c r="G296" s="41"/>
      <c r="H296" s="48"/>
      <c r="I296" s="41"/>
      <c r="J296" s="41"/>
      <c r="K296" s="48"/>
      <c r="L296" s="41"/>
      <c r="M296" s="61"/>
      <c r="N296" s="41"/>
      <c r="O296" s="129"/>
    </row>
    <row r="297" spans="2:15" ht="12.75" customHeight="1">
      <c r="B297" s="112">
        <f t="shared" si="11"/>
        <v>0</v>
      </c>
      <c r="C297" s="37"/>
      <c r="D297" s="67"/>
      <c r="E297" s="47"/>
      <c r="F297" s="41"/>
      <c r="G297" s="41"/>
      <c r="H297" s="48"/>
      <c r="I297" s="41"/>
      <c r="J297" s="41"/>
      <c r="K297" s="48"/>
      <c r="L297" s="41"/>
      <c r="M297" s="61"/>
      <c r="N297" s="41"/>
      <c r="O297" s="129"/>
    </row>
    <row r="298" spans="2:15" ht="12.75" customHeight="1">
      <c r="B298" s="112">
        <f t="shared" si="11"/>
        <v>0</v>
      </c>
      <c r="C298" s="37"/>
      <c r="D298" s="67"/>
      <c r="E298" s="47"/>
      <c r="F298" s="41"/>
      <c r="G298" s="41"/>
      <c r="H298" s="48"/>
      <c r="I298" s="41"/>
      <c r="J298" s="41"/>
      <c r="K298" s="48"/>
      <c r="L298" s="41"/>
      <c r="M298" s="61"/>
      <c r="N298" s="41"/>
      <c r="O298" s="129"/>
    </row>
    <row r="299" spans="2:15" ht="12.75" customHeight="1">
      <c r="B299" s="112">
        <f t="shared" si="11"/>
        <v>0</v>
      </c>
      <c r="C299" s="37"/>
      <c r="D299" s="67"/>
      <c r="E299" s="47"/>
      <c r="F299" s="41"/>
      <c r="G299" s="41"/>
      <c r="H299" s="48"/>
      <c r="I299" s="41"/>
      <c r="J299" s="41"/>
      <c r="K299" s="48"/>
      <c r="L299" s="41"/>
      <c r="M299" s="61"/>
      <c r="N299" s="41"/>
      <c r="O299" s="129"/>
    </row>
    <row r="300" spans="2:15" ht="12.75" customHeight="1">
      <c r="B300" s="112">
        <f t="shared" si="11"/>
        <v>0</v>
      </c>
      <c r="C300" s="37"/>
      <c r="D300" s="67"/>
      <c r="E300" s="47"/>
      <c r="F300" s="41"/>
      <c r="G300" s="41"/>
      <c r="H300" s="48"/>
      <c r="I300" s="41"/>
      <c r="J300" s="41"/>
      <c r="K300" s="48"/>
      <c r="L300" s="41"/>
      <c r="M300" s="61"/>
      <c r="N300" s="41"/>
      <c r="O300" s="129"/>
    </row>
    <row r="301" spans="2:15" ht="12.75" customHeight="1">
      <c r="B301" s="112">
        <f t="shared" si="11"/>
        <v>0</v>
      </c>
      <c r="C301" s="37"/>
      <c r="D301" s="67"/>
      <c r="E301" s="47"/>
      <c r="F301" s="41"/>
      <c r="G301" s="41"/>
      <c r="H301" s="48"/>
      <c r="I301" s="41"/>
      <c r="J301" s="41"/>
      <c r="K301" s="48"/>
      <c r="L301" s="41"/>
      <c r="M301" s="61"/>
      <c r="N301" s="41"/>
      <c r="O301" s="129"/>
    </row>
    <row r="302" spans="2:15" ht="12.75" customHeight="1">
      <c r="B302" s="112">
        <f t="shared" si="11"/>
        <v>0</v>
      </c>
      <c r="C302" s="37"/>
      <c r="D302" s="67"/>
      <c r="E302" s="47"/>
      <c r="F302" s="41"/>
      <c r="G302" s="41"/>
      <c r="H302" s="48"/>
      <c r="I302" s="41"/>
      <c r="J302" s="41"/>
      <c r="K302" s="48"/>
      <c r="L302" s="41"/>
      <c r="M302" s="61"/>
      <c r="N302" s="41"/>
      <c r="O302" s="129"/>
    </row>
    <row r="303" spans="2:15" ht="12.75" customHeight="1">
      <c r="B303" s="112">
        <f t="shared" si="11"/>
        <v>0</v>
      </c>
      <c r="C303" s="37"/>
      <c r="D303" s="67"/>
      <c r="E303" s="47"/>
      <c r="F303" s="41"/>
      <c r="G303" s="41"/>
      <c r="H303" s="48"/>
      <c r="I303" s="41"/>
      <c r="J303" s="41"/>
      <c r="K303" s="48"/>
      <c r="L303" s="41"/>
      <c r="M303" s="61"/>
      <c r="N303" s="41"/>
      <c r="O303" s="129"/>
    </row>
    <row r="304" spans="2:15" ht="12.75" customHeight="1">
      <c r="B304" s="112">
        <f t="shared" si="11"/>
        <v>0</v>
      </c>
      <c r="C304" s="37"/>
      <c r="D304" s="67"/>
      <c r="E304" s="47"/>
      <c r="F304" s="41"/>
      <c r="G304" s="41"/>
      <c r="H304" s="48"/>
      <c r="I304" s="41"/>
      <c r="J304" s="41"/>
      <c r="K304" s="48"/>
      <c r="L304" s="41"/>
      <c r="M304" s="61"/>
      <c r="N304" s="41"/>
      <c r="O304" s="129"/>
    </row>
    <row r="305" spans="2:15" ht="12.75" customHeight="1">
      <c r="B305" s="112">
        <f t="shared" si="11"/>
        <v>0</v>
      </c>
      <c r="C305" s="37"/>
      <c r="D305" s="67"/>
      <c r="E305" s="47"/>
      <c r="F305" s="41"/>
      <c r="G305" s="41"/>
      <c r="H305" s="48"/>
      <c r="I305" s="41"/>
      <c r="J305" s="41"/>
      <c r="K305" s="48"/>
      <c r="L305" s="41"/>
      <c r="M305" s="61"/>
      <c r="N305" s="41"/>
      <c r="O305" s="129"/>
    </row>
    <row r="306" spans="2:15" ht="12.75" customHeight="1">
      <c r="B306" s="112">
        <f t="shared" si="11"/>
        <v>0</v>
      </c>
      <c r="C306" s="37"/>
      <c r="D306" s="67"/>
      <c r="E306" s="47"/>
      <c r="F306" s="41"/>
      <c r="G306" s="41"/>
      <c r="H306" s="48"/>
      <c r="I306" s="41"/>
      <c r="J306" s="41"/>
      <c r="K306" s="48"/>
      <c r="L306" s="41"/>
      <c r="M306" s="61"/>
      <c r="N306" s="41"/>
      <c r="O306" s="129"/>
    </row>
    <row r="307" spans="2:15" ht="12.75" customHeight="1">
      <c r="B307" s="112">
        <f t="shared" si="11"/>
        <v>0</v>
      </c>
      <c r="C307" s="37"/>
      <c r="D307" s="67"/>
      <c r="E307" s="47"/>
      <c r="F307" s="41"/>
      <c r="G307" s="41"/>
      <c r="H307" s="48"/>
      <c r="I307" s="41"/>
      <c r="J307" s="41"/>
      <c r="K307" s="48"/>
      <c r="L307" s="41"/>
      <c r="M307" s="61"/>
      <c r="N307" s="41"/>
      <c r="O307" s="129"/>
    </row>
    <row r="308" spans="2:15" ht="12.75" customHeight="1">
      <c r="B308" s="112">
        <f t="shared" si="11"/>
        <v>0</v>
      </c>
      <c r="C308" s="37"/>
      <c r="D308" s="67"/>
      <c r="E308" s="47"/>
      <c r="F308" s="41"/>
      <c r="G308" s="41"/>
      <c r="H308" s="48"/>
      <c r="I308" s="41"/>
      <c r="J308" s="41"/>
      <c r="K308" s="48"/>
      <c r="L308" s="41"/>
      <c r="M308" s="61"/>
      <c r="N308" s="41"/>
      <c r="O308" s="129"/>
    </row>
    <row r="309" spans="2:15" ht="12.75" customHeight="1">
      <c r="B309" s="112">
        <f t="shared" si="11"/>
        <v>0</v>
      </c>
      <c r="C309" s="37"/>
      <c r="D309" s="67"/>
      <c r="E309" s="47"/>
      <c r="F309" s="41"/>
      <c r="G309" s="41"/>
      <c r="H309" s="48"/>
      <c r="I309" s="41"/>
      <c r="J309" s="41"/>
      <c r="K309" s="48"/>
      <c r="L309" s="41"/>
      <c r="M309" s="61"/>
      <c r="N309" s="41"/>
      <c r="O309" s="129"/>
    </row>
    <row r="310" spans="2:15" ht="12.75" customHeight="1">
      <c r="B310" s="112">
        <f t="shared" si="11"/>
        <v>0</v>
      </c>
      <c r="C310" s="37"/>
      <c r="D310" s="67"/>
      <c r="E310" s="47"/>
      <c r="F310" s="41"/>
      <c r="G310" s="41"/>
      <c r="H310" s="48"/>
      <c r="I310" s="41"/>
      <c r="J310" s="41"/>
      <c r="K310" s="48"/>
      <c r="L310" s="41"/>
      <c r="M310" s="61"/>
      <c r="N310" s="41"/>
      <c r="O310" s="129"/>
    </row>
    <row r="311" spans="2:15" ht="12.75" customHeight="1">
      <c r="B311" s="112">
        <f t="shared" si="11"/>
        <v>0</v>
      </c>
      <c r="C311" s="37"/>
      <c r="D311" s="67"/>
      <c r="E311" s="47"/>
      <c r="F311" s="41"/>
      <c r="G311" s="41"/>
      <c r="H311" s="48"/>
      <c r="I311" s="41"/>
      <c r="J311" s="41"/>
      <c r="K311" s="48"/>
      <c r="L311" s="41"/>
      <c r="M311" s="61"/>
      <c r="N311" s="41"/>
      <c r="O311" s="129"/>
    </row>
    <row r="312" spans="2:15" ht="12.75" customHeight="1">
      <c r="B312" s="112">
        <f t="shared" si="11"/>
        <v>0</v>
      </c>
      <c r="C312" s="37"/>
      <c r="D312" s="67"/>
      <c r="E312" s="47"/>
      <c r="F312" s="41"/>
      <c r="G312" s="41"/>
      <c r="H312" s="48"/>
      <c r="I312" s="41"/>
      <c r="J312" s="41"/>
      <c r="K312" s="48"/>
      <c r="L312" s="41"/>
      <c r="M312" s="61"/>
      <c r="N312" s="41"/>
      <c r="O312" s="129"/>
    </row>
    <row r="313" spans="2:15" ht="12.75" customHeight="1">
      <c r="B313" s="112">
        <f t="shared" si="11"/>
        <v>0</v>
      </c>
      <c r="C313" s="37"/>
      <c r="D313" s="67"/>
      <c r="E313" s="47"/>
      <c r="F313" s="41"/>
      <c r="G313" s="41"/>
      <c r="H313" s="48"/>
      <c r="I313" s="41"/>
      <c r="J313" s="41"/>
      <c r="K313" s="48"/>
      <c r="L313" s="41"/>
      <c r="M313" s="61"/>
      <c r="N313" s="41"/>
      <c r="O313" s="129"/>
    </row>
    <row r="314" spans="2:15" ht="12.75" customHeight="1">
      <c r="B314" s="112">
        <f t="shared" si="11"/>
        <v>0</v>
      </c>
      <c r="C314" s="37"/>
      <c r="D314" s="67"/>
      <c r="E314" s="47"/>
      <c r="F314" s="41"/>
      <c r="G314" s="41"/>
      <c r="H314" s="48"/>
      <c r="I314" s="41"/>
      <c r="J314" s="41"/>
      <c r="K314" s="48"/>
      <c r="L314" s="41"/>
      <c r="M314" s="61"/>
      <c r="N314" s="41"/>
      <c r="O314" s="129"/>
    </row>
    <row r="315" spans="2:15" ht="12.75" customHeight="1">
      <c r="B315" s="112">
        <f t="shared" si="11"/>
        <v>0</v>
      </c>
      <c r="C315" s="37"/>
      <c r="D315" s="67"/>
      <c r="E315" s="47"/>
      <c r="F315" s="41"/>
      <c r="G315" s="41"/>
      <c r="H315" s="48"/>
      <c r="I315" s="41"/>
      <c r="J315" s="41"/>
      <c r="K315" s="48"/>
      <c r="L315" s="41"/>
      <c r="M315" s="61"/>
      <c r="N315" s="41"/>
      <c r="O315" s="129"/>
    </row>
    <row r="316" spans="2:15" ht="12.75" customHeight="1">
      <c r="B316" s="112">
        <f t="shared" si="11"/>
        <v>0</v>
      </c>
      <c r="C316" s="37"/>
      <c r="D316" s="67"/>
      <c r="E316" s="47"/>
      <c r="F316" s="41"/>
      <c r="G316" s="41"/>
      <c r="H316" s="48"/>
      <c r="I316" s="41"/>
      <c r="J316" s="41"/>
      <c r="K316" s="48"/>
      <c r="L316" s="41"/>
      <c r="M316" s="61"/>
      <c r="N316" s="41"/>
      <c r="O316" s="129"/>
    </row>
    <row r="317" spans="2:15" ht="12.75" customHeight="1">
      <c r="B317" s="112">
        <f t="shared" si="11"/>
        <v>0</v>
      </c>
      <c r="C317" s="37"/>
      <c r="D317" s="67"/>
      <c r="E317" s="47"/>
      <c r="F317" s="41"/>
      <c r="G317" s="41"/>
      <c r="H317" s="48"/>
      <c r="I317" s="41"/>
      <c r="J317" s="41"/>
      <c r="K317" s="48"/>
      <c r="L317" s="41"/>
      <c r="M317" s="61"/>
      <c r="N317" s="41"/>
      <c r="O317" s="129"/>
    </row>
    <row r="318" spans="2:15" ht="12.75" customHeight="1">
      <c r="B318" s="112">
        <f t="shared" si="11"/>
        <v>0</v>
      </c>
      <c r="C318" s="37"/>
      <c r="D318" s="67"/>
      <c r="E318" s="47"/>
      <c r="F318" s="41"/>
      <c r="G318" s="41"/>
      <c r="H318" s="48"/>
      <c r="I318" s="41"/>
      <c r="J318" s="41"/>
      <c r="K318" s="48"/>
      <c r="L318" s="41"/>
      <c r="M318" s="61"/>
      <c r="N318" s="41"/>
      <c r="O318" s="129"/>
    </row>
    <row r="319" spans="2:15" ht="12.75" customHeight="1">
      <c r="B319" s="112">
        <f t="shared" si="11"/>
        <v>0</v>
      </c>
      <c r="C319" s="37"/>
      <c r="D319" s="67"/>
      <c r="E319" s="47"/>
      <c r="F319" s="41"/>
      <c r="G319" s="41"/>
      <c r="H319" s="48"/>
      <c r="I319" s="41"/>
      <c r="J319" s="41"/>
      <c r="K319" s="48"/>
      <c r="L319" s="41"/>
      <c r="M319" s="61"/>
      <c r="N319" s="41"/>
      <c r="O319" s="129"/>
    </row>
    <row r="320" spans="2:15" ht="12.75" customHeight="1">
      <c r="B320" s="112">
        <f t="shared" si="11"/>
        <v>0</v>
      </c>
      <c r="C320" s="37"/>
      <c r="D320" s="67"/>
      <c r="E320" s="47"/>
      <c r="F320" s="41"/>
      <c r="G320" s="41"/>
      <c r="H320" s="48"/>
      <c r="I320" s="41"/>
      <c r="J320" s="41"/>
      <c r="K320" s="48"/>
      <c r="L320" s="41"/>
      <c r="M320" s="61"/>
      <c r="N320" s="41"/>
      <c r="O320" s="129"/>
    </row>
    <row r="321" spans="2:15" ht="12.75" customHeight="1">
      <c r="B321" s="112">
        <f t="shared" si="11"/>
        <v>0</v>
      </c>
      <c r="C321" s="37"/>
      <c r="D321" s="67"/>
      <c r="E321" s="47"/>
      <c r="F321" s="41"/>
      <c r="G321" s="41"/>
      <c r="H321" s="48"/>
      <c r="I321" s="41"/>
      <c r="J321" s="41"/>
      <c r="K321" s="48"/>
      <c r="L321" s="41"/>
      <c r="M321" s="61"/>
      <c r="N321" s="41"/>
      <c r="O321" s="129"/>
    </row>
    <row r="322" spans="2:15" ht="12.75" customHeight="1">
      <c r="B322" s="112">
        <f t="shared" si="11"/>
        <v>0</v>
      </c>
      <c r="C322" s="37"/>
      <c r="D322" s="67"/>
      <c r="E322" s="47"/>
      <c r="F322" s="41"/>
      <c r="G322" s="41"/>
      <c r="H322" s="48"/>
      <c r="I322" s="41"/>
      <c r="J322" s="41"/>
      <c r="K322" s="48"/>
      <c r="L322" s="41"/>
      <c r="M322" s="61"/>
      <c r="N322" s="41"/>
      <c r="O322" s="129"/>
    </row>
    <row r="323" spans="2:15" ht="12.75" customHeight="1">
      <c r="B323" s="112">
        <f t="shared" si="11"/>
        <v>0</v>
      </c>
      <c r="C323" s="37"/>
      <c r="D323" s="67"/>
      <c r="E323" s="47"/>
      <c r="F323" s="41"/>
      <c r="G323" s="41"/>
      <c r="H323" s="48"/>
      <c r="I323" s="41"/>
      <c r="J323" s="41"/>
      <c r="K323" s="48"/>
      <c r="L323" s="41"/>
      <c r="M323" s="61"/>
      <c r="N323" s="41"/>
      <c r="O323" s="129"/>
    </row>
    <row r="324" spans="2:15" ht="12.75" customHeight="1">
      <c r="B324" s="112">
        <f t="shared" si="11"/>
        <v>0</v>
      </c>
      <c r="C324" s="37"/>
      <c r="D324" s="67"/>
      <c r="E324" s="47"/>
      <c r="F324" s="41"/>
      <c r="G324" s="41"/>
      <c r="H324" s="48"/>
      <c r="I324" s="41"/>
      <c r="J324" s="41"/>
      <c r="K324" s="48"/>
      <c r="L324" s="41"/>
      <c r="M324" s="61"/>
      <c r="N324" s="41"/>
      <c r="O324" s="129"/>
    </row>
    <row r="325" spans="2:15" ht="12.75" customHeight="1">
      <c r="B325" s="112">
        <f t="shared" si="11"/>
        <v>0</v>
      </c>
      <c r="C325" s="37"/>
      <c r="D325" s="67"/>
      <c r="E325" s="47"/>
      <c r="F325" s="41"/>
      <c r="G325" s="41"/>
      <c r="H325" s="48"/>
      <c r="I325" s="41"/>
      <c r="J325" s="41"/>
      <c r="K325" s="48"/>
      <c r="L325" s="41"/>
      <c r="M325" s="61"/>
      <c r="N325" s="41"/>
      <c r="O325" s="129"/>
    </row>
    <row r="326" spans="2:15" ht="12.75" customHeight="1">
      <c r="B326" s="112">
        <f t="shared" si="11"/>
        <v>0</v>
      </c>
      <c r="C326" s="37"/>
      <c r="D326" s="67"/>
      <c r="E326" s="47"/>
      <c r="F326" s="41"/>
      <c r="G326" s="41"/>
      <c r="H326" s="48"/>
      <c r="I326" s="41"/>
      <c r="J326" s="41"/>
      <c r="K326" s="48"/>
      <c r="L326" s="41"/>
      <c r="M326" s="61"/>
      <c r="N326" s="41"/>
      <c r="O326" s="129"/>
    </row>
    <row r="327" spans="2:15" ht="12.75" customHeight="1">
      <c r="B327" s="112">
        <f t="shared" si="11"/>
        <v>0</v>
      </c>
      <c r="C327" s="37"/>
      <c r="D327" s="67"/>
      <c r="E327" s="47"/>
      <c r="F327" s="41"/>
      <c r="G327" s="41"/>
      <c r="H327" s="48"/>
      <c r="I327" s="41"/>
      <c r="J327" s="41"/>
      <c r="K327" s="48"/>
      <c r="L327" s="41"/>
      <c r="M327" s="61"/>
      <c r="N327" s="41"/>
      <c r="O327" s="129"/>
    </row>
    <row r="328" spans="2:15" ht="12.75" customHeight="1">
      <c r="B328" s="112">
        <f t="shared" si="11"/>
        <v>0</v>
      </c>
      <c r="C328" s="37"/>
      <c r="D328" s="67"/>
      <c r="E328" s="47"/>
      <c r="F328" s="41"/>
      <c r="G328" s="41"/>
      <c r="H328" s="48"/>
      <c r="I328" s="41"/>
      <c r="J328" s="41"/>
      <c r="K328" s="48"/>
      <c r="L328" s="41"/>
      <c r="M328" s="61"/>
      <c r="N328" s="41"/>
      <c r="O328" s="129"/>
    </row>
    <row r="329" spans="2:15" ht="12.75" customHeight="1">
      <c r="B329" s="112">
        <f t="shared" si="11"/>
        <v>0</v>
      </c>
      <c r="C329" s="37"/>
      <c r="D329" s="67"/>
      <c r="E329" s="47"/>
      <c r="F329" s="41"/>
      <c r="G329" s="41"/>
      <c r="H329" s="48"/>
      <c r="I329" s="41"/>
      <c r="J329" s="41"/>
      <c r="K329" s="48"/>
      <c r="L329" s="41"/>
      <c r="M329" s="61"/>
      <c r="N329" s="41"/>
      <c r="O329" s="129"/>
    </row>
    <row r="330" spans="2:15" ht="12.75" customHeight="1">
      <c r="B330" s="112">
        <f t="shared" si="11"/>
        <v>0</v>
      </c>
      <c r="C330" s="37"/>
      <c r="D330" s="67"/>
      <c r="E330" s="47"/>
      <c r="F330" s="41"/>
      <c r="G330" s="41"/>
      <c r="H330" s="48"/>
      <c r="I330" s="41"/>
      <c r="J330" s="41"/>
      <c r="K330" s="48"/>
      <c r="L330" s="41"/>
      <c r="M330" s="61"/>
      <c r="N330" s="41"/>
      <c r="O330" s="129"/>
    </row>
    <row r="331" spans="2:15" ht="12.75" customHeight="1">
      <c r="B331" s="112">
        <f t="shared" si="11"/>
        <v>0</v>
      </c>
      <c r="C331" s="37"/>
      <c r="D331" s="67"/>
      <c r="E331" s="47"/>
      <c r="F331" s="41"/>
      <c r="G331" s="41"/>
      <c r="H331" s="48"/>
      <c r="I331" s="41"/>
      <c r="J331" s="41"/>
      <c r="K331" s="48"/>
      <c r="L331" s="41"/>
      <c r="M331" s="61"/>
      <c r="N331" s="41"/>
      <c r="O331" s="129"/>
    </row>
    <row r="332" spans="2:15" ht="12.75" customHeight="1">
      <c r="B332" s="112">
        <f t="shared" si="11"/>
        <v>0</v>
      </c>
      <c r="C332" s="37"/>
      <c r="D332" s="67"/>
      <c r="E332" s="47"/>
      <c r="F332" s="41"/>
      <c r="G332" s="41"/>
      <c r="H332" s="48"/>
      <c r="I332" s="41"/>
      <c r="J332" s="41"/>
      <c r="K332" s="48"/>
      <c r="L332" s="41"/>
      <c r="M332" s="61"/>
      <c r="N332" s="41"/>
      <c r="O332" s="129"/>
    </row>
    <row r="333" spans="2:15" ht="12.75" customHeight="1">
      <c r="B333" s="112">
        <f t="shared" si="11"/>
        <v>0</v>
      </c>
      <c r="C333" s="37"/>
      <c r="D333" s="67"/>
      <c r="E333" s="47"/>
      <c r="F333" s="41"/>
      <c r="G333" s="41"/>
      <c r="H333" s="48"/>
      <c r="I333" s="41"/>
      <c r="J333" s="41"/>
      <c r="K333" s="48"/>
      <c r="L333" s="41"/>
      <c r="M333" s="61"/>
      <c r="N333" s="41"/>
      <c r="O333" s="129"/>
    </row>
    <row r="334" spans="2:15" ht="12.75" customHeight="1">
      <c r="B334" s="112">
        <f t="shared" si="11"/>
        <v>0</v>
      </c>
      <c r="C334" s="37"/>
      <c r="D334" s="67"/>
      <c r="E334" s="47"/>
      <c r="F334" s="41"/>
      <c r="G334" s="41"/>
      <c r="H334" s="48"/>
      <c r="I334" s="41"/>
      <c r="J334" s="41"/>
      <c r="K334" s="48"/>
      <c r="L334" s="41"/>
      <c r="M334" s="61"/>
      <c r="N334" s="41"/>
      <c r="O334" s="129"/>
    </row>
    <row r="335" spans="2:15" ht="12.75" customHeight="1">
      <c r="B335" s="112">
        <f t="shared" si="11"/>
        <v>0</v>
      </c>
      <c r="C335" s="37"/>
      <c r="D335" s="67"/>
      <c r="E335" s="47"/>
      <c r="F335" s="41"/>
      <c r="G335" s="41"/>
      <c r="H335" s="48"/>
      <c r="I335" s="41"/>
      <c r="J335" s="41"/>
      <c r="K335" s="48"/>
      <c r="L335" s="41"/>
      <c r="M335" s="61"/>
      <c r="N335" s="41"/>
      <c r="O335" s="129"/>
    </row>
    <row r="336" spans="2:15" ht="12.75" customHeight="1">
      <c r="B336" s="112">
        <f t="shared" si="11"/>
        <v>0</v>
      </c>
      <c r="C336" s="37"/>
      <c r="D336" s="67"/>
      <c r="E336" s="47"/>
      <c r="F336" s="41"/>
      <c r="G336" s="41"/>
      <c r="H336" s="48"/>
      <c r="I336" s="41"/>
      <c r="J336" s="41"/>
      <c r="K336" s="48"/>
      <c r="L336" s="41"/>
      <c r="M336" s="61"/>
      <c r="N336" s="41"/>
      <c r="O336" s="129"/>
    </row>
    <row r="337" spans="2:15" ht="12.75" customHeight="1">
      <c r="B337" s="112">
        <f t="shared" si="11"/>
        <v>0</v>
      </c>
      <c r="C337" s="37"/>
      <c r="D337" s="67"/>
      <c r="E337" s="47"/>
      <c r="F337" s="41"/>
      <c r="G337" s="41"/>
      <c r="H337" s="48"/>
      <c r="I337" s="41"/>
      <c r="J337" s="41"/>
      <c r="K337" s="48"/>
      <c r="L337" s="41"/>
      <c r="M337" s="61"/>
      <c r="N337" s="41"/>
      <c r="O337" s="129"/>
    </row>
    <row r="338" spans="2:15" ht="12.75" customHeight="1">
      <c r="B338" s="112">
        <f t="shared" ref="B338:B401" si="12">$C$2</f>
        <v>0</v>
      </c>
      <c r="C338" s="37"/>
      <c r="D338" s="67"/>
      <c r="E338" s="47"/>
      <c r="F338" s="41"/>
      <c r="G338" s="41"/>
      <c r="H338" s="48"/>
      <c r="I338" s="41"/>
      <c r="J338" s="41"/>
      <c r="K338" s="48"/>
      <c r="L338" s="41"/>
      <c r="M338" s="61"/>
      <c r="N338" s="41"/>
      <c r="O338" s="129"/>
    </row>
    <row r="339" spans="2:15" ht="12.75" customHeight="1">
      <c r="B339" s="112">
        <f t="shared" si="12"/>
        <v>0</v>
      </c>
      <c r="C339" s="37"/>
      <c r="D339" s="67"/>
      <c r="E339" s="47"/>
      <c r="F339" s="41"/>
      <c r="G339" s="41"/>
      <c r="H339" s="48"/>
      <c r="I339" s="41"/>
      <c r="J339" s="41"/>
      <c r="K339" s="48"/>
      <c r="L339" s="41"/>
      <c r="M339" s="61"/>
      <c r="N339" s="41"/>
      <c r="O339" s="129"/>
    </row>
    <row r="340" spans="2:15" ht="12.75" customHeight="1">
      <c r="B340" s="112">
        <f t="shared" si="12"/>
        <v>0</v>
      </c>
      <c r="C340" s="37"/>
      <c r="D340" s="67"/>
      <c r="E340" s="47"/>
      <c r="F340" s="41"/>
      <c r="G340" s="41"/>
      <c r="H340" s="48"/>
      <c r="I340" s="41"/>
      <c r="J340" s="41"/>
      <c r="K340" s="48"/>
      <c r="L340" s="41"/>
      <c r="M340" s="61"/>
      <c r="N340" s="41"/>
      <c r="O340" s="129"/>
    </row>
    <row r="341" spans="2:15" ht="12.75" customHeight="1">
      <c r="B341" s="112">
        <f t="shared" si="12"/>
        <v>0</v>
      </c>
      <c r="C341" s="37"/>
      <c r="D341" s="67"/>
      <c r="E341" s="47"/>
      <c r="F341" s="41"/>
      <c r="G341" s="41"/>
      <c r="H341" s="48"/>
      <c r="I341" s="41"/>
      <c r="J341" s="41"/>
      <c r="K341" s="48"/>
      <c r="L341" s="41"/>
      <c r="M341" s="61"/>
      <c r="N341" s="41"/>
      <c r="O341" s="129"/>
    </row>
    <row r="342" spans="2:15" ht="12.75" customHeight="1">
      <c r="B342" s="112">
        <f t="shared" si="12"/>
        <v>0</v>
      </c>
      <c r="C342" s="37"/>
      <c r="D342" s="67"/>
      <c r="E342" s="47"/>
      <c r="F342" s="41"/>
      <c r="G342" s="41"/>
      <c r="H342" s="48"/>
      <c r="I342" s="41"/>
      <c r="J342" s="41"/>
      <c r="K342" s="48"/>
      <c r="L342" s="41"/>
      <c r="M342" s="61"/>
      <c r="N342" s="41"/>
      <c r="O342" s="129"/>
    </row>
    <row r="343" spans="2:15" ht="12.75" customHeight="1">
      <c r="B343" s="112">
        <f t="shared" si="12"/>
        <v>0</v>
      </c>
      <c r="C343" s="37"/>
      <c r="D343" s="67"/>
      <c r="E343" s="47"/>
      <c r="F343" s="41"/>
      <c r="G343" s="41"/>
      <c r="H343" s="48"/>
      <c r="I343" s="41"/>
      <c r="J343" s="41"/>
      <c r="K343" s="48"/>
      <c r="L343" s="41"/>
      <c r="M343" s="61"/>
      <c r="N343" s="41"/>
      <c r="O343" s="129"/>
    </row>
    <row r="344" spans="2:15" ht="12.75" customHeight="1">
      <c r="B344" s="112">
        <f t="shared" si="12"/>
        <v>0</v>
      </c>
      <c r="C344" s="37"/>
      <c r="D344" s="67"/>
      <c r="E344" s="47"/>
      <c r="F344" s="41"/>
      <c r="G344" s="41"/>
      <c r="H344" s="48"/>
      <c r="I344" s="41"/>
      <c r="J344" s="41"/>
      <c r="K344" s="48"/>
      <c r="L344" s="41"/>
      <c r="M344" s="61"/>
      <c r="N344" s="41"/>
      <c r="O344" s="129"/>
    </row>
    <row r="345" spans="2:15" ht="12.75" customHeight="1">
      <c r="B345" s="112">
        <f t="shared" si="12"/>
        <v>0</v>
      </c>
      <c r="C345" s="37"/>
      <c r="D345" s="67"/>
      <c r="E345" s="47"/>
      <c r="F345" s="41"/>
      <c r="G345" s="41"/>
      <c r="H345" s="48"/>
      <c r="I345" s="41"/>
      <c r="J345" s="41"/>
      <c r="K345" s="48"/>
      <c r="L345" s="41"/>
      <c r="M345" s="61"/>
      <c r="N345" s="41"/>
      <c r="O345" s="129"/>
    </row>
    <row r="346" spans="2:15" ht="12.75" customHeight="1">
      <c r="B346" s="112">
        <f t="shared" si="12"/>
        <v>0</v>
      </c>
      <c r="C346" s="37"/>
      <c r="D346" s="67"/>
      <c r="E346" s="47"/>
      <c r="F346" s="41"/>
      <c r="G346" s="41"/>
      <c r="H346" s="48"/>
      <c r="I346" s="41"/>
      <c r="J346" s="41"/>
      <c r="K346" s="48"/>
      <c r="L346" s="41"/>
      <c r="M346" s="61"/>
      <c r="N346" s="41"/>
      <c r="O346" s="129"/>
    </row>
    <row r="347" spans="2:15" ht="12.75" customHeight="1">
      <c r="B347" s="112">
        <f t="shared" si="12"/>
        <v>0</v>
      </c>
      <c r="C347" s="37"/>
      <c r="D347" s="67"/>
      <c r="E347" s="47"/>
      <c r="F347" s="41"/>
      <c r="G347" s="41"/>
      <c r="H347" s="48"/>
      <c r="I347" s="41"/>
      <c r="J347" s="41"/>
      <c r="K347" s="48"/>
      <c r="L347" s="41"/>
      <c r="M347" s="61"/>
      <c r="N347" s="41"/>
      <c r="O347" s="129"/>
    </row>
    <row r="348" spans="2:15" ht="12.75" customHeight="1">
      <c r="B348" s="112">
        <f t="shared" si="12"/>
        <v>0</v>
      </c>
      <c r="C348" s="37"/>
      <c r="D348" s="67"/>
      <c r="E348" s="47"/>
      <c r="F348" s="41"/>
      <c r="G348" s="41"/>
      <c r="H348" s="48"/>
      <c r="I348" s="41"/>
      <c r="J348" s="41"/>
      <c r="K348" s="48"/>
      <c r="L348" s="41"/>
      <c r="M348" s="61"/>
      <c r="N348" s="41"/>
      <c r="O348" s="129"/>
    </row>
    <row r="349" spans="2:15" ht="12.75" customHeight="1">
      <c r="B349" s="112">
        <f t="shared" si="12"/>
        <v>0</v>
      </c>
      <c r="C349" s="37"/>
      <c r="D349" s="67"/>
      <c r="E349" s="47"/>
      <c r="F349" s="41"/>
      <c r="G349" s="41"/>
      <c r="H349" s="48"/>
      <c r="I349" s="41"/>
      <c r="J349" s="41"/>
      <c r="K349" s="48"/>
      <c r="L349" s="41"/>
      <c r="M349" s="61"/>
      <c r="N349" s="41"/>
      <c r="O349" s="129"/>
    </row>
    <row r="350" spans="2:15" ht="12.75" customHeight="1">
      <c r="B350" s="112">
        <f t="shared" si="12"/>
        <v>0</v>
      </c>
      <c r="C350" s="37"/>
      <c r="D350" s="67"/>
      <c r="E350" s="47"/>
      <c r="F350" s="41"/>
      <c r="G350" s="41"/>
      <c r="H350" s="48"/>
      <c r="I350" s="41"/>
      <c r="J350" s="41"/>
      <c r="K350" s="48"/>
      <c r="L350" s="41"/>
      <c r="M350" s="61"/>
      <c r="N350" s="41"/>
      <c r="O350" s="129"/>
    </row>
    <row r="351" spans="2:15" ht="12.75" customHeight="1">
      <c r="B351" s="112">
        <f t="shared" si="12"/>
        <v>0</v>
      </c>
      <c r="C351" s="37"/>
      <c r="D351" s="67"/>
      <c r="E351" s="47"/>
      <c r="F351" s="41"/>
      <c r="G351" s="41"/>
      <c r="H351" s="48"/>
      <c r="I351" s="41"/>
      <c r="J351" s="41"/>
      <c r="K351" s="48"/>
      <c r="L351" s="41"/>
      <c r="M351" s="61"/>
      <c r="N351" s="41"/>
      <c r="O351" s="129"/>
    </row>
    <row r="352" spans="2:15" ht="12.75" customHeight="1">
      <c r="B352" s="112">
        <f t="shared" si="12"/>
        <v>0</v>
      </c>
      <c r="C352" s="37"/>
      <c r="D352" s="67"/>
      <c r="E352" s="47"/>
      <c r="F352" s="41"/>
      <c r="G352" s="41"/>
      <c r="H352" s="48"/>
      <c r="I352" s="41"/>
      <c r="J352" s="41"/>
      <c r="K352" s="48"/>
      <c r="L352" s="41"/>
      <c r="M352" s="61"/>
      <c r="N352" s="41"/>
      <c r="O352" s="129"/>
    </row>
    <row r="353" spans="2:15" ht="12.75" customHeight="1">
      <c r="B353" s="112">
        <f t="shared" si="12"/>
        <v>0</v>
      </c>
      <c r="C353" s="37"/>
      <c r="D353" s="67"/>
      <c r="E353" s="47"/>
      <c r="F353" s="41"/>
      <c r="G353" s="41"/>
      <c r="H353" s="48"/>
      <c r="I353" s="41"/>
      <c r="J353" s="41"/>
      <c r="K353" s="48"/>
      <c r="L353" s="41"/>
      <c r="M353" s="61"/>
      <c r="N353" s="41"/>
      <c r="O353" s="129"/>
    </row>
    <row r="354" spans="2:15" ht="12.75" customHeight="1">
      <c r="B354" s="112">
        <f t="shared" si="12"/>
        <v>0</v>
      </c>
      <c r="C354" s="37"/>
      <c r="D354" s="67"/>
      <c r="E354" s="47"/>
      <c r="F354" s="41"/>
      <c r="G354" s="41"/>
      <c r="H354" s="48"/>
      <c r="I354" s="41"/>
      <c r="J354" s="41"/>
      <c r="K354" s="48"/>
      <c r="L354" s="41"/>
      <c r="M354" s="61"/>
      <c r="N354" s="41"/>
      <c r="O354" s="129"/>
    </row>
    <row r="355" spans="2:15" ht="12.75" customHeight="1">
      <c r="B355" s="112">
        <f t="shared" si="12"/>
        <v>0</v>
      </c>
      <c r="C355" s="37"/>
      <c r="D355" s="67"/>
      <c r="E355" s="47"/>
      <c r="F355" s="41"/>
      <c r="G355" s="41"/>
      <c r="H355" s="48"/>
      <c r="I355" s="41"/>
      <c r="J355" s="41"/>
      <c r="K355" s="48"/>
      <c r="L355" s="41"/>
      <c r="M355" s="61"/>
      <c r="N355" s="41"/>
      <c r="O355" s="129"/>
    </row>
    <row r="356" spans="2:15" ht="12.75" customHeight="1">
      <c r="B356" s="112">
        <f t="shared" si="12"/>
        <v>0</v>
      </c>
      <c r="C356" s="37"/>
      <c r="D356" s="67"/>
      <c r="E356" s="47"/>
      <c r="F356" s="41"/>
      <c r="G356" s="41"/>
      <c r="H356" s="48"/>
      <c r="I356" s="41"/>
      <c r="J356" s="41"/>
      <c r="K356" s="48"/>
      <c r="L356" s="41"/>
      <c r="M356" s="61"/>
      <c r="N356" s="41"/>
      <c r="O356" s="129"/>
    </row>
    <row r="357" spans="2:15" ht="12.75" customHeight="1">
      <c r="B357" s="112">
        <f t="shared" si="12"/>
        <v>0</v>
      </c>
      <c r="C357" s="37"/>
      <c r="D357" s="67"/>
      <c r="E357" s="47"/>
      <c r="F357" s="41"/>
      <c r="G357" s="41"/>
      <c r="H357" s="48"/>
      <c r="I357" s="41"/>
      <c r="J357" s="41"/>
      <c r="K357" s="48"/>
      <c r="L357" s="41"/>
      <c r="M357" s="61"/>
      <c r="N357" s="41"/>
      <c r="O357" s="129"/>
    </row>
    <row r="358" spans="2:15" ht="12.75" customHeight="1">
      <c r="B358" s="112">
        <f t="shared" si="12"/>
        <v>0</v>
      </c>
      <c r="C358" s="37"/>
      <c r="D358" s="67"/>
      <c r="E358" s="47"/>
      <c r="F358" s="41"/>
      <c r="G358" s="41"/>
      <c r="H358" s="48"/>
      <c r="I358" s="41"/>
      <c r="J358" s="41"/>
      <c r="K358" s="48"/>
      <c r="L358" s="41"/>
      <c r="M358" s="61"/>
      <c r="N358" s="41"/>
      <c r="O358" s="129"/>
    </row>
    <row r="359" spans="2:15" ht="12.75" customHeight="1">
      <c r="B359" s="112">
        <f t="shared" si="12"/>
        <v>0</v>
      </c>
      <c r="C359" s="37"/>
      <c r="D359" s="67"/>
      <c r="E359" s="47"/>
      <c r="F359" s="41"/>
      <c r="G359" s="41"/>
      <c r="H359" s="48"/>
      <c r="I359" s="41"/>
      <c r="J359" s="41"/>
      <c r="K359" s="48"/>
      <c r="L359" s="41"/>
      <c r="M359" s="61"/>
      <c r="N359" s="41"/>
      <c r="O359" s="129"/>
    </row>
    <row r="360" spans="2:15" ht="12.75" customHeight="1">
      <c r="B360" s="112">
        <f t="shared" si="12"/>
        <v>0</v>
      </c>
      <c r="C360" s="37"/>
      <c r="D360" s="67"/>
      <c r="E360" s="47"/>
      <c r="F360" s="41"/>
      <c r="G360" s="41"/>
      <c r="H360" s="48"/>
      <c r="I360" s="41"/>
      <c r="J360" s="41"/>
      <c r="K360" s="48"/>
      <c r="L360" s="41"/>
      <c r="M360" s="61"/>
      <c r="N360" s="41"/>
      <c r="O360" s="129"/>
    </row>
    <row r="361" spans="2:15" ht="12.75" customHeight="1">
      <c r="B361" s="112">
        <f t="shared" si="12"/>
        <v>0</v>
      </c>
      <c r="C361" s="37"/>
      <c r="D361" s="67"/>
      <c r="E361" s="47"/>
      <c r="F361" s="41"/>
      <c r="G361" s="41"/>
      <c r="H361" s="48"/>
      <c r="I361" s="41"/>
      <c r="J361" s="41"/>
      <c r="K361" s="48"/>
      <c r="L361" s="41"/>
      <c r="M361" s="61"/>
      <c r="N361" s="41"/>
      <c r="O361" s="129"/>
    </row>
    <row r="362" spans="2:15" ht="12.75" customHeight="1">
      <c r="B362" s="112">
        <f t="shared" si="12"/>
        <v>0</v>
      </c>
      <c r="C362" s="37"/>
      <c r="D362" s="67"/>
      <c r="E362" s="47"/>
      <c r="F362" s="41"/>
      <c r="G362" s="41"/>
      <c r="H362" s="48"/>
      <c r="I362" s="41"/>
      <c r="J362" s="41"/>
      <c r="K362" s="48"/>
      <c r="L362" s="41"/>
      <c r="M362" s="61"/>
      <c r="N362" s="41"/>
      <c r="O362" s="129"/>
    </row>
    <row r="363" spans="2:15" ht="12.75" customHeight="1">
      <c r="B363" s="112">
        <f t="shared" si="12"/>
        <v>0</v>
      </c>
      <c r="C363" s="37"/>
      <c r="D363" s="67"/>
      <c r="E363" s="47"/>
      <c r="F363" s="41"/>
      <c r="G363" s="41"/>
      <c r="H363" s="48"/>
      <c r="I363" s="41"/>
      <c r="J363" s="41"/>
      <c r="K363" s="48"/>
      <c r="L363" s="41"/>
      <c r="M363" s="61"/>
      <c r="N363" s="41"/>
      <c r="O363" s="129"/>
    </row>
    <row r="364" spans="2:15" ht="12.75" customHeight="1">
      <c r="B364" s="112">
        <f t="shared" si="12"/>
        <v>0</v>
      </c>
      <c r="C364" s="37"/>
      <c r="D364" s="67"/>
      <c r="E364" s="47"/>
      <c r="F364" s="41"/>
      <c r="G364" s="41"/>
      <c r="H364" s="48"/>
      <c r="I364" s="41"/>
      <c r="J364" s="41"/>
      <c r="K364" s="48"/>
      <c r="L364" s="41"/>
      <c r="M364" s="61"/>
      <c r="N364" s="41"/>
      <c r="O364" s="129"/>
    </row>
    <row r="365" spans="2:15" ht="12.75" customHeight="1">
      <c r="B365" s="112">
        <f t="shared" si="12"/>
        <v>0</v>
      </c>
      <c r="C365" s="37"/>
      <c r="D365" s="67"/>
      <c r="E365" s="47"/>
      <c r="F365" s="41"/>
      <c r="G365" s="41"/>
      <c r="H365" s="48"/>
      <c r="I365" s="41"/>
      <c r="J365" s="41"/>
      <c r="K365" s="48"/>
      <c r="L365" s="41"/>
      <c r="M365" s="61"/>
      <c r="N365" s="41"/>
      <c r="O365" s="129"/>
    </row>
    <row r="366" spans="2:15" ht="12.75" customHeight="1">
      <c r="B366" s="112">
        <f t="shared" si="12"/>
        <v>0</v>
      </c>
      <c r="C366" s="37"/>
      <c r="D366" s="67"/>
      <c r="E366" s="47"/>
      <c r="F366" s="41"/>
      <c r="G366" s="41"/>
      <c r="H366" s="48"/>
      <c r="I366" s="41"/>
      <c r="J366" s="41"/>
      <c r="K366" s="48"/>
      <c r="L366" s="41"/>
      <c r="M366" s="61"/>
      <c r="N366" s="41"/>
      <c r="O366" s="129"/>
    </row>
    <row r="367" spans="2:15" ht="12.75" customHeight="1">
      <c r="B367" s="112">
        <f t="shared" si="12"/>
        <v>0</v>
      </c>
      <c r="C367" s="37"/>
      <c r="D367" s="67"/>
      <c r="E367" s="47"/>
      <c r="F367" s="41"/>
      <c r="G367" s="41"/>
      <c r="H367" s="48"/>
      <c r="I367" s="41"/>
      <c r="J367" s="41"/>
      <c r="K367" s="48"/>
      <c r="L367" s="41"/>
      <c r="M367" s="61"/>
      <c r="N367" s="41"/>
      <c r="O367" s="129"/>
    </row>
    <row r="368" spans="2:15" ht="12.75" customHeight="1">
      <c r="B368" s="112">
        <f t="shared" si="12"/>
        <v>0</v>
      </c>
      <c r="C368" s="37"/>
      <c r="D368" s="67"/>
      <c r="E368" s="47"/>
      <c r="F368" s="41"/>
      <c r="G368" s="41"/>
      <c r="H368" s="48"/>
      <c r="I368" s="41"/>
      <c r="J368" s="41"/>
      <c r="K368" s="48"/>
      <c r="L368" s="41"/>
      <c r="M368" s="61"/>
      <c r="N368" s="41"/>
      <c r="O368" s="129"/>
    </row>
    <row r="369" spans="2:15" ht="12.75" customHeight="1">
      <c r="B369" s="112">
        <f t="shared" si="12"/>
        <v>0</v>
      </c>
      <c r="C369" s="37"/>
      <c r="D369" s="67"/>
      <c r="E369" s="47"/>
      <c r="F369" s="41"/>
      <c r="G369" s="41"/>
      <c r="H369" s="48"/>
      <c r="I369" s="41"/>
      <c r="J369" s="41"/>
      <c r="K369" s="48"/>
      <c r="L369" s="41"/>
      <c r="M369" s="61"/>
      <c r="N369" s="41"/>
      <c r="O369" s="129"/>
    </row>
    <row r="370" spans="2:15" ht="12.75" customHeight="1">
      <c r="B370" s="112">
        <f t="shared" si="12"/>
        <v>0</v>
      </c>
      <c r="C370" s="37"/>
      <c r="D370" s="67"/>
      <c r="E370" s="47"/>
      <c r="F370" s="41"/>
      <c r="G370" s="41"/>
      <c r="H370" s="48"/>
      <c r="I370" s="41"/>
      <c r="J370" s="41"/>
      <c r="K370" s="48"/>
      <c r="L370" s="41"/>
      <c r="M370" s="61"/>
      <c r="N370" s="41"/>
      <c r="O370" s="129"/>
    </row>
    <row r="371" spans="2:15" ht="12.75" customHeight="1">
      <c r="B371" s="112">
        <f t="shared" si="12"/>
        <v>0</v>
      </c>
      <c r="C371" s="37"/>
      <c r="D371" s="67"/>
      <c r="E371" s="47"/>
      <c r="F371" s="41"/>
      <c r="G371" s="41"/>
      <c r="H371" s="48"/>
      <c r="I371" s="41"/>
      <c r="J371" s="41"/>
      <c r="K371" s="48"/>
      <c r="L371" s="41"/>
      <c r="M371" s="61"/>
      <c r="N371" s="41"/>
      <c r="O371" s="129"/>
    </row>
    <row r="372" spans="2:15" ht="12.75" customHeight="1">
      <c r="B372" s="112">
        <f t="shared" si="12"/>
        <v>0</v>
      </c>
      <c r="C372" s="37"/>
      <c r="D372" s="67"/>
      <c r="E372" s="47"/>
      <c r="F372" s="41"/>
      <c r="G372" s="41"/>
      <c r="H372" s="48"/>
      <c r="I372" s="41"/>
      <c r="J372" s="41"/>
      <c r="K372" s="48"/>
      <c r="L372" s="41"/>
      <c r="M372" s="61"/>
      <c r="N372" s="41"/>
      <c r="O372" s="129"/>
    </row>
    <row r="373" spans="2:15" ht="12.75" customHeight="1">
      <c r="B373" s="112">
        <f t="shared" si="12"/>
        <v>0</v>
      </c>
      <c r="C373" s="37"/>
      <c r="D373" s="67"/>
      <c r="E373" s="47"/>
      <c r="F373" s="41"/>
      <c r="G373" s="41"/>
      <c r="H373" s="48"/>
      <c r="I373" s="41"/>
      <c r="J373" s="41"/>
      <c r="K373" s="48"/>
      <c r="L373" s="41"/>
      <c r="M373" s="61"/>
      <c r="N373" s="41"/>
      <c r="O373" s="129"/>
    </row>
    <row r="374" spans="2:15" ht="12.75" customHeight="1">
      <c r="B374" s="112">
        <f t="shared" si="12"/>
        <v>0</v>
      </c>
      <c r="C374" s="37"/>
      <c r="D374" s="67"/>
      <c r="E374" s="47"/>
      <c r="F374" s="41"/>
      <c r="G374" s="41"/>
      <c r="H374" s="48"/>
      <c r="I374" s="41"/>
      <c r="J374" s="41"/>
      <c r="K374" s="48"/>
      <c r="L374" s="41"/>
      <c r="M374" s="61"/>
      <c r="N374" s="41"/>
      <c r="O374" s="129"/>
    </row>
    <row r="375" spans="2:15" ht="12.75" customHeight="1">
      <c r="B375" s="112">
        <f t="shared" si="12"/>
        <v>0</v>
      </c>
      <c r="C375" s="37"/>
      <c r="D375" s="67"/>
      <c r="E375" s="47"/>
      <c r="F375" s="41"/>
      <c r="G375" s="41"/>
      <c r="H375" s="48"/>
      <c r="I375" s="41"/>
      <c r="J375" s="41"/>
      <c r="K375" s="48"/>
      <c r="L375" s="41"/>
      <c r="M375" s="61"/>
      <c r="N375" s="41"/>
      <c r="O375" s="129"/>
    </row>
    <row r="376" spans="2:15" ht="12.75" customHeight="1">
      <c r="B376" s="112">
        <f t="shared" si="12"/>
        <v>0</v>
      </c>
      <c r="C376" s="37"/>
      <c r="D376" s="67"/>
      <c r="E376" s="47"/>
      <c r="F376" s="41"/>
      <c r="G376" s="41"/>
      <c r="H376" s="48"/>
      <c r="I376" s="41"/>
      <c r="J376" s="41"/>
      <c r="K376" s="48"/>
      <c r="L376" s="41"/>
      <c r="M376" s="61"/>
      <c r="N376" s="41"/>
      <c r="O376" s="129"/>
    </row>
    <row r="377" spans="2:15" ht="12.75" customHeight="1">
      <c r="B377" s="112">
        <f t="shared" si="12"/>
        <v>0</v>
      </c>
      <c r="C377" s="37"/>
      <c r="D377" s="67"/>
      <c r="E377" s="47"/>
      <c r="F377" s="41"/>
      <c r="G377" s="41"/>
      <c r="H377" s="48"/>
      <c r="I377" s="41"/>
      <c r="J377" s="41"/>
      <c r="K377" s="48"/>
      <c r="L377" s="41"/>
      <c r="M377" s="61"/>
      <c r="N377" s="41"/>
      <c r="O377" s="129"/>
    </row>
    <row r="378" spans="2:15" ht="12.75" customHeight="1">
      <c r="B378" s="112">
        <f t="shared" si="12"/>
        <v>0</v>
      </c>
      <c r="C378" s="37"/>
      <c r="D378" s="67"/>
      <c r="E378" s="47"/>
      <c r="F378" s="41"/>
      <c r="G378" s="41"/>
      <c r="H378" s="48"/>
      <c r="I378" s="41"/>
      <c r="J378" s="41"/>
      <c r="K378" s="48"/>
      <c r="L378" s="41"/>
      <c r="M378" s="61"/>
      <c r="N378" s="41"/>
      <c r="O378" s="129"/>
    </row>
    <row r="379" spans="2:15" ht="12.75" customHeight="1">
      <c r="B379" s="112">
        <f t="shared" si="12"/>
        <v>0</v>
      </c>
      <c r="C379" s="37"/>
      <c r="D379" s="67"/>
      <c r="E379" s="47"/>
      <c r="F379" s="41"/>
      <c r="G379" s="41"/>
      <c r="H379" s="48"/>
      <c r="I379" s="41"/>
      <c r="J379" s="41"/>
      <c r="K379" s="48"/>
      <c r="L379" s="41"/>
      <c r="M379" s="61"/>
      <c r="N379" s="41"/>
      <c r="O379" s="129"/>
    </row>
    <row r="380" spans="2:15" ht="12.75" customHeight="1">
      <c r="B380" s="112">
        <f t="shared" si="12"/>
        <v>0</v>
      </c>
      <c r="C380" s="37"/>
      <c r="D380" s="67"/>
      <c r="E380" s="47"/>
      <c r="F380" s="41"/>
      <c r="G380" s="41"/>
      <c r="H380" s="48"/>
      <c r="I380" s="41"/>
      <c r="J380" s="41"/>
      <c r="K380" s="48"/>
      <c r="L380" s="41"/>
      <c r="M380" s="61"/>
      <c r="N380" s="41"/>
      <c r="O380" s="129"/>
    </row>
    <row r="381" spans="2:15" ht="12.75" customHeight="1">
      <c r="B381" s="112">
        <f t="shared" si="12"/>
        <v>0</v>
      </c>
      <c r="C381" s="37"/>
      <c r="D381" s="67"/>
      <c r="E381" s="47"/>
      <c r="F381" s="41"/>
      <c r="G381" s="41"/>
      <c r="H381" s="48"/>
      <c r="I381" s="41"/>
      <c r="J381" s="41"/>
      <c r="K381" s="48"/>
      <c r="L381" s="41"/>
      <c r="M381" s="61"/>
      <c r="N381" s="41"/>
      <c r="O381" s="129"/>
    </row>
    <row r="382" spans="2:15" ht="12.75" customHeight="1">
      <c r="B382" s="112">
        <f t="shared" si="12"/>
        <v>0</v>
      </c>
      <c r="C382" s="37"/>
      <c r="D382" s="67"/>
      <c r="E382" s="47"/>
      <c r="F382" s="41"/>
      <c r="G382" s="41"/>
      <c r="H382" s="48"/>
      <c r="I382" s="41"/>
      <c r="J382" s="41"/>
      <c r="K382" s="48"/>
      <c r="L382" s="41"/>
      <c r="M382" s="61"/>
      <c r="N382" s="41"/>
      <c r="O382" s="129"/>
    </row>
    <row r="383" spans="2:15" ht="12.75" customHeight="1">
      <c r="B383" s="112">
        <f t="shared" si="12"/>
        <v>0</v>
      </c>
      <c r="C383" s="37"/>
      <c r="D383" s="67"/>
      <c r="E383" s="47"/>
      <c r="F383" s="41"/>
      <c r="G383" s="41"/>
      <c r="H383" s="48"/>
      <c r="I383" s="41"/>
      <c r="J383" s="41"/>
      <c r="K383" s="48"/>
      <c r="L383" s="41"/>
      <c r="M383" s="61"/>
      <c r="N383" s="41"/>
      <c r="O383" s="129"/>
    </row>
    <row r="384" spans="2:15" ht="12.75" customHeight="1">
      <c r="B384" s="112">
        <f t="shared" si="12"/>
        <v>0</v>
      </c>
      <c r="C384" s="37"/>
      <c r="D384" s="67"/>
      <c r="E384" s="47"/>
      <c r="F384" s="41"/>
      <c r="G384" s="41"/>
      <c r="H384" s="48"/>
      <c r="I384" s="41"/>
      <c r="J384" s="41"/>
      <c r="K384" s="48"/>
      <c r="L384" s="41"/>
      <c r="M384" s="61"/>
      <c r="N384" s="41"/>
      <c r="O384" s="129"/>
    </row>
    <row r="385" spans="2:15" ht="12.75" customHeight="1">
      <c r="B385" s="112">
        <f t="shared" si="12"/>
        <v>0</v>
      </c>
      <c r="C385" s="37"/>
      <c r="D385" s="67"/>
      <c r="E385" s="47"/>
      <c r="F385" s="41"/>
      <c r="G385" s="41"/>
      <c r="H385" s="48"/>
      <c r="I385" s="41"/>
      <c r="J385" s="41"/>
      <c r="K385" s="48"/>
      <c r="L385" s="41"/>
      <c r="M385" s="61"/>
      <c r="N385" s="41"/>
      <c r="O385" s="129"/>
    </row>
    <row r="386" spans="2:15" ht="12.75" customHeight="1">
      <c r="B386" s="112">
        <f t="shared" si="12"/>
        <v>0</v>
      </c>
      <c r="C386" s="37"/>
      <c r="D386" s="67"/>
      <c r="E386" s="47"/>
      <c r="F386" s="41"/>
      <c r="G386" s="41"/>
      <c r="H386" s="48"/>
      <c r="I386" s="41"/>
      <c r="J386" s="41"/>
      <c r="K386" s="48"/>
      <c r="L386" s="41"/>
      <c r="M386" s="61"/>
      <c r="N386" s="41"/>
      <c r="O386" s="129"/>
    </row>
    <row r="387" spans="2:15" ht="12.75" customHeight="1">
      <c r="B387" s="112">
        <f t="shared" si="12"/>
        <v>0</v>
      </c>
      <c r="C387" s="37"/>
      <c r="D387" s="67"/>
      <c r="E387" s="47"/>
      <c r="F387" s="41"/>
      <c r="G387" s="41"/>
      <c r="H387" s="48"/>
      <c r="I387" s="41"/>
      <c r="J387" s="41"/>
      <c r="K387" s="48"/>
      <c r="L387" s="41"/>
      <c r="M387" s="61"/>
      <c r="N387" s="41"/>
      <c r="O387" s="129"/>
    </row>
    <row r="388" spans="2:15" ht="12.75" customHeight="1">
      <c r="B388" s="112">
        <f t="shared" si="12"/>
        <v>0</v>
      </c>
      <c r="C388" s="37"/>
      <c r="D388" s="67"/>
      <c r="E388" s="47"/>
      <c r="F388" s="41"/>
      <c r="G388" s="41"/>
      <c r="H388" s="48"/>
      <c r="I388" s="41"/>
      <c r="J388" s="41"/>
      <c r="K388" s="48"/>
      <c r="L388" s="41"/>
      <c r="M388" s="61"/>
      <c r="N388" s="41"/>
      <c r="O388" s="129"/>
    </row>
    <row r="389" spans="2:15" ht="12.75" customHeight="1">
      <c r="B389" s="112">
        <f t="shared" si="12"/>
        <v>0</v>
      </c>
      <c r="C389" s="37"/>
      <c r="D389" s="67"/>
      <c r="E389" s="47"/>
      <c r="F389" s="41"/>
      <c r="G389" s="41"/>
      <c r="H389" s="48"/>
      <c r="I389" s="41"/>
      <c r="J389" s="41"/>
      <c r="K389" s="48"/>
      <c r="L389" s="41"/>
      <c r="M389" s="61"/>
      <c r="N389" s="41"/>
      <c r="O389" s="129"/>
    </row>
    <row r="390" spans="2:15" ht="12.75" customHeight="1">
      <c r="B390" s="112">
        <f t="shared" si="12"/>
        <v>0</v>
      </c>
      <c r="C390" s="37"/>
      <c r="D390" s="67"/>
      <c r="E390" s="47"/>
      <c r="F390" s="41"/>
      <c r="G390" s="41"/>
      <c r="H390" s="48"/>
      <c r="I390" s="41"/>
      <c r="J390" s="41"/>
      <c r="K390" s="48"/>
      <c r="L390" s="41"/>
      <c r="M390" s="61"/>
      <c r="N390" s="41"/>
      <c r="O390" s="129"/>
    </row>
    <row r="391" spans="2:15" ht="12.75" customHeight="1">
      <c r="B391" s="112">
        <f t="shared" si="12"/>
        <v>0</v>
      </c>
      <c r="C391" s="37"/>
      <c r="D391" s="67"/>
      <c r="E391" s="47"/>
      <c r="F391" s="41"/>
      <c r="G391" s="41"/>
      <c r="H391" s="48"/>
      <c r="I391" s="41"/>
      <c r="J391" s="41"/>
      <c r="K391" s="48"/>
      <c r="L391" s="41"/>
      <c r="M391" s="61"/>
      <c r="N391" s="41"/>
      <c r="O391" s="129"/>
    </row>
    <row r="392" spans="2:15" ht="12.75" customHeight="1">
      <c r="B392" s="112">
        <f t="shared" si="12"/>
        <v>0</v>
      </c>
      <c r="C392" s="37"/>
      <c r="D392" s="67"/>
      <c r="E392" s="47"/>
      <c r="F392" s="41"/>
      <c r="G392" s="41"/>
      <c r="H392" s="48"/>
      <c r="I392" s="41"/>
      <c r="J392" s="41"/>
      <c r="K392" s="48"/>
      <c r="L392" s="41"/>
      <c r="M392" s="61"/>
      <c r="N392" s="41"/>
      <c r="O392" s="129"/>
    </row>
    <row r="393" spans="2:15" ht="12.75" customHeight="1">
      <c r="B393" s="112">
        <f t="shared" si="12"/>
        <v>0</v>
      </c>
      <c r="C393" s="37"/>
      <c r="D393" s="67"/>
      <c r="E393" s="47"/>
      <c r="F393" s="41"/>
      <c r="G393" s="41"/>
      <c r="H393" s="48"/>
      <c r="I393" s="41"/>
      <c r="J393" s="41"/>
      <c r="K393" s="48"/>
      <c r="L393" s="41"/>
      <c r="M393" s="61"/>
      <c r="N393" s="41"/>
      <c r="O393" s="129"/>
    </row>
    <row r="394" spans="2:15" ht="12.75" customHeight="1">
      <c r="B394" s="112">
        <f t="shared" si="12"/>
        <v>0</v>
      </c>
      <c r="C394" s="37"/>
      <c r="D394" s="67"/>
      <c r="E394" s="47"/>
      <c r="F394" s="41"/>
      <c r="G394" s="41"/>
      <c r="H394" s="48"/>
      <c r="I394" s="41"/>
      <c r="J394" s="41"/>
      <c r="K394" s="48"/>
      <c r="L394" s="41"/>
      <c r="M394" s="61"/>
      <c r="N394" s="41"/>
      <c r="O394" s="129"/>
    </row>
    <row r="395" spans="2:15" ht="12.75" customHeight="1">
      <c r="B395" s="112">
        <f t="shared" si="12"/>
        <v>0</v>
      </c>
      <c r="C395" s="37"/>
      <c r="D395" s="67"/>
      <c r="E395" s="47"/>
      <c r="F395" s="41"/>
      <c r="G395" s="41"/>
      <c r="H395" s="48"/>
      <c r="I395" s="41"/>
      <c r="J395" s="41"/>
      <c r="K395" s="48"/>
      <c r="L395" s="41"/>
      <c r="M395" s="61"/>
      <c r="N395" s="41"/>
      <c r="O395" s="129"/>
    </row>
    <row r="396" spans="2:15" ht="12.75" customHeight="1">
      <c r="B396" s="112">
        <f t="shared" si="12"/>
        <v>0</v>
      </c>
      <c r="C396" s="37"/>
      <c r="D396" s="67"/>
      <c r="E396" s="47"/>
      <c r="F396" s="41"/>
      <c r="G396" s="41"/>
      <c r="H396" s="48"/>
      <c r="I396" s="41"/>
      <c r="J396" s="41"/>
      <c r="K396" s="48"/>
      <c r="L396" s="41"/>
      <c r="M396" s="61"/>
      <c r="N396" s="41"/>
      <c r="O396" s="129"/>
    </row>
    <row r="397" spans="2:15" ht="12.75" customHeight="1">
      <c r="B397" s="112">
        <f t="shared" si="12"/>
        <v>0</v>
      </c>
      <c r="C397" s="37"/>
      <c r="D397" s="67"/>
      <c r="E397" s="47"/>
      <c r="F397" s="41"/>
      <c r="G397" s="41"/>
      <c r="H397" s="48"/>
      <c r="I397" s="41"/>
      <c r="J397" s="41"/>
      <c r="K397" s="48"/>
      <c r="L397" s="41"/>
      <c r="M397" s="61"/>
      <c r="N397" s="41"/>
      <c r="O397" s="129"/>
    </row>
    <row r="398" spans="2:15" ht="12.75" customHeight="1">
      <c r="B398" s="112">
        <f t="shared" si="12"/>
        <v>0</v>
      </c>
      <c r="C398" s="37"/>
      <c r="D398" s="67"/>
      <c r="E398" s="47"/>
      <c r="F398" s="41"/>
      <c r="G398" s="41"/>
      <c r="H398" s="48"/>
      <c r="I398" s="41"/>
      <c r="J398" s="41"/>
      <c r="K398" s="48"/>
      <c r="L398" s="41"/>
      <c r="M398" s="61"/>
      <c r="N398" s="41"/>
      <c r="O398" s="129"/>
    </row>
    <row r="399" spans="2:15" ht="12.75" customHeight="1">
      <c r="B399" s="112">
        <f t="shared" si="12"/>
        <v>0</v>
      </c>
      <c r="C399" s="37"/>
      <c r="D399" s="67"/>
      <c r="E399" s="47"/>
      <c r="F399" s="41"/>
      <c r="G399" s="41"/>
      <c r="H399" s="48"/>
      <c r="I399" s="41"/>
      <c r="J399" s="41"/>
      <c r="K399" s="48"/>
      <c r="L399" s="41"/>
      <c r="M399" s="61"/>
      <c r="N399" s="41"/>
      <c r="O399" s="129"/>
    </row>
    <row r="400" spans="2:15" ht="12.75" customHeight="1">
      <c r="B400" s="112">
        <f t="shared" si="12"/>
        <v>0</v>
      </c>
      <c r="C400" s="37"/>
      <c r="D400" s="67"/>
      <c r="E400" s="47"/>
      <c r="F400" s="41"/>
      <c r="G400" s="41"/>
      <c r="H400" s="48"/>
      <c r="I400" s="41"/>
      <c r="J400" s="41"/>
      <c r="K400" s="48"/>
      <c r="L400" s="41"/>
      <c r="M400" s="61"/>
      <c r="N400" s="41"/>
      <c r="O400" s="129"/>
    </row>
    <row r="401" spans="2:15" ht="12.75" customHeight="1">
      <c r="B401" s="112">
        <f t="shared" si="12"/>
        <v>0</v>
      </c>
      <c r="C401" s="37"/>
      <c r="D401" s="67"/>
      <c r="E401" s="47"/>
      <c r="F401" s="41"/>
      <c r="G401" s="41"/>
      <c r="H401" s="48"/>
      <c r="I401" s="41"/>
      <c r="J401" s="41"/>
      <c r="K401" s="48"/>
      <c r="L401" s="41"/>
      <c r="M401" s="61"/>
      <c r="N401" s="41"/>
      <c r="O401" s="129"/>
    </row>
    <row r="402" spans="2:15" ht="12.75" customHeight="1">
      <c r="B402" s="112">
        <f t="shared" ref="B402:B465" si="13">$C$2</f>
        <v>0</v>
      </c>
      <c r="C402" s="37"/>
      <c r="D402" s="67"/>
      <c r="E402" s="47"/>
      <c r="F402" s="41"/>
      <c r="G402" s="41"/>
      <c r="H402" s="48"/>
      <c r="I402" s="41"/>
      <c r="J402" s="41"/>
      <c r="K402" s="48"/>
      <c r="L402" s="41"/>
      <c r="M402" s="61"/>
      <c r="N402" s="41"/>
      <c r="O402" s="129"/>
    </row>
    <row r="403" spans="2:15" ht="12.75" customHeight="1">
      <c r="B403" s="112">
        <f t="shared" si="13"/>
        <v>0</v>
      </c>
      <c r="C403" s="37"/>
      <c r="D403" s="67"/>
      <c r="E403" s="47"/>
      <c r="F403" s="41"/>
      <c r="G403" s="41"/>
      <c r="H403" s="48"/>
      <c r="I403" s="41"/>
      <c r="J403" s="41"/>
      <c r="K403" s="48"/>
      <c r="L403" s="41"/>
      <c r="M403" s="61"/>
      <c r="N403" s="41"/>
      <c r="O403" s="129"/>
    </row>
    <row r="404" spans="2:15" ht="12.75" customHeight="1">
      <c r="B404" s="112">
        <f t="shared" si="13"/>
        <v>0</v>
      </c>
      <c r="C404" s="37"/>
      <c r="D404" s="67"/>
      <c r="E404" s="47"/>
      <c r="F404" s="41"/>
      <c r="G404" s="41"/>
      <c r="H404" s="48"/>
      <c r="I404" s="41"/>
      <c r="J404" s="41"/>
      <c r="K404" s="48"/>
      <c r="L404" s="41"/>
      <c r="M404" s="61"/>
      <c r="N404" s="41"/>
      <c r="O404" s="129"/>
    </row>
    <row r="405" spans="2:15" ht="12.75" customHeight="1">
      <c r="B405" s="112">
        <f t="shared" si="13"/>
        <v>0</v>
      </c>
      <c r="C405" s="37"/>
      <c r="D405" s="67"/>
      <c r="E405" s="47"/>
      <c r="F405" s="41"/>
      <c r="G405" s="41"/>
      <c r="H405" s="48"/>
      <c r="I405" s="41"/>
      <c r="J405" s="41"/>
      <c r="K405" s="48"/>
      <c r="L405" s="41"/>
      <c r="M405" s="61"/>
      <c r="N405" s="41"/>
      <c r="O405" s="129"/>
    </row>
    <row r="406" spans="2:15" ht="12.75" customHeight="1">
      <c r="B406" s="112">
        <f t="shared" si="13"/>
        <v>0</v>
      </c>
      <c r="C406" s="37"/>
      <c r="D406" s="67"/>
      <c r="E406" s="47"/>
      <c r="F406" s="41"/>
      <c r="G406" s="41"/>
      <c r="H406" s="48"/>
      <c r="I406" s="41"/>
      <c r="J406" s="41"/>
      <c r="K406" s="48"/>
      <c r="L406" s="41"/>
      <c r="M406" s="61"/>
      <c r="N406" s="41"/>
      <c r="O406" s="129"/>
    </row>
    <row r="407" spans="2:15" ht="12.75" customHeight="1">
      <c r="B407" s="112">
        <f t="shared" si="13"/>
        <v>0</v>
      </c>
      <c r="C407" s="37"/>
      <c r="D407" s="67"/>
      <c r="E407" s="47"/>
      <c r="F407" s="41"/>
      <c r="G407" s="41"/>
      <c r="H407" s="48"/>
      <c r="I407" s="41"/>
      <c r="J407" s="41"/>
      <c r="K407" s="48"/>
      <c r="L407" s="41"/>
      <c r="M407" s="61"/>
      <c r="N407" s="41"/>
      <c r="O407" s="129"/>
    </row>
    <row r="408" spans="2:15" ht="12.75" customHeight="1">
      <c r="B408" s="112">
        <f t="shared" si="13"/>
        <v>0</v>
      </c>
      <c r="C408" s="37"/>
      <c r="D408" s="67"/>
      <c r="E408" s="47"/>
      <c r="F408" s="41"/>
      <c r="G408" s="41"/>
      <c r="H408" s="48"/>
      <c r="I408" s="41"/>
      <c r="J408" s="41"/>
      <c r="K408" s="48"/>
      <c r="L408" s="41"/>
      <c r="M408" s="61"/>
      <c r="N408" s="41"/>
      <c r="O408" s="129"/>
    </row>
    <row r="409" spans="2:15" ht="12.75" customHeight="1">
      <c r="B409" s="112">
        <f t="shared" si="13"/>
        <v>0</v>
      </c>
      <c r="C409" s="37"/>
      <c r="D409" s="67"/>
      <c r="E409" s="47"/>
      <c r="F409" s="41"/>
      <c r="G409" s="41"/>
      <c r="H409" s="48"/>
      <c r="I409" s="41"/>
      <c r="J409" s="41"/>
      <c r="K409" s="48"/>
      <c r="L409" s="41"/>
      <c r="M409" s="61"/>
      <c r="N409" s="41"/>
      <c r="O409" s="129"/>
    </row>
    <row r="410" spans="2:15" ht="12.75" customHeight="1">
      <c r="B410" s="112">
        <f t="shared" si="13"/>
        <v>0</v>
      </c>
      <c r="C410" s="37"/>
      <c r="D410" s="67"/>
      <c r="E410" s="47"/>
      <c r="F410" s="41"/>
      <c r="G410" s="41"/>
      <c r="H410" s="48"/>
      <c r="I410" s="41"/>
      <c r="J410" s="41"/>
      <c r="K410" s="48"/>
      <c r="L410" s="41"/>
      <c r="M410" s="61"/>
      <c r="N410" s="41"/>
      <c r="O410" s="129"/>
    </row>
    <row r="411" spans="2:15" ht="12.75" customHeight="1">
      <c r="B411" s="112">
        <f t="shared" si="13"/>
        <v>0</v>
      </c>
      <c r="C411" s="37"/>
      <c r="D411" s="67"/>
      <c r="E411" s="47"/>
      <c r="F411" s="41"/>
      <c r="G411" s="41"/>
      <c r="H411" s="48"/>
      <c r="I411" s="41"/>
      <c r="J411" s="41"/>
      <c r="K411" s="48"/>
      <c r="L411" s="41"/>
      <c r="M411" s="61"/>
      <c r="N411" s="41"/>
      <c r="O411" s="129"/>
    </row>
    <row r="412" spans="2:15" ht="12.75" customHeight="1">
      <c r="B412" s="112">
        <f t="shared" si="13"/>
        <v>0</v>
      </c>
      <c r="C412" s="37"/>
      <c r="D412" s="67"/>
      <c r="E412" s="47"/>
      <c r="F412" s="41"/>
      <c r="G412" s="41"/>
      <c r="H412" s="48"/>
      <c r="I412" s="41"/>
      <c r="J412" s="41"/>
      <c r="K412" s="48"/>
      <c r="L412" s="41"/>
      <c r="M412" s="61"/>
      <c r="N412" s="41"/>
      <c r="O412" s="129"/>
    </row>
    <row r="413" spans="2:15" ht="12.75" customHeight="1">
      <c r="B413" s="112">
        <f t="shared" si="13"/>
        <v>0</v>
      </c>
      <c r="C413" s="37"/>
      <c r="D413" s="67"/>
      <c r="E413" s="47"/>
      <c r="F413" s="41"/>
      <c r="G413" s="41"/>
      <c r="H413" s="48"/>
      <c r="I413" s="41"/>
      <c r="J413" s="41"/>
      <c r="K413" s="48"/>
      <c r="L413" s="41"/>
      <c r="M413" s="61"/>
      <c r="N413" s="41"/>
      <c r="O413" s="129"/>
    </row>
    <row r="414" spans="2:15" ht="12.75" customHeight="1">
      <c r="B414" s="112">
        <f t="shared" si="13"/>
        <v>0</v>
      </c>
      <c r="C414" s="37"/>
      <c r="D414" s="67"/>
      <c r="E414" s="47"/>
      <c r="F414" s="41"/>
      <c r="G414" s="41"/>
      <c r="H414" s="48"/>
      <c r="I414" s="41"/>
      <c r="J414" s="41"/>
      <c r="K414" s="48"/>
      <c r="L414" s="41"/>
      <c r="M414" s="61"/>
      <c r="N414" s="41"/>
      <c r="O414" s="129"/>
    </row>
    <row r="415" spans="2:15" ht="12.75" customHeight="1">
      <c r="B415" s="112">
        <f t="shared" si="13"/>
        <v>0</v>
      </c>
      <c r="C415" s="37"/>
      <c r="D415" s="67"/>
      <c r="E415" s="47"/>
      <c r="F415" s="41"/>
      <c r="G415" s="41"/>
      <c r="H415" s="48"/>
      <c r="I415" s="41"/>
      <c r="J415" s="41"/>
      <c r="K415" s="48"/>
      <c r="L415" s="41"/>
      <c r="M415" s="61"/>
      <c r="N415" s="41"/>
      <c r="O415" s="129"/>
    </row>
    <row r="416" spans="2:15" ht="12.75" customHeight="1">
      <c r="B416" s="112">
        <f t="shared" si="13"/>
        <v>0</v>
      </c>
      <c r="C416" s="37"/>
      <c r="D416" s="67"/>
      <c r="E416" s="47"/>
      <c r="F416" s="41"/>
      <c r="G416" s="41"/>
      <c r="H416" s="48"/>
      <c r="I416" s="41"/>
      <c r="J416" s="41"/>
      <c r="K416" s="48"/>
      <c r="L416" s="41"/>
      <c r="M416" s="61"/>
      <c r="N416" s="41"/>
      <c r="O416" s="129"/>
    </row>
    <row r="417" spans="2:15" ht="12.75" customHeight="1">
      <c r="B417" s="112">
        <f t="shared" si="13"/>
        <v>0</v>
      </c>
      <c r="C417" s="37"/>
      <c r="D417" s="67"/>
      <c r="E417" s="47"/>
      <c r="F417" s="41"/>
      <c r="G417" s="41"/>
      <c r="H417" s="48"/>
      <c r="I417" s="41"/>
      <c r="J417" s="41"/>
      <c r="K417" s="48"/>
      <c r="L417" s="41"/>
      <c r="M417" s="61"/>
      <c r="N417" s="41"/>
      <c r="O417" s="129"/>
    </row>
    <row r="418" spans="2:15" ht="12.75" customHeight="1">
      <c r="B418" s="112">
        <f t="shared" si="13"/>
        <v>0</v>
      </c>
      <c r="C418" s="37"/>
      <c r="D418" s="67"/>
      <c r="E418" s="47"/>
      <c r="F418" s="41"/>
      <c r="G418" s="41"/>
      <c r="H418" s="48"/>
      <c r="I418" s="41"/>
      <c r="J418" s="41"/>
      <c r="K418" s="48"/>
      <c r="L418" s="41"/>
      <c r="M418" s="61"/>
      <c r="N418" s="41"/>
      <c r="O418" s="129"/>
    </row>
    <row r="419" spans="2:15" ht="12.75" customHeight="1">
      <c r="B419" s="112">
        <f t="shared" si="13"/>
        <v>0</v>
      </c>
      <c r="C419" s="37"/>
      <c r="D419" s="67"/>
      <c r="E419" s="47"/>
      <c r="F419" s="41"/>
      <c r="G419" s="41"/>
      <c r="H419" s="48"/>
      <c r="I419" s="41"/>
      <c r="J419" s="41"/>
      <c r="K419" s="48"/>
      <c r="L419" s="41"/>
      <c r="M419" s="61"/>
      <c r="N419" s="41"/>
      <c r="O419" s="129"/>
    </row>
    <row r="420" spans="2:15" ht="12.75" customHeight="1">
      <c r="B420" s="112">
        <f t="shared" si="13"/>
        <v>0</v>
      </c>
      <c r="C420" s="37"/>
      <c r="D420" s="67"/>
      <c r="E420" s="47"/>
      <c r="F420" s="41"/>
      <c r="G420" s="41"/>
      <c r="H420" s="48"/>
      <c r="I420" s="41"/>
      <c r="J420" s="41"/>
      <c r="K420" s="48"/>
      <c r="L420" s="41"/>
      <c r="M420" s="61"/>
      <c r="N420" s="41"/>
      <c r="O420" s="129"/>
    </row>
    <row r="421" spans="2:15" ht="12.75" customHeight="1">
      <c r="B421" s="112">
        <f t="shared" si="13"/>
        <v>0</v>
      </c>
      <c r="C421" s="37"/>
      <c r="D421" s="67"/>
      <c r="E421" s="47"/>
      <c r="F421" s="41"/>
      <c r="G421" s="41"/>
      <c r="H421" s="48"/>
      <c r="I421" s="41"/>
      <c r="J421" s="41"/>
      <c r="K421" s="48"/>
      <c r="L421" s="41"/>
      <c r="M421" s="61"/>
      <c r="N421" s="41"/>
      <c r="O421" s="129"/>
    </row>
    <row r="422" spans="2:15" ht="12.75" customHeight="1">
      <c r="B422" s="112">
        <f t="shared" si="13"/>
        <v>0</v>
      </c>
      <c r="C422" s="37"/>
      <c r="D422" s="67"/>
      <c r="E422" s="47"/>
      <c r="F422" s="41"/>
      <c r="G422" s="41"/>
      <c r="H422" s="48"/>
      <c r="I422" s="41"/>
      <c r="J422" s="41"/>
      <c r="K422" s="48"/>
      <c r="L422" s="41"/>
      <c r="M422" s="61"/>
      <c r="N422" s="41"/>
      <c r="O422" s="129"/>
    </row>
    <row r="423" spans="2:15" ht="12.75" customHeight="1">
      <c r="B423" s="112">
        <f t="shared" si="13"/>
        <v>0</v>
      </c>
      <c r="C423" s="37"/>
      <c r="D423" s="67"/>
      <c r="E423" s="47"/>
      <c r="F423" s="41"/>
      <c r="G423" s="41"/>
      <c r="H423" s="48"/>
      <c r="I423" s="41"/>
      <c r="J423" s="41"/>
      <c r="K423" s="48"/>
      <c r="L423" s="41"/>
      <c r="M423" s="61"/>
      <c r="N423" s="41"/>
      <c r="O423" s="129"/>
    </row>
    <row r="424" spans="2:15" ht="12.75" customHeight="1">
      <c r="B424" s="112">
        <f t="shared" si="13"/>
        <v>0</v>
      </c>
      <c r="C424" s="37"/>
      <c r="D424" s="67"/>
      <c r="E424" s="47"/>
      <c r="F424" s="41"/>
      <c r="G424" s="41"/>
      <c r="H424" s="48"/>
      <c r="I424" s="41"/>
      <c r="J424" s="41"/>
      <c r="K424" s="48"/>
      <c r="L424" s="41"/>
      <c r="M424" s="61"/>
      <c r="N424" s="41"/>
      <c r="O424" s="129"/>
    </row>
    <row r="425" spans="2:15" ht="12.75" customHeight="1">
      <c r="B425" s="112">
        <f t="shared" si="13"/>
        <v>0</v>
      </c>
      <c r="C425" s="37"/>
      <c r="D425" s="67"/>
      <c r="E425" s="47"/>
      <c r="F425" s="41"/>
      <c r="G425" s="41"/>
      <c r="H425" s="48"/>
      <c r="I425" s="41"/>
      <c r="J425" s="41"/>
      <c r="K425" s="48"/>
      <c r="L425" s="41"/>
      <c r="M425" s="61"/>
      <c r="N425" s="41"/>
      <c r="O425" s="129"/>
    </row>
    <row r="426" spans="2:15" ht="12.75" customHeight="1">
      <c r="B426" s="112">
        <f t="shared" si="13"/>
        <v>0</v>
      </c>
      <c r="C426" s="37"/>
      <c r="D426" s="67"/>
      <c r="E426" s="47"/>
      <c r="F426" s="41"/>
      <c r="G426" s="41"/>
      <c r="H426" s="48"/>
      <c r="I426" s="41"/>
      <c r="J426" s="41"/>
      <c r="K426" s="48"/>
      <c r="L426" s="41"/>
      <c r="M426" s="61"/>
      <c r="N426" s="41"/>
      <c r="O426" s="129"/>
    </row>
    <row r="427" spans="2:15" ht="12.75" customHeight="1">
      <c r="B427" s="112">
        <f t="shared" si="13"/>
        <v>0</v>
      </c>
      <c r="C427" s="37"/>
      <c r="D427" s="67"/>
      <c r="E427" s="47"/>
      <c r="F427" s="41"/>
      <c r="G427" s="41"/>
      <c r="H427" s="48"/>
      <c r="I427" s="41"/>
      <c r="J427" s="41"/>
      <c r="K427" s="48"/>
      <c r="L427" s="41"/>
      <c r="M427" s="61"/>
      <c r="N427" s="41"/>
      <c r="O427" s="129"/>
    </row>
    <row r="428" spans="2:15" ht="12.75" customHeight="1">
      <c r="B428" s="112">
        <f t="shared" si="13"/>
        <v>0</v>
      </c>
      <c r="C428" s="37"/>
      <c r="D428" s="67"/>
      <c r="E428" s="47"/>
      <c r="F428" s="41"/>
      <c r="G428" s="41"/>
      <c r="H428" s="48"/>
      <c r="I428" s="41"/>
      <c r="J428" s="41"/>
      <c r="K428" s="48"/>
      <c r="L428" s="41"/>
      <c r="M428" s="61"/>
      <c r="N428" s="41"/>
      <c r="O428" s="129"/>
    </row>
    <row r="429" spans="2:15" ht="12.75" customHeight="1">
      <c r="B429" s="112">
        <f t="shared" si="13"/>
        <v>0</v>
      </c>
      <c r="C429" s="37"/>
      <c r="D429" s="67"/>
      <c r="E429" s="47"/>
      <c r="F429" s="41"/>
      <c r="G429" s="41"/>
      <c r="H429" s="48"/>
      <c r="I429" s="41"/>
      <c r="J429" s="41"/>
      <c r="K429" s="48"/>
      <c r="L429" s="41"/>
      <c r="M429" s="61"/>
      <c r="N429" s="41"/>
      <c r="O429" s="129"/>
    </row>
    <row r="430" spans="2:15" ht="12.75" customHeight="1">
      <c r="B430" s="112">
        <f t="shared" si="13"/>
        <v>0</v>
      </c>
      <c r="C430" s="37"/>
      <c r="D430" s="67"/>
      <c r="E430" s="47"/>
      <c r="F430" s="41"/>
      <c r="G430" s="41"/>
      <c r="H430" s="48"/>
      <c r="I430" s="41"/>
      <c r="J430" s="41"/>
      <c r="K430" s="48"/>
      <c r="L430" s="41"/>
      <c r="M430" s="61"/>
      <c r="N430" s="41"/>
      <c r="O430" s="129"/>
    </row>
    <row r="431" spans="2:15" ht="12.75" customHeight="1">
      <c r="B431" s="112">
        <f t="shared" si="13"/>
        <v>0</v>
      </c>
      <c r="C431" s="37"/>
      <c r="D431" s="67"/>
      <c r="E431" s="47"/>
      <c r="F431" s="41"/>
      <c r="G431" s="41"/>
      <c r="H431" s="48"/>
      <c r="I431" s="41"/>
      <c r="J431" s="41"/>
      <c r="K431" s="48"/>
      <c r="L431" s="41"/>
      <c r="M431" s="61"/>
      <c r="N431" s="41"/>
      <c r="O431" s="129"/>
    </row>
    <row r="432" spans="2:15" ht="12.75" customHeight="1">
      <c r="B432" s="112">
        <f t="shared" si="13"/>
        <v>0</v>
      </c>
      <c r="C432" s="37"/>
      <c r="D432" s="67"/>
      <c r="E432" s="47"/>
      <c r="F432" s="41"/>
      <c r="G432" s="41"/>
      <c r="H432" s="48"/>
      <c r="I432" s="41"/>
      <c r="J432" s="41"/>
      <c r="K432" s="48"/>
      <c r="L432" s="41"/>
      <c r="M432" s="61"/>
      <c r="N432" s="41"/>
      <c r="O432" s="129"/>
    </row>
    <row r="433" spans="2:15" ht="12.75" customHeight="1">
      <c r="B433" s="112">
        <f t="shared" si="13"/>
        <v>0</v>
      </c>
      <c r="C433" s="37"/>
      <c r="D433" s="67"/>
      <c r="E433" s="47"/>
      <c r="F433" s="41"/>
      <c r="G433" s="41"/>
      <c r="H433" s="48"/>
      <c r="I433" s="41"/>
      <c r="J433" s="41"/>
      <c r="K433" s="48"/>
      <c r="L433" s="41"/>
      <c r="M433" s="61"/>
      <c r="N433" s="41"/>
      <c r="O433" s="129"/>
    </row>
    <row r="434" spans="2:15" ht="12.75" customHeight="1">
      <c r="B434" s="112">
        <f t="shared" si="13"/>
        <v>0</v>
      </c>
      <c r="C434" s="37"/>
      <c r="D434" s="67"/>
      <c r="E434" s="47"/>
      <c r="F434" s="41"/>
      <c r="G434" s="41"/>
      <c r="H434" s="48"/>
      <c r="I434" s="41"/>
      <c r="J434" s="41"/>
      <c r="K434" s="48"/>
      <c r="L434" s="41"/>
      <c r="M434" s="61"/>
      <c r="N434" s="41"/>
      <c r="O434" s="129"/>
    </row>
    <row r="435" spans="2:15" ht="12.75" customHeight="1">
      <c r="B435" s="112">
        <f t="shared" si="13"/>
        <v>0</v>
      </c>
      <c r="C435" s="37"/>
      <c r="D435" s="67"/>
      <c r="E435" s="47"/>
      <c r="F435" s="41"/>
      <c r="G435" s="41"/>
      <c r="H435" s="48"/>
      <c r="I435" s="41"/>
      <c r="J435" s="41"/>
      <c r="K435" s="48"/>
      <c r="L435" s="41"/>
      <c r="M435" s="61"/>
      <c r="N435" s="41"/>
      <c r="O435" s="129"/>
    </row>
    <row r="436" spans="2:15" ht="12.75" customHeight="1">
      <c r="B436" s="112">
        <f t="shared" si="13"/>
        <v>0</v>
      </c>
      <c r="C436" s="37"/>
      <c r="D436" s="67"/>
      <c r="E436" s="47"/>
      <c r="F436" s="41"/>
      <c r="G436" s="41"/>
      <c r="H436" s="48"/>
      <c r="I436" s="41"/>
      <c r="J436" s="41"/>
      <c r="K436" s="48"/>
      <c r="L436" s="41"/>
      <c r="M436" s="61"/>
      <c r="N436" s="41"/>
      <c r="O436" s="129"/>
    </row>
    <row r="437" spans="2:15" ht="12.75" customHeight="1">
      <c r="B437" s="112">
        <f t="shared" si="13"/>
        <v>0</v>
      </c>
      <c r="C437" s="37"/>
      <c r="D437" s="67"/>
      <c r="E437" s="47"/>
      <c r="F437" s="41"/>
      <c r="G437" s="41"/>
      <c r="H437" s="48"/>
      <c r="I437" s="41"/>
      <c r="J437" s="41"/>
      <c r="K437" s="48"/>
      <c r="L437" s="41"/>
      <c r="M437" s="61"/>
      <c r="N437" s="41"/>
      <c r="O437" s="129"/>
    </row>
    <row r="438" spans="2:15" ht="12.75" customHeight="1">
      <c r="B438" s="112">
        <f t="shared" si="13"/>
        <v>0</v>
      </c>
      <c r="C438" s="37"/>
      <c r="D438" s="67"/>
      <c r="E438" s="47"/>
      <c r="F438" s="41"/>
      <c r="G438" s="41"/>
      <c r="H438" s="48"/>
      <c r="I438" s="41"/>
      <c r="J438" s="41"/>
      <c r="K438" s="48"/>
      <c r="L438" s="41"/>
      <c r="M438" s="61"/>
      <c r="N438" s="41"/>
      <c r="O438" s="129"/>
    </row>
    <row r="439" spans="2:15" ht="12.75" customHeight="1">
      <c r="B439" s="112">
        <f t="shared" si="13"/>
        <v>0</v>
      </c>
      <c r="C439" s="37"/>
      <c r="D439" s="67"/>
      <c r="E439" s="47"/>
      <c r="F439" s="41"/>
      <c r="G439" s="41"/>
      <c r="H439" s="48"/>
      <c r="I439" s="41"/>
      <c r="J439" s="41"/>
      <c r="K439" s="48"/>
      <c r="L439" s="41"/>
      <c r="M439" s="61"/>
      <c r="N439" s="41"/>
      <c r="O439" s="129"/>
    </row>
    <row r="440" spans="2:15" ht="12.75" customHeight="1">
      <c r="B440" s="112">
        <f t="shared" si="13"/>
        <v>0</v>
      </c>
      <c r="C440" s="37"/>
      <c r="D440" s="67"/>
      <c r="E440" s="47"/>
      <c r="F440" s="41"/>
      <c r="G440" s="41"/>
      <c r="H440" s="48"/>
      <c r="I440" s="41"/>
      <c r="J440" s="41"/>
      <c r="K440" s="48"/>
      <c r="L440" s="41"/>
      <c r="M440" s="61"/>
      <c r="N440" s="41"/>
      <c r="O440" s="129"/>
    </row>
    <row r="441" spans="2:15" ht="12.75" customHeight="1">
      <c r="B441" s="112">
        <f t="shared" si="13"/>
        <v>0</v>
      </c>
      <c r="C441" s="37"/>
      <c r="D441" s="67"/>
      <c r="E441" s="47"/>
      <c r="F441" s="41"/>
      <c r="G441" s="41"/>
      <c r="H441" s="48"/>
      <c r="I441" s="41"/>
      <c r="J441" s="41"/>
      <c r="K441" s="48"/>
      <c r="L441" s="41"/>
      <c r="M441" s="61"/>
      <c r="N441" s="41"/>
      <c r="O441" s="129"/>
    </row>
    <row r="442" spans="2:15" ht="12.75" customHeight="1">
      <c r="B442" s="112">
        <f t="shared" si="13"/>
        <v>0</v>
      </c>
      <c r="C442" s="37"/>
      <c r="D442" s="67"/>
      <c r="E442" s="47"/>
      <c r="F442" s="41"/>
      <c r="G442" s="41"/>
      <c r="H442" s="48"/>
      <c r="I442" s="41"/>
      <c r="J442" s="41"/>
      <c r="K442" s="48"/>
      <c r="L442" s="41"/>
      <c r="M442" s="61"/>
      <c r="N442" s="41"/>
      <c r="O442" s="129"/>
    </row>
    <row r="443" spans="2:15" ht="12.75" customHeight="1">
      <c r="B443" s="112">
        <f t="shared" si="13"/>
        <v>0</v>
      </c>
      <c r="C443" s="37"/>
      <c r="D443" s="67"/>
      <c r="E443" s="47"/>
      <c r="F443" s="41"/>
      <c r="G443" s="41"/>
      <c r="H443" s="48"/>
      <c r="I443" s="41"/>
      <c r="J443" s="41"/>
      <c r="K443" s="48"/>
      <c r="L443" s="41"/>
      <c r="M443" s="61"/>
      <c r="N443" s="41"/>
      <c r="O443" s="129"/>
    </row>
    <row r="444" spans="2:15" ht="12.75" customHeight="1">
      <c r="B444" s="112">
        <f t="shared" si="13"/>
        <v>0</v>
      </c>
      <c r="C444" s="37"/>
      <c r="D444" s="67"/>
      <c r="E444" s="47"/>
      <c r="F444" s="41"/>
      <c r="G444" s="41"/>
      <c r="H444" s="48"/>
      <c r="I444" s="41"/>
      <c r="J444" s="41"/>
      <c r="K444" s="48"/>
      <c r="L444" s="41"/>
      <c r="M444" s="61"/>
      <c r="N444" s="41"/>
      <c r="O444" s="129"/>
    </row>
    <row r="445" spans="2:15" ht="12.75" customHeight="1">
      <c r="B445" s="112">
        <f t="shared" si="13"/>
        <v>0</v>
      </c>
      <c r="C445" s="37"/>
      <c r="D445" s="67"/>
      <c r="E445" s="47"/>
      <c r="F445" s="41"/>
      <c r="G445" s="41"/>
      <c r="H445" s="48"/>
      <c r="I445" s="41"/>
      <c r="J445" s="41"/>
      <c r="K445" s="48"/>
      <c r="L445" s="41"/>
      <c r="M445" s="61"/>
      <c r="N445" s="41"/>
      <c r="O445" s="129"/>
    </row>
    <row r="446" spans="2:15" ht="12.75" customHeight="1">
      <c r="B446" s="112">
        <f t="shared" si="13"/>
        <v>0</v>
      </c>
      <c r="C446" s="37"/>
      <c r="D446" s="67"/>
      <c r="E446" s="47"/>
      <c r="F446" s="41"/>
      <c r="G446" s="41"/>
      <c r="H446" s="48"/>
      <c r="I446" s="41"/>
      <c r="J446" s="41"/>
      <c r="K446" s="48"/>
      <c r="L446" s="41"/>
      <c r="M446" s="61"/>
      <c r="N446" s="41"/>
      <c r="O446" s="129"/>
    </row>
    <row r="447" spans="2:15" ht="12.75" customHeight="1">
      <c r="B447" s="112">
        <f t="shared" si="13"/>
        <v>0</v>
      </c>
      <c r="C447" s="37"/>
      <c r="D447" s="67"/>
      <c r="E447" s="47"/>
      <c r="F447" s="41"/>
      <c r="G447" s="41"/>
      <c r="H447" s="48"/>
      <c r="I447" s="41"/>
      <c r="J447" s="41"/>
      <c r="K447" s="48"/>
      <c r="L447" s="41"/>
      <c r="M447" s="61"/>
      <c r="N447" s="41"/>
      <c r="O447" s="129"/>
    </row>
    <row r="448" spans="2:15" ht="12.75" customHeight="1">
      <c r="B448" s="112">
        <f t="shared" si="13"/>
        <v>0</v>
      </c>
      <c r="C448" s="37"/>
      <c r="D448" s="67"/>
      <c r="E448" s="47"/>
      <c r="F448" s="41"/>
      <c r="G448" s="41"/>
      <c r="H448" s="48"/>
      <c r="I448" s="41"/>
      <c r="J448" s="41"/>
      <c r="K448" s="48"/>
      <c r="L448" s="41"/>
      <c r="M448" s="61"/>
      <c r="N448" s="41"/>
      <c r="O448" s="129"/>
    </row>
    <row r="449" spans="2:15" ht="12.75" customHeight="1">
      <c r="B449" s="112">
        <f t="shared" si="13"/>
        <v>0</v>
      </c>
      <c r="C449" s="37"/>
      <c r="D449" s="67"/>
      <c r="E449" s="47"/>
      <c r="F449" s="41"/>
      <c r="G449" s="41"/>
      <c r="H449" s="48"/>
      <c r="I449" s="41"/>
      <c r="J449" s="41"/>
      <c r="K449" s="48"/>
      <c r="L449" s="41"/>
      <c r="M449" s="61"/>
      <c r="N449" s="41"/>
      <c r="O449" s="129"/>
    </row>
    <row r="450" spans="2:15" ht="12.75" customHeight="1">
      <c r="B450" s="112">
        <f t="shared" si="13"/>
        <v>0</v>
      </c>
      <c r="C450" s="37"/>
      <c r="D450" s="67"/>
      <c r="E450" s="47"/>
      <c r="F450" s="41"/>
      <c r="G450" s="41"/>
      <c r="H450" s="48"/>
      <c r="I450" s="41"/>
      <c r="J450" s="41"/>
      <c r="K450" s="48"/>
      <c r="L450" s="41"/>
      <c r="M450" s="61"/>
      <c r="N450" s="41"/>
      <c r="O450" s="129"/>
    </row>
    <row r="451" spans="2:15" ht="12.75" customHeight="1">
      <c r="B451" s="112">
        <f t="shared" si="13"/>
        <v>0</v>
      </c>
      <c r="C451" s="37"/>
      <c r="D451" s="67"/>
      <c r="E451" s="47"/>
      <c r="F451" s="41"/>
      <c r="G451" s="41"/>
      <c r="H451" s="48"/>
      <c r="I451" s="41"/>
      <c r="J451" s="41"/>
      <c r="K451" s="48"/>
      <c r="L451" s="41"/>
      <c r="M451" s="61"/>
      <c r="N451" s="41"/>
      <c r="O451" s="129"/>
    </row>
    <row r="452" spans="2:15" ht="12.75" customHeight="1">
      <c r="B452" s="112">
        <f t="shared" si="13"/>
        <v>0</v>
      </c>
      <c r="C452" s="37"/>
      <c r="D452" s="67"/>
      <c r="E452" s="47"/>
      <c r="F452" s="41"/>
      <c r="G452" s="41"/>
      <c r="H452" s="48"/>
      <c r="I452" s="41"/>
      <c r="J452" s="41"/>
      <c r="K452" s="48"/>
      <c r="L452" s="41"/>
      <c r="M452" s="61"/>
      <c r="N452" s="41"/>
      <c r="O452" s="129"/>
    </row>
    <row r="453" spans="2:15" ht="12.75" customHeight="1">
      <c r="B453" s="112">
        <f t="shared" si="13"/>
        <v>0</v>
      </c>
      <c r="C453" s="37"/>
      <c r="D453" s="67"/>
      <c r="E453" s="47"/>
      <c r="F453" s="41"/>
      <c r="G453" s="41"/>
      <c r="H453" s="48"/>
      <c r="I453" s="41"/>
      <c r="J453" s="41"/>
      <c r="K453" s="48"/>
      <c r="L453" s="41"/>
      <c r="M453" s="61"/>
      <c r="N453" s="41"/>
      <c r="O453" s="129"/>
    </row>
    <row r="454" spans="2:15" ht="12.75" customHeight="1">
      <c r="B454" s="112">
        <f t="shared" si="13"/>
        <v>0</v>
      </c>
      <c r="C454" s="37"/>
      <c r="D454" s="67"/>
      <c r="E454" s="47"/>
      <c r="F454" s="41"/>
      <c r="G454" s="41"/>
      <c r="H454" s="48"/>
      <c r="I454" s="41"/>
      <c r="J454" s="41"/>
      <c r="K454" s="48"/>
      <c r="L454" s="41"/>
      <c r="M454" s="61"/>
      <c r="N454" s="41"/>
      <c r="O454" s="129"/>
    </row>
    <row r="455" spans="2:15" ht="12.75" customHeight="1">
      <c r="B455" s="112">
        <f t="shared" si="13"/>
        <v>0</v>
      </c>
      <c r="C455" s="37"/>
      <c r="D455" s="67"/>
      <c r="E455" s="47"/>
      <c r="F455" s="41"/>
      <c r="G455" s="41"/>
      <c r="H455" s="48"/>
      <c r="I455" s="41"/>
      <c r="J455" s="41"/>
      <c r="K455" s="48"/>
      <c r="L455" s="41"/>
      <c r="M455" s="61"/>
      <c r="N455" s="41"/>
      <c r="O455" s="129"/>
    </row>
    <row r="456" spans="2:15" ht="12.75" customHeight="1">
      <c r="B456" s="112">
        <f t="shared" si="13"/>
        <v>0</v>
      </c>
      <c r="C456" s="37"/>
      <c r="D456" s="67"/>
      <c r="E456" s="47"/>
      <c r="F456" s="41"/>
      <c r="G456" s="41"/>
      <c r="H456" s="48"/>
      <c r="I456" s="41"/>
      <c r="J456" s="41"/>
      <c r="K456" s="48"/>
      <c r="L456" s="41"/>
      <c r="M456" s="61"/>
      <c r="N456" s="41"/>
      <c r="O456" s="129"/>
    </row>
    <row r="457" spans="2:15" ht="12.75" customHeight="1">
      <c r="B457" s="112">
        <f t="shared" si="13"/>
        <v>0</v>
      </c>
      <c r="C457" s="37"/>
      <c r="D457" s="67"/>
      <c r="E457" s="47"/>
      <c r="F457" s="41"/>
      <c r="G457" s="41"/>
      <c r="H457" s="48"/>
      <c r="I457" s="41"/>
      <c r="J457" s="41"/>
      <c r="K457" s="48"/>
      <c r="L457" s="41"/>
      <c r="M457" s="61"/>
      <c r="N457" s="41"/>
      <c r="O457" s="129"/>
    </row>
    <row r="458" spans="2:15" ht="12.75" customHeight="1">
      <c r="B458" s="112">
        <f t="shared" si="13"/>
        <v>0</v>
      </c>
      <c r="C458" s="37"/>
      <c r="D458" s="67"/>
      <c r="E458" s="47"/>
      <c r="F458" s="41"/>
      <c r="G458" s="41"/>
      <c r="H458" s="48"/>
      <c r="I458" s="41"/>
      <c r="J458" s="41"/>
      <c r="K458" s="48"/>
      <c r="L458" s="41"/>
      <c r="M458" s="61"/>
      <c r="N458" s="41"/>
      <c r="O458" s="129"/>
    </row>
    <row r="459" spans="2:15" ht="12.75" customHeight="1">
      <c r="B459" s="112">
        <f t="shared" si="13"/>
        <v>0</v>
      </c>
      <c r="C459" s="37"/>
      <c r="D459" s="67"/>
      <c r="E459" s="47"/>
      <c r="F459" s="41"/>
      <c r="G459" s="41"/>
      <c r="H459" s="48"/>
      <c r="I459" s="41"/>
      <c r="J459" s="41"/>
      <c r="K459" s="48"/>
      <c r="L459" s="41"/>
      <c r="M459" s="61"/>
      <c r="N459" s="41"/>
      <c r="O459" s="129"/>
    </row>
    <row r="460" spans="2:15" ht="12.75" customHeight="1">
      <c r="B460" s="112">
        <f t="shared" si="13"/>
        <v>0</v>
      </c>
      <c r="C460" s="37"/>
      <c r="D460" s="67"/>
      <c r="E460" s="47"/>
      <c r="F460" s="41"/>
      <c r="G460" s="41"/>
      <c r="H460" s="48"/>
      <c r="I460" s="41"/>
      <c r="J460" s="41"/>
      <c r="K460" s="48"/>
      <c r="L460" s="41"/>
      <c r="M460" s="61"/>
      <c r="N460" s="41"/>
      <c r="O460" s="129"/>
    </row>
    <row r="461" spans="2:15" ht="12.75" customHeight="1">
      <c r="B461" s="112">
        <f t="shared" si="13"/>
        <v>0</v>
      </c>
      <c r="C461" s="37"/>
      <c r="D461" s="67"/>
      <c r="E461" s="47"/>
      <c r="F461" s="41"/>
      <c r="G461" s="41"/>
      <c r="H461" s="48"/>
      <c r="I461" s="41"/>
      <c r="J461" s="41"/>
      <c r="K461" s="48"/>
      <c r="L461" s="41"/>
      <c r="M461" s="61"/>
      <c r="N461" s="41"/>
      <c r="O461" s="129"/>
    </row>
    <row r="462" spans="2:15" ht="12.75" customHeight="1">
      <c r="B462" s="112">
        <f t="shared" si="13"/>
        <v>0</v>
      </c>
      <c r="C462" s="37"/>
      <c r="D462" s="67"/>
      <c r="E462" s="47"/>
      <c r="F462" s="41"/>
      <c r="G462" s="41"/>
      <c r="H462" s="48"/>
      <c r="I462" s="41"/>
      <c r="J462" s="41"/>
      <c r="K462" s="48"/>
      <c r="L462" s="41"/>
      <c r="M462" s="61"/>
      <c r="N462" s="41"/>
      <c r="O462" s="129"/>
    </row>
    <row r="463" spans="2:15" ht="12.75" customHeight="1">
      <c r="B463" s="112">
        <f t="shared" si="13"/>
        <v>0</v>
      </c>
      <c r="C463" s="37"/>
      <c r="D463" s="67"/>
      <c r="E463" s="47"/>
      <c r="F463" s="41"/>
      <c r="G463" s="41"/>
      <c r="H463" s="48"/>
      <c r="I463" s="41"/>
      <c r="J463" s="41"/>
      <c r="K463" s="48"/>
      <c r="L463" s="41"/>
      <c r="M463" s="61"/>
      <c r="N463" s="41"/>
      <c r="O463" s="129"/>
    </row>
    <row r="464" spans="2:15" ht="12.75" customHeight="1">
      <c r="B464" s="112">
        <f t="shared" si="13"/>
        <v>0</v>
      </c>
      <c r="C464" s="37"/>
      <c r="D464" s="67"/>
      <c r="E464" s="47"/>
      <c r="F464" s="41"/>
      <c r="G464" s="41"/>
      <c r="H464" s="48"/>
      <c r="I464" s="41"/>
      <c r="J464" s="41"/>
      <c r="K464" s="48"/>
      <c r="L464" s="41"/>
      <c r="M464" s="61"/>
      <c r="N464" s="41"/>
      <c r="O464" s="129"/>
    </row>
    <row r="465" spans="2:15" ht="12.75" customHeight="1">
      <c r="B465" s="112">
        <f t="shared" si="13"/>
        <v>0</v>
      </c>
      <c r="C465" s="37"/>
      <c r="D465" s="67"/>
      <c r="E465" s="47"/>
      <c r="F465" s="41"/>
      <c r="G465" s="41"/>
      <c r="H465" s="48"/>
      <c r="I465" s="41"/>
      <c r="J465" s="41"/>
      <c r="K465" s="48"/>
      <c r="L465" s="41"/>
      <c r="M465" s="61"/>
      <c r="N465" s="41"/>
      <c r="O465" s="129"/>
    </row>
    <row r="466" spans="2:15" ht="12.75" customHeight="1">
      <c r="B466" s="112">
        <f t="shared" ref="B466:B529" si="14">$C$2</f>
        <v>0</v>
      </c>
      <c r="C466" s="37"/>
      <c r="D466" s="67"/>
      <c r="E466" s="47"/>
      <c r="F466" s="41"/>
      <c r="G466" s="41"/>
      <c r="H466" s="48"/>
      <c r="I466" s="41"/>
      <c r="J466" s="41"/>
      <c r="K466" s="48"/>
      <c r="L466" s="41"/>
      <c r="M466" s="61"/>
      <c r="N466" s="41"/>
      <c r="O466" s="129"/>
    </row>
    <row r="467" spans="2:15" ht="12.75" customHeight="1">
      <c r="B467" s="112">
        <f t="shared" si="14"/>
        <v>0</v>
      </c>
      <c r="C467" s="37"/>
      <c r="D467" s="67"/>
      <c r="E467" s="47"/>
      <c r="F467" s="41"/>
      <c r="G467" s="41"/>
      <c r="H467" s="48"/>
      <c r="I467" s="41"/>
      <c r="J467" s="41"/>
      <c r="K467" s="48"/>
      <c r="L467" s="41"/>
      <c r="M467" s="61"/>
      <c r="N467" s="41"/>
      <c r="O467" s="129"/>
    </row>
    <row r="468" spans="2:15" ht="12.75" customHeight="1">
      <c r="B468" s="112">
        <f t="shared" si="14"/>
        <v>0</v>
      </c>
      <c r="C468" s="37"/>
      <c r="D468" s="67"/>
      <c r="E468" s="47"/>
      <c r="F468" s="41"/>
      <c r="G468" s="41"/>
      <c r="H468" s="48"/>
      <c r="I468" s="41"/>
      <c r="J468" s="41"/>
      <c r="K468" s="48"/>
      <c r="L468" s="41"/>
      <c r="M468" s="61"/>
      <c r="N468" s="41"/>
      <c r="O468" s="129"/>
    </row>
    <row r="469" spans="2:15" ht="12.75" customHeight="1">
      <c r="B469" s="112">
        <f t="shared" si="14"/>
        <v>0</v>
      </c>
      <c r="C469" s="37"/>
      <c r="D469" s="67"/>
      <c r="E469" s="47"/>
      <c r="F469" s="41"/>
      <c r="G469" s="41"/>
      <c r="H469" s="48"/>
      <c r="I469" s="41"/>
      <c r="J469" s="41"/>
      <c r="K469" s="48"/>
      <c r="L469" s="41"/>
      <c r="M469" s="61"/>
      <c r="N469" s="41"/>
      <c r="O469" s="129"/>
    </row>
    <row r="470" spans="2:15" ht="12.75" customHeight="1">
      <c r="B470" s="112">
        <f t="shared" si="14"/>
        <v>0</v>
      </c>
      <c r="C470" s="37"/>
      <c r="D470" s="67"/>
      <c r="E470" s="47"/>
      <c r="F470" s="41"/>
      <c r="G470" s="41"/>
      <c r="H470" s="48"/>
      <c r="I470" s="41"/>
      <c r="J470" s="41"/>
      <c r="K470" s="48"/>
      <c r="L470" s="41"/>
      <c r="M470" s="61"/>
      <c r="N470" s="41"/>
      <c r="O470" s="129"/>
    </row>
    <row r="471" spans="2:15" ht="12.75" customHeight="1">
      <c r="B471" s="112">
        <f t="shared" si="14"/>
        <v>0</v>
      </c>
      <c r="C471" s="37"/>
      <c r="D471" s="67"/>
      <c r="E471" s="47"/>
      <c r="F471" s="41"/>
      <c r="G471" s="41"/>
      <c r="H471" s="48"/>
      <c r="I471" s="41"/>
      <c r="J471" s="41"/>
      <c r="K471" s="48"/>
      <c r="L471" s="41"/>
      <c r="M471" s="61"/>
      <c r="N471" s="41"/>
      <c r="O471" s="129"/>
    </row>
    <row r="472" spans="2:15" ht="12.75" customHeight="1">
      <c r="B472" s="112">
        <f t="shared" si="14"/>
        <v>0</v>
      </c>
      <c r="C472" s="37"/>
      <c r="D472" s="67"/>
      <c r="E472" s="47"/>
      <c r="F472" s="41"/>
      <c r="G472" s="41"/>
      <c r="H472" s="48"/>
      <c r="I472" s="41"/>
      <c r="J472" s="41"/>
      <c r="K472" s="48"/>
      <c r="L472" s="41"/>
      <c r="M472" s="61"/>
      <c r="N472" s="41"/>
      <c r="O472" s="129"/>
    </row>
    <row r="473" spans="2:15" ht="12.75" customHeight="1">
      <c r="B473" s="112">
        <f t="shared" si="14"/>
        <v>0</v>
      </c>
      <c r="C473" s="37"/>
      <c r="D473" s="67"/>
      <c r="E473" s="47"/>
      <c r="F473" s="41"/>
      <c r="G473" s="41"/>
      <c r="H473" s="48"/>
      <c r="I473" s="41"/>
      <c r="J473" s="41"/>
      <c r="K473" s="48"/>
      <c r="L473" s="41"/>
      <c r="M473" s="61"/>
      <c r="N473" s="41"/>
      <c r="O473" s="129"/>
    </row>
    <row r="474" spans="2:15" ht="12.75" customHeight="1">
      <c r="B474" s="112">
        <f t="shared" si="14"/>
        <v>0</v>
      </c>
      <c r="C474" s="37"/>
      <c r="D474" s="67"/>
      <c r="E474" s="47"/>
      <c r="F474" s="41"/>
      <c r="G474" s="41"/>
      <c r="H474" s="48"/>
      <c r="I474" s="41"/>
      <c r="J474" s="41"/>
      <c r="K474" s="48"/>
      <c r="L474" s="41"/>
      <c r="M474" s="61"/>
      <c r="N474" s="41"/>
      <c r="O474" s="129"/>
    </row>
    <row r="475" spans="2:15" ht="12.75" customHeight="1">
      <c r="B475" s="112">
        <f t="shared" si="14"/>
        <v>0</v>
      </c>
      <c r="C475" s="37"/>
      <c r="D475" s="67"/>
      <c r="E475" s="47"/>
      <c r="F475" s="41"/>
      <c r="G475" s="41"/>
      <c r="H475" s="48"/>
      <c r="I475" s="41"/>
      <c r="J475" s="41"/>
      <c r="K475" s="48"/>
      <c r="L475" s="41"/>
      <c r="M475" s="61"/>
      <c r="N475" s="41"/>
      <c r="O475" s="129"/>
    </row>
    <row r="476" spans="2:15" ht="12.75" customHeight="1">
      <c r="B476" s="112">
        <f t="shared" si="14"/>
        <v>0</v>
      </c>
      <c r="C476" s="37"/>
      <c r="D476" s="67"/>
      <c r="E476" s="47"/>
      <c r="F476" s="41"/>
      <c r="G476" s="41"/>
      <c r="H476" s="48"/>
      <c r="I476" s="41"/>
      <c r="J476" s="41"/>
      <c r="K476" s="48"/>
      <c r="L476" s="41"/>
      <c r="M476" s="61"/>
      <c r="N476" s="41"/>
      <c r="O476" s="129"/>
    </row>
    <row r="477" spans="2:15" ht="12.75" customHeight="1">
      <c r="B477" s="112">
        <f t="shared" si="14"/>
        <v>0</v>
      </c>
      <c r="C477" s="37"/>
      <c r="D477" s="67"/>
      <c r="E477" s="47"/>
      <c r="F477" s="41"/>
      <c r="G477" s="41"/>
      <c r="H477" s="48"/>
      <c r="I477" s="41"/>
      <c r="J477" s="41"/>
      <c r="K477" s="48"/>
      <c r="L477" s="41"/>
      <c r="M477" s="61"/>
      <c r="N477" s="41"/>
      <c r="O477" s="129"/>
    </row>
    <row r="478" spans="2:15" ht="12.75" customHeight="1">
      <c r="B478" s="112">
        <f t="shared" si="14"/>
        <v>0</v>
      </c>
      <c r="C478" s="37"/>
      <c r="D478" s="67"/>
      <c r="E478" s="47"/>
      <c r="F478" s="41"/>
      <c r="G478" s="41"/>
      <c r="H478" s="48"/>
      <c r="I478" s="41"/>
      <c r="J478" s="41"/>
      <c r="K478" s="48"/>
      <c r="L478" s="41"/>
      <c r="M478" s="61"/>
      <c r="N478" s="41"/>
      <c r="O478" s="129"/>
    </row>
    <row r="479" spans="2:15" ht="12.75" customHeight="1">
      <c r="B479" s="112">
        <f t="shared" si="14"/>
        <v>0</v>
      </c>
      <c r="C479" s="37"/>
      <c r="D479" s="67"/>
      <c r="E479" s="47"/>
      <c r="F479" s="41"/>
      <c r="G479" s="41"/>
      <c r="H479" s="48"/>
      <c r="I479" s="41"/>
      <c r="J479" s="41"/>
      <c r="K479" s="48"/>
      <c r="L479" s="41"/>
      <c r="M479" s="61"/>
      <c r="N479" s="41"/>
      <c r="O479" s="129"/>
    </row>
    <row r="480" spans="2:15" ht="12.75" customHeight="1">
      <c r="B480" s="112">
        <f t="shared" si="14"/>
        <v>0</v>
      </c>
      <c r="C480" s="37"/>
      <c r="D480" s="67"/>
      <c r="E480" s="47"/>
      <c r="F480" s="41"/>
      <c r="G480" s="41"/>
      <c r="H480" s="48"/>
      <c r="I480" s="41"/>
      <c r="J480" s="41"/>
      <c r="K480" s="48"/>
      <c r="L480" s="41"/>
      <c r="M480" s="61"/>
      <c r="N480" s="41"/>
      <c r="O480" s="129"/>
    </row>
    <row r="481" spans="2:15" ht="12.75" customHeight="1">
      <c r="B481" s="112">
        <f t="shared" si="14"/>
        <v>0</v>
      </c>
      <c r="C481" s="37"/>
      <c r="D481" s="67"/>
      <c r="E481" s="47"/>
      <c r="F481" s="41"/>
      <c r="G481" s="41"/>
      <c r="H481" s="48"/>
      <c r="I481" s="41"/>
      <c r="J481" s="41"/>
      <c r="K481" s="48"/>
      <c r="L481" s="41"/>
      <c r="M481" s="61"/>
      <c r="N481" s="41"/>
      <c r="O481" s="129"/>
    </row>
    <row r="482" spans="2:15" ht="12.75" customHeight="1">
      <c r="B482" s="112">
        <f t="shared" si="14"/>
        <v>0</v>
      </c>
      <c r="C482" s="37"/>
      <c r="D482" s="67"/>
      <c r="E482" s="47"/>
      <c r="F482" s="41"/>
      <c r="G482" s="41"/>
      <c r="H482" s="48"/>
      <c r="I482" s="41"/>
      <c r="J482" s="41"/>
      <c r="K482" s="48"/>
      <c r="L482" s="41"/>
      <c r="M482" s="61"/>
      <c r="N482" s="41"/>
      <c r="O482" s="129"/>
    </row>
    <row r="483" spans="2:15" ht="12.75" customHeight="1">
      <c r="B483" s="112">
        <f t="shared" si="14"/>
        <v>0</v>
      </c>
      <c r="C483" s="37"/>
      <c r="D483" s="67"/>
      <c r="E483" s="47"/>
      <c r="F483" s="41"/>
      <c r="G483" s="41"/>
      <c r="H483" s="48"/>
      <c r="I483" s="41"/>
      <c r="J483" s="41"/>
      <c r="K483" s="48"/>
      <c r="L483" s="41"/>
      <c r="M483" s="61"/>
      <c r="N483" s="41"/>
      <c r="O483" s="129"/>
    </row>
    <row r="484" spans="2:15" ht="12.75" customHeight="1">
      <c r="B484" s="112">
        <f t="shared" si="14"/>
        <v>0</v>
      </c>
      <c r="C484" s="37"/>
      <c r="D484" s="67"/>
      <c r="E484" s="47"/>
      <c r="F484" s="41"/>
      <c r="G484" s="41"/>
      <c r="H484" s="48"/>
      <c r="I484" s="41"/>
      <c r="J484" s="41"/>
      <c r="K484" s="48"/>
      <c r="L484" s="41"/>
      <c r="M484" s="61"/>
      <c r="N484" s="41"/>
      <c r="O484" s="129"/>
    </row>
    <row r="485" spans="2:15" ht="12.75" customHeight="1">
      <c r="B485" s="112">
        <f t="shared" si="14"/>
        <v>0</v>
      </c>
      <c r="C485" s="37"/>
      <c r="D485" s="67"/>
      <c r="E485" s="47"/>
      <c r="F485" s="41"/>
      <c r="G485" s="41"/>
      <c r="H485" s="48"/>
      <c r="I485" s="41"/>
      <c r="J485" s="41"/>
      <c r="K485" s="48"/>
      <c r="L485" s="41"/>
      <c r="M485" s="61"/>
      <c r="N485" s="41"/>
      <c r="O485" s="129"/>
    </row>
    <row r="486" spans="2:15" ht="12.75" customHeight="1">
      <c r="B486" s="112">
        <f t="shared" si="14"/>
        <v>0</v>
      </c>
      <c r="C486" s="37"/>
      <c r="D486" s="67"/>
      <c r="E486" s="47"/>
      <c r="F486" s="41"/>
      <c r="G486" s="41"/>
      <c r="H486" s="48"/>
      <c r="I486" s="41"/>
      <c r="J486" s="41"/>
      <c r="K486" s="48"/>
      <c r="L486" s="41"/>
      <c r="M486" s="61"/>
      <c r="N486" s="41"/>
      <c r="O486" s="129"/>
    </row>
    <row r="487" spans="2:15" ht="12.75" customHeight="1">
      <c r="B487" s="112">
        <f t="shared" si="14"/>
        <v>0</v>
      </c>
      <c r="C487" s="37"/>
      <c r="D487" s="67"/>
      <c r="E487" s="47"/>
      <c r="F487" s="41"/>
      <c r="G487" s="41"/>
      <c r="H487" s="48"/>
      <c r="I487" s="41"/>
      <c r="J487" s="41"/>
      <c r="K487" s="48"/>
      <c r="L487" s="41"/>
      <c r="M487" s="61"/>
      <c r="N487" s="41"/>
      <c r="O487" s="129"/>
    </row>
    <row r="488" spans="2:15" ht="12.75" customHeight="1">
      <c r="B488" s="112">
        <f t="shared" si="14"/>
        <v>0</v>
      </c>
      <c r="C488" s="37"/>
      <c r="D488" s="67"/>
      <c r="E488" s="47"/>
      <c r="F488" s="41"/>
      <c r="G488" s="41"/>
      <c r="H488" s="48"/>
      <c r="I488" s="41"/>
      <c r="J488" s="41"/>
      <c r="K488" s="48"/>
      <c r="L488" s="41"/>
      <c r="M488" s="61"/>
      <c r="N488" s="41"/>
      <c r="O488" s="129"/>
    </row>
    <row r="489" spans="2:15" ht="12.75" customHeight="1">
      <c r="B489" s="112">
        <f t="shared" si="14"/>
        <v>0</v>
      </c>
      <c r="C489" s="37"/>
      <c r="D489" s="67"/>
      <c r="E489" s="47"/>
      <c r="F489" s="41"/>
      <c r="G489" s="41"/>
      <c r="H489" s="48"/>
      <c r="I489" s="41"/>
      <c r="J489" s="41"/>
      <c r="K489" s="48"/>
      <c r="L489" s="41"/>
      <c r="M489" s="61"/>
      <c r="N489" s="41"/>
      <c r="O489" s="129"/>
    </row>
    <row r="490" spans="2:15" ht="12.75" customHeight="1">
      <c r="B490" s="112">
        <f t="shared" si="14"/>
        <v>0</v>
      </c>
      <c r="C490" s="37"/>
      <c r="D490" s="67"/>
      <c r="E490" s="47"/>
      <c r="F490" s="41"/>
      <c r="G490" s="41"/>
      <c r="H490" s="48"/>
      <c r="I490" s="41"/>
      <c r="J490" s="41"/>
      <c r="K490" s="48"/>
      <c r="L490" s="41"/>
      <c r="M490" s="61"/>
      <c r="N490" s="41"/>
      <c r="O490" s="129"/>
    </row>
    <row r="491" spans="2:15" ht="12.75" customHeight="1">
      <c r="B491" s="112">
        <f t="shared" si="14"/>
        <v>0</v>
      </c>
      <c r="C491" s="37"/>
      <c r="D491" s="67"/>
      <c r="E491" s="47"/>
      <c r="F491" s="41"/>
      <c r="G491" s="41"/>
      <c r="H491" s="48"/>
      <c r="I491" s="41"/>
      <c r="J491" s="41"/>
      <c r="K491" s="48"/>
      <c r="L491" s="41"/>
      <c r="M491" s="61"/>
      <c r="N491" s="41"/>
      <c r="O491" s="129"/>
    </row>
    <row r="492" spans="2:15" ht="12.75" customHeight="1">
      <c r="B492" s="112">
        <f t="shared" si="14"/>
        <v>0</v>
      </c>
      <c r="C492" s="37"/>
      <c r="D492" s="67"/>
      <c r="E492" s="47"/>
      <c r="F492" s="41"/>
      <c r="G492" s="41"/>
      <c r="H492" s="48"/>
      <c r="I492" s="41"/>
      <c r="J492" s="41"/>
      <c r="K492" s="48"/>
      <c r="L492" s="41"/>
      <c r="M492" s="61"/>
      <c r="N492" s="41"/>
      <c r="O492" s="129"/>
    </row>
    <row r="493" spans="2:15" ht="12.75" customHeight="1">
      <c r="B493" s="112">
        <f t="shared" si="14"/>
        <v>0</v>
      </c>
      <c r="C493" s="37"/>
      <c r="D493" s="67"/>
      <c r="E493" s="47"/>
      <c r="F493" s="41"/>
      <c r="G493" s="41"/>
      <c r="H493" s="48"/>
      <c r="I493" s="41"/>
      <c r="J493" s="41"/>
      <c r="K493" s="48"/>
      <c r="L493" s="41"/>
      <c r="M493" s="61"/>
      <c r="N493" s="41"/>
      <c r="O493" s="129"/>
    </row>
    <row r="494" spans="2:15" ht="12.75" customHeight="1">
      <c r="B494" s="112">
        <f t="shared" si="14"/>
        <v>0</v>
      </c>
      <c r="C494" s="37"/>
      <c r="D494" s="67"/>
      <c r="E494" s="47"/>
      <c r="F494" s="41"/>
      <c r="G494" s="41"/>
      <c r="H494" s="48"/>
      <c r="I494" s="41"/>
      <c r="J494" s="41"/>
      <c r="K494" s="48"/>
      <c r="L494" s="41"/>
      <c r="M494" s="61"/>
      <c r="N494" s="41"/>
      <c r="O494" s="129"/>
    </row>
    <row r="495" spans="2:15" ht="12.75" customHeight="1">
      <c r="B495" s="112">
        <f t="shared" si="14"/>
        <v>0</v>
      </c>
      <c r="C495" s="37"/>
      <c r="D495" s="67"/>
      <c r="E495" s="47"/>
      <c r="F495" s="41"/>
      <c r="G495" s="41"/>
      <c r="H495" s="48"/>
      <c r="I495" s="41"/>
      <c r="J495" s="41"/>
      <c r="K495" s="48"/>
      <c r="L495" s="41"/>
      <c r="M495" s="61"/>
      <c r="N495" s="41"/>
      <c r="O495" s="129"/>
    </row>
    <row r="496" spans="2:15" ht="12.75" customHeight="1">
      <c r="B496" s="112">
        <f t="shared" si="14"/>
        <v>0</v>
      </c>
      <c r="C496" s="37"/>
      <c r="D496" s="67"/>
      <c r="E496" s="47"/>
      <c r="F496" s="41"/>
      <c r="G496" s="41"/>
      <c r="H496" s="48"/>
      <c r="I496" s="41"/>
      <c r="J496" s="41"/>
      <c r="K496" s="48"/>
      <c r="L496" s="41"/>
      <c r="M496" s="61"/>
      <c r="N496" s="41"/>
      <c r="O496" s="129"/>
    </row>
    <row r="497" spans="2:15" ht="12.75" customHeight="1">
      <c r="B497" s="112">
        <f t="shared" si="14"/>
        <v>0</v>
      </c>
      <c r="C497" s="37"/>
      <c r="D497" s="67"/>
      <c r="E497" s="47"/>
      <c r="F497" s="41"/>
      <c r="G497" s="41"/>
      <c r="H497" s="48"/>
      <c r="I497" s="41"/>
      <c r="J497" s="41"/>
      <c r="K497" s="48"/>
      <c r="L497" s="41"/>
      <c r="M497" s="61"/>
      <c r="N497" s="41"/>
      <c r="O497" s="129"/>
    </row>
    <row r="498" spans="2:15" ht="12.75" customHeight="1">
      <c r="B498" s="112">
        <f t="shared" si="14"/>
        <v>0</v>
      </c>
      <c r="C498" s="37"/>
      <c r="D498" s="67"/>
      <c r="E498" s="47"/>
      <c r="F498" s="41"/>
      <c r="G498" s="41"/>
      <c r="H498" s="48"/>
      <c r="I498" s="41"/>
      <c r="J498" s="41"/>
      <c r="K498" s="48"/>
      <c r="L498" s="41"/>
      <c r="M498" s="61"/>
      <c r="N498" s="41"/>
      <c r="O498" s="129"/>
    </row>
    <row r="499" spans="2:15" ht="12.75" customHeight="1">
      <c r="B499" s="112">
        <f t="shared" si="14"/>
        <v>0</v>
      </c>
      <c r="C499" s="37"/>
      <c r="D499" s="67"/>
      <c r="E499" s="47"/>
      <c r="F499" s="41"/>
      <c r="G499" s="41"/>
      <c r="H499" s="48"/>
      <c r="I499" s="41"/>
      <c r="J499" s="41"/>
      <c r="K499" s="48"/>
      <c r="L499" s="41"/>
      <c r="M499" s="61"/>
      <c r="N499" s="41"/>
      <c r="O499" s="129"/>
    </row>
    <row r="500" spans="2:15" ht="12.75" customHeight="1">
      <c r="B500" s="112">
        <f t="shared" si="14"/>
        <v>0</v>
      </c>
      <c r="C500" s="37"/>
      <c r="D500" s="67"/>
      <c r="E500" s="47"/>
      <c r="F500" s="41"/>
      <c r="G500" s="41"/>
      <c r="H500" s="48"/>
      <c r="I500" s="41"/>
      <c r="J500" s="41"/>
      <c r="K500" s="48"/>
      <c r="L500" s="41"/>
      <c r="M500" s="61"/>
      <c r="N500" s="41"/>
      <c r="O500" s="129"/>
    </row>
    <row r="501" spans="2:15" ht="12.75" customHeight="1">
      <c r="B501" s="112">
        <f t="shared" si="14"/>
        <v>0</v>
      </c>
      <c r="C501" s="37"/>
      <c r="D501" s="67"/>
      <c r="E501" s="47"/>
      <c r="F501" s="41"/>
      <c r="G501" s="41"/>
      <c r="H501" s="48"/>
      <c r="I501" s="41"/>
      <c r="J501" s="41"/>
      <c r="K501" s="48"/>
      <c r="L501" s="41"/>
      <c r="M501" s="61"/>
      <c r="N501" s="41"/>
      <c r="O501" s="129"/>
    </row>
    <row r="502" spans="2:15" ht="12.75" customHeight="1">
      <c r="B502" s="112">
        <f t="shared" si="14"/>
        <v>0</v>
      </c>
      <c r="C502" s="37"/>
      <c r="D502" s="67"/>
      <c r="E502" s="47"/>
      <c r="F502" s="41"/>
      <c r="G502" s="41"/>
      <c r="H502" s="48"/>
      <c r="I502" s="41"/>
      <c r="J502" s="41"/>
      <c r="K502" s="48"/>
      <c r="L502" s="41"/>
      <c r="M502" s="61"/>
      <c r="N502" s="41"/>
      <c r="O502" s="129"/>
    </row>
    <row r="503" spans="2:15" ht="12.75" customHeight="1">
      <c r="B503" s="112">
        <f t="shared" si="14"/>
        <v>0</v>
      </c>
      <c r="C503" s="37"/>
      <c r="D503" s="67"/>
      <c r="E503" s="47"/>
      <c r="F503" s="41"/>
      <c r="G503" s="41"/>
      <c r="H503" s="48"/>
      <c r="I503" s="41"/>
      <c r="J503" s="41"/>
      <c r="K503" s="48"/>
      <c r="L503" s="41"/>
      <c r="M503" s="61"/>
      <c r="N503" s="41"/>
      <c r="O503" s="129"/>
    </row>
    <row r="504" spans="2:15" ht="12.75" customHeight="1">
      <c r="B504" s="112">
        <f t="shared" si="14"/>
        <v>0</v>
      </c>
      <c r="C504" s="37"/>
      <c r="D504" s="67"/>
      <c r="E504" s="47"/>
      <c r="F504" s="41"/>
      <c r="G504" s="41"/>
      <c r="H504" s="48"/>
      <c r="I504" s="41"/>
      <c r="J504" s="41"/>
      <c r="K504" s="48"/>
      <c r="L504" s="41"/>
      <c r="M504" s="61"/>
      <c r="N504" s="41"/>
      <c r="O504" s="129"/>
    </row>
    <row r="505" spans="2:15" ht="12.75" customHeight="1">
      <c r="B505" s="112">
        <f t="shared" si="14"/>
        <v>0</v>
      </c>
      <c r="C505" s="37"/>
      <c r="D505" s="67"/>
      <c r="E505" s="47"/>
      <c r="F505" s="41"/>
      <c r="G505" s="41"/>
      <c r="H505" s="48"/>
      <c r="I505" s="41"/>
      <c r="J505" s="41"/>
      <c r="K505" s="48"/>
      <c r="L505" s="41"/>
      <c r="M505" s="61"/>
      <c r="N505" s="41"/>
      <c r="O505" s="129"/>
    </row>
    <row r="506" spans="2:15" ht="12.75" customHeight="1">
      <c r="B506" s="112">
        <f t="shared" si="14"/>
        <v>0</v>
      </c>
      <c r="C506" s="37"/>
      <c r="D506" s="67"/>
      <c r="E506" s="47"/>
      <c r="F506" s="41"/>
      <c r="G506" s="41"/>
      <c r="H506" s="48"/>
      <c r="I506" s="41"/>
      <c r="J506" s="41"/>
      <c r="K506" s="48"/>
      <c r="L506" s="41"/>
      <c r="M506" s="61"/>
      <c r="N506" s="41"/>
      <c r="O506" s="129"/>
    </row>
    <row r="507" spans="2:15" ht="12.75" customHeight="1">
      <c r="B507" s="112">
        <f t="shared" si="14"/>
        <v>0</v>
      </c>
      <c r="C507" s="37"/>
      <c r="D507" s="67"/>
      <c r="E507" s="47"/>
      <c r="F507" s="41"/>
      <c r="G507" s="41"/>
      <c r="H507" s="48"/>
      <c r="I507" s="41"/>
      <c r="J507" s="41"/>
      <c r="K507" s="48"/>
      <c r="L507" s="41"/>
      <c r="M507" s="61"/>
      <c r="N507" s="41"/>
      <c r="O507" s="129"/>
    </row>
    <row r="508" spans="2:15" ht="12.75" customHeight="1">
      <c r="B508" s="112">
        <f t="shared" si="14"/>
        <v>0</v>
      </c>
      <c r="C508" s="37"/>
      <c r="D508" s="67"/>
      <c r="E508" s="47"/>
      <c r="F508" s="41"/>
      <c r="G508" s="41"/>
      <c r="H508" s="48"/>
      <c r="I508" s="41"/>
      <c r="J508" s="41"/>
      <c r="K508" s="48"/>
      <c r="L508" s="41"/>
      <c r="M508" s="61"/>
      <c r="N508" s="41"/>
      <c r="O508" s="129"/>
    </row>
    <row r="509" spans="2:15" ht="12.75" customHeight="1">
      <c r="B509" s="112">
        <f t="shared" si="14"/>
        <v>0</v>
      </c>
      <c r="C509" s="37"/>
      <c r="D509" s="67"/>
      <c r="E509" s="47"/>
      <c r="F509" s="41"/>
      <c r="G509" s="41"/>
      <c r="H509" s="48"/>
      <c r="I509" s="41"/>
      <c r="J509" s="41"/>
      <c r="K509" s="48"/>
      <c r="L509" s="41"/>
      <c r="M509" s="61"/>
      <c r="N509" s="41"/>
      <c r="O509" s="129"/>
    </row>
    <row r="510" spans="2:15" ht="12.75" customHeight="1">
      <c r="B510" s="112">
        <f t="shared" si="14"/>
        <v>0</v>
      </c>
      <c r="C510" s="37"/>
      <c r="D510" s="67"/>
      <c r="E510" s="47"/>
      <c r="F510" s="41"/>
      <c r="G510" s="41"/>
      <c r="H510" s="48"/>
      <c r="I510" s="41"/>
      <c r="J510" s="41"/>
      <c r="K510" s="48"/>
      <c r="L510" s="41"/>
      <c r="M510" s="61"/>
      <c r="N510" s="41"/>
      <c r="O510" s="129"/>
    </row>
    <row r="511" spans="2:15" ht="12.75" customHeight="1">
      <c r="B511" s="112">
        <f t="shared" si="14"/>
        <v>0</v>
      </c>
      <c r="C511" s="37"/>
      <c r="D511" s="67"/>
      <c r="E511" s="47"/>
      <c r="F511" s="41"/>
      <c r="G511" s="41"/>
      <c r="H511" s="48"/>
      <c r="I511" s="41"/>
      <c r="J511" s="41"/>
      <c r="K511" s="48"/>
      <c r="L511" s="41"/>
      <c r="M511" s="61"/>
      <c r="N511" s="41"/>
      <c r="O511" s="129"/>
    </row>
    <row r="512" spans="2:15" ht="12.75" customHeight="1">
      <c r="B512" s="112">
        <f t="shared" si="14"/>
        <v>0</v>
      </c>
      <c r="C512" s="37"/>
      <c r="D512" s="67"/>
      <c r="E512" s="47"/>
      <c r="F512" s="41"/>
      <c r="G512" s="41"/>
      <c r="H512" s="48"/>
      <c r="I512" s="41"/>
      <c r="J512" s="41"/>
      <c r="K512" s="48"/>
      <c r="L512" s="41"/>
      <c r="M512" s="61"/>
      <c r="N512" s="41"/>
      <c r="O512" s="129"/>
    </row>
    <row r="513" spans="2:15" ht="12.75" customHeight="1">
      <c r="B513" s="112">
        <f t="shared" si="14"/>
        <v>0</v>
      </c>
      <c r="C513" s="37"/>
      <c r="D513" s="67"/>
      <c r="E513" s="47"/>
      <c r="F513" s="41"/>
      <c r="G513" s="41"/>
      <c r="H513" s="48"/>
      <c r="I513" s="41"/>
      <c r="J513" s="41"/>
      <c r="K513" s="48"/>
      <c r="L513" s="41"/>
      <c r="M513" s="61"/>
      <c r="N513" s="41"/>
      <c r="O513" s="129"/>
    </row>
    <row r="514" spans="2:15" ht="12.75" customHeight="1">
      <c r="B514" s="112">
        <f t="shared" si="14"/>
        <v>0</v>
      </c>
      <c r="C514" s="37"/>
      <c r="D514" s="67"/>
      <c r="E514" s="47"/>
      <c r="F514" s="41"/>
      <c r="G514" s="41"/>
      <c r="H514" s="48"/>
      <c r="I514" s="41"/>
      <c r="J514" s="41"/>
      <c r="K514" s="48"/>
      <c r="L514" s="41"/>
      <c r="M514" s="61"/>
      <c r="N514" s="41"/>
      <c r="O514" s="129"/>
    </row>
    <row r="515" spans="2:15" ht="12.75" customHeight="1">
      <c r="B515" s="112">
        <f t="shared" si="14"/>
        <v>0</v>
      </c>
      <c r="C515" s="37"/>
      <c r="D515" s="67"/>
      <c r="E515" s="47"/>
      <c r="F515" s="41"/>
      <c r="G515" s="41"/>
      <c r="H515" s="48"/>
      <c r="I515" s="41"/>
      <c r="J515" s="41"/>
      <c r="K515" s="48"/>
      <c r="L515" s="41"/>
      <c r="M515" s="61"/>
      <c r="N515" s="41"/>
      <c r="O515" s="129"/>
    </row>
    <row r="516" spans="2:15" ht="12.75" customHeight="1">
      <c r="B516" s="112">
        <f t="shared" si="14"/>
        <v>0</v>
      </c>
      <c r="C516" s="37"/>
      <c r="D516" s="67"/>
      <c r="E516" s="47"/>
      <c r="F516" s="41"/>
      <c r="G516" s="41"/>
      <c r="H516" s="48"/>
      <c r="I516" s="41"/>
      <c r="J516" s="41"/>
      <c r="K516" s="48"/>
      <c r="L516" s="41"/>
      <c r="M516" s="61"/>
      <c r="N516" s="41"/>
      <c r="O516" s="129"/>
    </row>
    <row r="517" spans="2:15" ht="12.75" customHeight="1">
      <c r="B517" s="112">
        <f t="shared" si="14"/>
        <v>0</v>
      </c>
      <c r="C517" s="37"/>
      <c r="D517" s="67"/>
      <c r="E517" s="47"/>
      <c r="F517" s="41"/>
      <c r="G517" s="41"/>
      <c r="H517" s="48"/>
      <c r="I517" s="41"/>
      <c r="J517" s="41"/>
      <c r="K517" s="48"/>
      <c r="L517" s="41"/>
      <c r="M517" s="61"/>
      <c r="N517" s="41"/>
      <c r="O517" s="129"/>
    </row>
    <row r="518" spans="2:15" ht="12.75" customHeight="1">
      <c r="B518" s="112">
        <f t="shared" si="14"/>
        <v>0</v>
      </c>
      <c r="C518" s="37"/>
      <c r="D518" s="67"/>
      <c r="E518" s="47"/>
      <c r="F518" s="41"/>
      <c r="G518" s="41"/>
      <c r="H518" s="48"/>
      <c r="I518" s="41"/>
      <c r="J518" s="41"/>
      <c r="K518" s="48"/>
      <c r="L518" s="41"/>
      <c r="M518" s="61"/>
      <c r="N518" s="41"/>
      <c r="O518" s="129"/>
    </row>
    <row r="519" spans="2:15" ht="12.75" customHeight="1">
      <c r="B519" s="112">
        <f t="shared" si="14"/>
        <v>0</v>
      </c>
      <c r="C519" s="37"/>
      <c r="D519" s="67"/>
      <c r="E519" s="47"/>
      <c r="F519" s="41"/>
      <c r="G519" s="41"/>
      <c r="H519" s="48"/>
      <c r="I519" s="41"/>
      <c r="J519" s="41"/>
      <c r="K519" s="48"/>
      <c r="L519" s="41"/>
      <c r="M519" s="61"/>
      <c r="N519" s="41"/>
      <c r="O519" s="129"/>
    </row>
    <row r="520" spans="2:15" ht="12.75" customHeight="1">
      <c r="B520" s="112">
        <f t="shared" si="14"/>
        <v>0</v>
      </c>
      <c r="C520" s="37"/>
      <c r="D520" s="67"/>
      <c r="E520" s="47"/>
      <c r="F520" s="41"/>
      <c r="G520" s="41"/>
      <c r="H520" s="48"/>
      <c r="I520" s="41"/>
      <c r="J520" s="41"/>
      <c r="K520" s="48"/>
      <c r="L520" s="41"/>
      <c r="M520" s="61"/>
      <c r="N520" s="41"/>
      <c r="O520" s="129"/>
    </row>
    <row r="521" spans="2:15" ht="12.75" customHeight="1">
      <c r="B521" s="112">
        <f t="shared" si="14"/>
        <v>0</v>
      </c>
      <c r="C521" s="37"/>
      <c r="D521" s="67"/>
      <c r="E521" s="47"/>
      <c r="F521" s="41"/>
      <c r="G521" s="41"/>
      <c r="H521" s="48"/>
      <c r="I521" s="41"/>
      <c r="J521" s="41"/>
      <c r="K521" s="48"/>
      <c r="L521" s="41"/>
      <c r="M521" s="61"/>
      <c r="N521" s="41"/>
      <c r="O521" s="129"/>
    </row>
    <row r="522" spans="2:15" ht="12.75" customHeight="1">
      <c r="B522" s="112">
        <f t="shared" si="14"/>
        <v>0</v>
      </c>
      <c r="C522" s="37"/>
      <c r="D522" s="67"/>
      <c r="E522" s="47"/>
      <c r="F522" s="41"/>
      <c r="G522" s="41"/>
      <c r="H522" s="48"/>
      <c r="I522" s="41"/>
      <c r="J522" s="41"/>
      <c r="K522" s="48"/>
      <c r="L522" s="41"/>
      <c r="M522" s="61"/>
      <c r="N522" s="41"/>
      <c r="O522" s="129"/>
    </row>
    <row r="523" spans="2:15" ht="12.75" customHeight="1">
      <c r="B523" s="112">
        <f t="shared" si="14"/>
        <v>0</v>
      </c>
      <c r="C523" s="37"/>
      <c r="D523" s="67"/>
      <c r="E523" s="47"/>
      <c r="F523" s="41"/>
      <c r="G523" s="41"/>
      <c r="H523" s="48"/>
      <c r="I523" s="41"/>
      <c r="J523" s="41"/>
      <c r="K523" s="48"/>
      <c r="L523" s="41"/>
      <c r="M523" s="61"/>
      <c r="N523" s="41"/>
      <c r="O523" s="129"/>
    </row>
    <row r="524" spans="2:15" ht="12.75" customHeight="1">
      <c r="B524" s="112">
        <f t="shared" si="14"/>
        <v>0</v>
      </c>
      <c r="C524" s="37"/>
      <c r="D524" s="67"/>
      <c r="E524" s="47"/>
      <c r="F524" s="41"/>
      <c r="G524" s="41"/>
      <c r="H524" s="48"/>
      <c r="I524" s="41"/>
      <c r="J524" s="41"/>
      <c r="K524" s="48"/>
      <c r="L524" s="41"/>
      <c r="M524" s="61"/>
      <c r="N524" s="41"/>
      <c r="O524" s="129"/>
    </row>
    <row r="525" spans="2:15" ht="12.75" customHeight="1">
      <c r="B525" s="112">
        <f t="shared" si="14"/>
        <v>0</v>
      </c>
      <c r="C525" s="37"/>
      <c r="D525" s="67"/>
      <c r="E525" s="47"/>
      <c r="F525" s="41"/>
      <c r="G525" s="41"/>
      <c r="H525" s="48"/>
      <c r="I525" s="41"/>
      <c r="J525" s="41"/>
      <c r="K525" s="48"/>
      <c r="L525" s="41"/>
      <c r="M525" s="61"/>
      <c r="N525" s="41"/>
      <c r="O525" s="129"/>
    </row>
    <row r="526" spans="2:15" ht="12.75" customHeight="1">
      <c r="B526" s="112">
        <f t="shared" si="14"/>
        <v>0</v>
      </c>
      <c r="C526" s="37"/>
      <c r="D526" s="67"/>
      <c r="E526" s="47"/>
      <c r="F526" s="41"/>
      <c r="G526" s="41"/>
      <c r="H526" s="48"/>
      <c r="I526" s="41"/>
      <c r="J526" s="41"/>
      <c r="K526" s="48"/>
      <c r="L526" s="41"/>
      <c r="M526" s="61"/>
      <c r="N526" s="41"/>
      <c r="O526" s="129"/>
    </row>
    <row r="527" spans="2:15" ht="12.75" customHeight="1">
      <c r="B527" s="112">
        <f t="shared" si="14"/>
        <v>0</v>
      </c>
      <c r="C527" s="37"/>
      <c r="D527" s="67"/>
      <c r="E527" s="47"/>
      <c r="F527" s="41"/>
      <c r="G527" s="41"/>
      <c r="H527" s="48"/>
      <c r="I527" s="41"/>
      <c r="J527" s="41"/>
      <c r="K527" s="48"/>
      <c r="L527" s="41"/>
      <c r="M527" s="61"/>
      <c r="N527" s="41"/>
      <c r="O527" s="129"/>
    </row>
    <row r="528" spans="2:15" ht="12.75" customHeight="1">
      <c r="B528" s="112">
        <f t="shared" si="14"/>
        <v>0</v>
      </c>
      <c r="C528" s="37"/>
      <c r="D528" s="67"/>
      <c r="E528" s="47"/>
      <c r="F528" s="41"/>
      <c r="G528" s="41"/>
      <c r="H528" s="48"/>
      <c r="I528" s="41"/>
      <c r="J528" s="41"/>
      <c r="K528" s="48"/>
      <c r="L528" s="41"/>
      <c r="M528" s="61"/>
      <c r="N528" s="41"/>
      <c r="O528" s="129"/>
    </row>
    <row r="529" spans="2:15" ht="12.75" customHeight="1">
      <c r="B529" s="112">
        <f t="shared" si="14"/>
        <v>0</v>
      </c>
      <c r="C529" s="37"/>
      <c r="D529" s="67"/>
      <c r="E529" s="47"/>
      <c r="F529" s="41"/>
      <c r="G529" s="41"/>
      <c r="H529" s="48"/>
      <c r="I529" s="41"/>
      <c r="J529" s="41"/>
      <c r="K529" s="48"/>
      <c r="L529" s="41"/>
      <c r="M529" s="61"/>
      <c r="N529" s="41"/>
      <c r="O529" s="129"/>
    </row>
    <row r="530" spans="2:15" ht="12.75" customHeight="1">
      <c r="B530" s="112">
        <f t="shared" ref="B530:B593" si="15">$C$2</f>
        <v>0</v>
      </c>
      <c r="C530" s="37"/>
      <c r="D530" s="67"/>
      <c r="E530" s="47"/>
      <c r="F530" s="41"/>
      <c r="G530" s="41"/>
      <c r="H530" s="48"/>
      <c r="I530" s="41"/>
      <c r="J530" s="41"/>
      <c r="K530" s="48"/>
      <c r="L530" s="41"/>
      <c r="M530" s="61"/>
      <c r="N530" s="41"/>
      <c r="O530" s="129"/>
    </row>
    <row r="531" spans="2:15" ht="12.75" customHeight="1">
      <c r="B531" s="112">
        <f t="shared" si="15"/>
        <v>0</v>
      </c>
      <c r="C531" s="37"/>
      <c r="D531" s="67"/>
      <c r="E531" s="47"/>
      <c r="F531" s="41"/>
      <c r="G531" s="41"/>
      <c r="H531" s="48"/>
      <c r="I531" s="41"/>
      <c r="J531" s="41"/>
      <c r="K531" s="48"/>
      <c r="L531" s="41"/>
      <c r="M531" s="61"/>
      <c r="N531" s="41"/>
      <c r="O531" s="129"/>
    </row>
    <row r="532" spans="2:15" ht="12.75" customHeight="1">
      <c r="B532" s="112">
        <f t="shared" si="15"/>
        <v>0</v>
      </c>
      <c r="C532" s="37"/>
      <c r="D532" s="67"/>
      <c r="E532" s="47"/>
      <c r="F532" s="41"/>
      <c r="G532" s="41"/>
      <c r="H532" s="48"/>
      <c r="I532" s="41"/>
      <c r="J532" s="41"/>
      <c r="K532" s="48"/>
      <c r="L532" s="41"/>
      <c r="M532" s="61"/>
      <c r="N532" s="41"/>
      <c r="O532" s="129"/>
    </row>
    <row r="533" spans="2:15" ht="12.75" customHeight="1">
      <c r="B533" s="112">
        <f t="shared" si="15"/>
        <v>0</v>
      </c>
      <c r="C533" s="37"/>
      <c r="D533" s="67"/>
      <c r="E533" s="47"/>
      <c r="F533" s="41"/>
      <c r="G533" s="41"/>
      <c r="H533" s="48"/>
      <c r="I533" s="41"/>
      <c r="J533" s="41"/>
      <c r="K533" s="48"/>
      <c r="L533" s="41"/>
      <c r="M533" s="61"/>
      <c r="N533" s="41"/>
      <c r="O533" s="129"/>
    </row>
    <row r="534" spans="2:15" ht="12.75" customHeight="1">
      <c r="B534" s="112">
        <f t="shared" si="15"/>
        <v>0</v>
      </c>
      <c r="C534" s="37"/>
      <c r="D534" s="67"/>
      <c r="E534" s="47"/>
      <c r="F534" s="41"/>
      <c r="G534" s="41"/>
      <c r="H534" s="48"/>
      <c r="I534" s="41"/>
      <c r="J534" s="41"/>
      <c r="K534" s="48"/>
      <c r="L534" s="41"/>
      <c r="M534" s="61"/>
      <c r="N534" s="41"/>
      <c r="O534" s="129"/>
    </row>
    <row r="535" spans="2:15" ht="12.75" customHeight="1">
      <c r="B535" s="112">
        <f t="shared" si="15"/>
        <v>0</v>
      </c>
      <c r="C535" s="37"/>
      <c r="D535" s="67"/>
      <c r="E535" s="47"/>
      <c r="F535" s="41"/>
      <c r="G535" s="41"/>
      <c r="H535" s="48"/>
      <c r="I535" s="41"/>
      <c r="J535" s="41"/>
      <c r="K535" s="48"/>
      <c r="L535" s="41"/>
      <c r="M535" s="61"/>
      <c r="N535" s="41"/>
      <c r="O535" s="129"/>
    </row>
    <row r="536" spans="2:15" ht="12.75" customHeight="1">
      <c r="B536" s="112">
        <f t="shared" si="15"/>
        <v>0</v>
      </c>
      <c r="C536" s="37"/>
      <c r="D536" s="67"/>
      <c r="E536" s="47"/>
      <c r="F536" s="41"/>
      <c r="G536" s="41"/>
      <c r="H536" s="48"/>
      <c r="I536" s="41"/>
      <c r="J536" s="41"/>
      <c r="K536" s="48"/>
      <c r="L536" s="41"/>
      <c r="M536" s="61"/>
      <c r="N536" s="41"/>
      <c r="O536" s="129"/>
    </row>
    <row r="537" spans="2:15" ht="12.75" customHeight="1">
      <c r="B537" s="112">
        <f t="shared" si="15"/>
        <v>0</v>
      </c>
      <c r="C537" s="37"/>
      <c r="D537" s="67"/>
      <c r="E537" s="47"/>
      <c r="F537" s="41"/>
      <c r="G537" s="41"/>
      <c r="H537" s="48"/>
      <c r="I537" s="41"/>
      <c r="J537" s="41"/>
      <c r="K537" s="48"/>
      <c r="L537" s="41"/>
      <c r="M537" s="61"/>
      <c r="N537" s="41"/>
      <c r="O537" s="129"/>
    </row>
    <row r="538" spans="2:15" ht="12.75" customHeight="1">
      <c r="B538" s="112">
        <f t="shared" si="15"/>
        <v>0</v>
      </c>
      <c r="C538" s="37"/>
      <c r="D538" s="67"/>
      <c r="E538" s="47"/>
      <c r="F538" s="41"/>
      <c r="G538" s="41"/>
      <c r="H538" s="48"/>
      <c r="I538" s="41"/>
      <c r="J538" s="41"/>
      <c r="K538" s="48"/>
      <c r="L538" s="41"/>
      <c r="M538" s="61"/>
      <c r="N538" s="41"/>
      <c r="O538" s="129"/>
    </row>
    <row r="539" spans="2:15" ht="12.75" customHeight="1">
      <c r="B539" s="112">
        <f t="shared" si="15"/>
        <v>0</v>
      </c>
      <c r="C539" s="37"/>
      <c r="D539" s="67"/>
      <c r="E539" s="47"/>
      <c r="F539" s="41"/>
      <c r="G539" s="41"/>
      <c r="H539" s="48"/>
      <c r="I539" s="41"/>
      <c r="J539" s="41"/>
      <c r="K539" s="48"/>
      <c r="L539" s="41"/>
      <c r="M539" s="61"/>
      <c r="N539" s="41"/>
      <c r="O539" s="129"/>
    </row>
    <row r="540" spans="2:15" ht="12.75" customHeight="1">
      <c r="B540" s="112">
        <f t="shared" si="15"/>
        <v>0</v>
      </c>
      <c r="C540" s="37"/>
      <c r="D540" s="67"/>
      <c r="E540" s="47"/>
      <c r="F540" s="41"/>
      <c r="G540" s="41"/>
      <c r="H540" s="48"/>
      <c r="I540" s="41"/>
      <c r="J540" s="41"/>
      <c r="K540" s="48"/>
      <c r="L540" s="41"/>
      <c r="M540" s="61"/>
      <c r="N540" s="41"/>
      <c r="O540" s="129"/>
    </row>
    <row r="541" spans="2:15" ht="12.75" customHeight="1">
      <c r="B541" s="112">
        <f t="shared" si="15"/>
        <v>0</v>
      </c>
      <c r="C541" s="37"/>
      <c r="D541" s="67"/>
      <c r="E541" s="47"/>
      <c r="F541" s="41"/>
      <c r="G541" s="41"/>
      <c r="H541" s="48"/>
      <c r="I541" s="41"/>
      <c r="J541" s="41"/>
      <c r="K541" s="48"/>
      <c r="L541" s="41"/>
      <c r="M541" s="61"/>
      <c r="N541" s="41"/>
      <c r="O541" s="129"/>
    </row>
    <row r="542" spans="2:15" ht="12.75" customHeight="1">
      <c r="B542" s="112">
        <f t="shared" si="15"/>
        <v>0</v>
      </c>
      <c r="C542" s="37"/>
      <c r="D542" s="67"/>
      <c r="E542" s="47"/>
      <c r="F542" s="41"/>
      <c r="G542" s="41"/>
      <c r="H542" s="48"/>
      <c r="I542" s="41"/>
      <c r="J542" s="41"/>
      <c r="K542" s="48"/>
      <c r="L542" s="41"/>
      <c r="M542" s="61"/>
      <c r="N542" s="41"/>
      <c r="O542" s="129"/>
    </row>
    <row r="543" spans="2:15" ht="12.75" customHeight="1">
      <c r="B543" s="112">
        <f t="shared" si="15"/>
        <v>0</v>
      </c>
      <c r="C543" s="37"/>
      <c r="D543" s="67"/>
      <c r="E543" s="47"/>
      <c r="F543" s="41"/>
      <c r="G543" s="41"/>
      <c r="H543" s="48"/>
      <c r="I543" s="41"/>
      <c r="J543" s="41"/>
      <c r="K543" s="48"/>
      <c r="L543" s="41"/>
      <c r="M543" s="61"/>
      <c r="N543" s="41"/>
      <c r="O543" s="129"/>
    </row>
    <row r="544" spans="2:15" ht="12.75" customHeight="1">
      <c r="B544" s="112">
        <f t="shared" si="15"/>
        <v>0</v>
      </c>
      <c r="C544" s="37"/>
      <c r="D544" s="67"/>
      <c r="E544" s="47"/>
      <c r="F544" s="41"/>
      <c r="G544" s="41"/>
      <c r="H544" s="48"/>
      <c r="I544" s="41"/>
      <c r="J544" s="41"/>
      <c r="K544" s="48"/>
      <c r="L544" s="41"/>
      <c r="M544" s="61"/>
      <c r="N544" s="41"/>
      <c r="O544" s="129"/>
    </row>
    <row r="545" spans="2:15" ht="12.75" customHeight="1">
      <c r="B545" s="112">
        <f t="shared" si="15"/>
        <v>0</v>
      </c>
      <c r="C545" s="37"/>
      <c r="D545" s="67"/>
      <c r="E545" s="47"/>
      <c r="F545" s="41"/>
      <c r="G545" s="41"/>
      <c r="H545" s="48"/>
      <c r="I545" s="41"/>
      <c r="J545" s="41"/>
      <c r="K545" s="48"/>
      <c r="L545" s="41"/>
      <c r="M545" s="61"/>
      <c r="N545" s="41"/>
      <c r="O545" s="129"/>
    </row>
    <row r="546" spans="2:15" ht="12.75" customHeight="1">
      <c r="B546" s="112">
        <f t="shared" si="15"/>
        <v>0</v>
      </c>
      <c r="C546" s="37"/>
      <c r="D546" s="67"/>
      <c r="E546" s="47"/>
      <c r="F546" s="41"/>
      <c r="G546" s="41"/>
      <c r="H546" s="48"/>
      <c r="I546" s="41"/>
      <c r="J546" s="41"/>
      <c r="K546" s="48"/>
      <c r="L546" s="41"/>
      <c r="M546" s="61"/>
      <c r="N546" s="41"/>
      <c r="O546" s="129"/>
    </row>
    <row r="547" spans="2:15" ht="12.75" customHeight="1">
      <c r="B547" s="112">
        <f t="shared" si="15"/>
        <v>0</v>
      </c>
      <c r="C547" s="37"/>
      <c r="D547" s="67"/>
      <c r="E547" s="47"/>
      <c r="F547" s="41"/>
      <c r="G547" s="41"/>
      <c r="H547" s="48"/>
      <c r="I547" s="41"/>
      <c r="J547" s="41"/>
      <c r="K547" s="48"/>
      <c r="L547" s="41"/>
      <c r="M547" s="61"/>
      <c r="N547" s="41"/>
      <c r="O547" s="129"/>
    </row>
    <row r="548" spans="2:15" ht="12.75" customHeight="1">
      <c r="B548" s="112">
        <f t="shared" si="15"/>
        <v>0</v>
      </c>
      <c r="C548" s="37"/>
      <c r="D548" s="67"/>
      <c r="E548" s="47"/>
      <c r="F548" s="41"/>
      <c r="G548" s="41"/>
      <c r="H548" s="48"/>
      <c r="I548" s="41"/>
      <c r="J548" s="41"/>
      <c r="K548" s="48"/>
      <c r="L548" s="41"/>
      <c r="M548" s="61"/>
      <c r="N548" s="41"/>
      <c r="O548" s="129"/>
    </row>
    <row r="549" spans="2:15" ht="12.75" customHeight="1">
      <c r="B549" s="112">
        <f t="shared" si="15"/>
        <v>0</v>
      </c>
      <c r="C549" s="37"/>
      <c r="D549" s="67"/>
      <c r="E549" s="47"/>
      <c r="F549" s="41"/>
      <c r="G549" s="41"/>
      <c r="H549" s="48"/>
      <c r="I549" s="41"/>
      <c r="J549" s="41"/>
      <c r="K549" s="48"/>
      <c r="L549" s="41"/>
      <c r="M549" s="61"/>
      <c r="N549" s="41"/>
      <c r="O549" s="129"/>
    </row>
    <row r="550" spans="2:15" ht="12.75" customHeight="1">
      <c r="B550" s="112">
        <f t="shared" si="15"/>
        <v>0</v>
      </c>
      <c r="C550" s="37"/>
      <c r="D550" s="67"/>
      <c r="E550" s="47"/>
      <c r="F550" s="41"/>
      <c r="G550" s="41"/>
      <c r="H550" s="48"/>
      <c r="I550" s="41"/>
      <c r="J550" s="41"/>
      <c r="K550" s="48"/>
      <c r="L550" s="41"/>
      <c r="M550" s="61"/>
      <c r="N550" s="41"/>
      <c r="O550" s="129"/>
    </row>
    <row r="551" spans="2:15" ht="12.75" customHeight="1">
      <c r="B551" s="112">
        <f t="shared" si="15"/>
        <v>0</v>
      </c>
      <c r="C551" s="37"/>
      <c r="D551" s="67"/>
      <c r="E551" s="47"/>
      <c r="F551" s="41"/>
      <c r="G551" s="41"/>
      <c r="H551" s="48"/>
      <c r="I551" s="41"/>
      <c r="J551" s="41"/>
      <c r="K551" s="48"/>
      <c r="L551" s="41"/>
      <c r="M551" s="61"/>
      <c r="N551" s="41"/>
      <c r="O551" s="129"/>
    </row>
    <row r="552" spans="2:15" ht="12.75" customHeight="1">
      <c r="B552" s="112">
        <f t="shared" si="15"/>
        <v>0</v>
      </c>
      <c r="C552" s="37"/>
      <c r="D552" s="67"/>
      <c r="E552" s="47"/>
      <c r="F552" s="41"/>
      <c r="G552" s="41"/>
      <c r="H552" s="48"/>
      <c r="I552" s="41"/>
      <c r="J552" s="41"/>
      <c r="K552" s="48"/>
      <c r="L552" s="41"/>
      <c r="M552" s="61"/>
      <c r="N552" s="41"/>
      <c r="O552" s="129"/>
    </row>
    <row r="553" spans="2:15" ht="12.75" customHeight="1">
      <c r="B553" s="112">
        <f t="shared" si="15"/>
        <v>0</v>
      </c>
      <c r="C553" s="37"/>
      <c r="D553" s="67"/>
      <c r="E553" s="47"/>
      <c r="F553" s="41"/>
      <c r="G553" s="41"/>
      <c r="H553" s="48"/>
      <c r="I553" s="41"/>
      <c r="J553" s="41"/>
      <c r="K553" s="48"/>
      <c r="L553" s="41"/>
      <c r="M553" s="61"/>
      <c r="N553" s="41"/>
      <c r="O553" s="129"/>
    </row>
    <row r="554" spans="2:15" ht="12.75" customHeight="1">
      <c r="B554" s="112">
        <f t="shared" si="15"/>
        <v>0</v>
      </c>
      <c r="C554" s="37"/>
      <c r="D554" s="67"/>
      <c r="E554" s="47"/>
      <c r="F554" s="41"/>
      <c r="G554" s="41"/>
      <c r="H554" s="48"/>
      <c r="I554" s="41"/>
      <c r="J554" s="41"/>
      <c r="K554" s="48"/>
      <c r="L554" s="41"/>
      <c r="M554" s="61"/>
      <c r="N554" s="41"/>
      <c r="O554" s="129"/>
    </row>
    <row r="555" spans="2:15" ht="12.75" customHeight="1">
      <c r="B555" s="112">
        <f t="shared" si="15"/>
        <v>0</v>
      </c>
      <c r="C555" s="37"/>
      <c r="D555" s="67"/>
      <c r="E555" s="47"/>
      <c r="F555" s="41"/>
      <c r="G555" s="41"/>
      <c r="H555" s="48"/>
      <c r="I555" s="41"/>
      <c r="J555" s="41"/>
      <c r="K555" s="48"/>
      <c r="L555" s="41"/>
      <c r="M555" s="61"/>
      <c r="N555" s="41"/>
      <c r="O555" s="129"/>
    </row>
    <row r="556" spans="2:15" ht="12.75" customHeight="1">
      <c r="B556" s="112">
        <f t="shared" si="15"/>
        <v>0</v>
      </c>
      <c r="C556" s="37"/>
      <c r="D556" s="67"/>
      <c r="E556" s="47"/>
      <c r="F556" s="41"/>
      <c r="G556" s="41"/>
      <c r="H556" s="48"/>
      <c r="I556" s="41"/>
      <c r="J556" s="41"/>
      <c r="K556" s="48"/>
      <c r="L556" s="41"/>
      <c r="M556" s="61"/>
      <c r="N556" s="41"/>
      <c r="O556" s="129"/>
    </row>
    <row r="557" spans="2:15" ht="12.75" customHeight="1">
      <c r="B557" s="112">
        <f t="shared" si="15"/>
        <v>0</v>
      </c>
      <c r="C557" s="37"/>
      <c r="D557" s="67"/>
      <c r="E557" s="47"/>
      <c r="F557" s="41"/>
      <c r="G557" s="41"/>
      <c r="H557" s="48"/>
      <c r="I557" s="41"/>
      <c r="J557" s="41"/>
      <c r="K557" s="48"/>
      <c r="L557" s="41"/>
      <c r="M557" s="61"/>
      <c r="N557" s="41"/>
      <c r="O557" s="129"/>
    </row>
    <row r="558" spans="2:15" ht="12.75" customHeight="1">
      <c r="B558" s="112">
        <f t="shared" si="15"/>
        <v>0</v>
      </c>
      <c r="C558" s="37"/>
      <c r="D558" s="67"/>
      <c r="E558" s="47"/>
      <c r="F558" s="41"/>
      <c r="G558" s="41"/>
      <c r="H558" s="48"/>
      <c r="I558" s="41"/>
      <c r="J558" s="41"/>
      <c r="K558" s="48"/>
      <c r="L558" s="41"/>
      <c r="M558" s="61"/>
      <c r="N558" s="41"/>
      <c r="O558" s="129"/>
    </row>
    <row r="559" spans="2:15" ht="12.75" customHeight="1">
      <c r="B559" s="112">
        <f t="shared" si="15"/>
        <v>0</v>
      </c>
      <c r="C559" s="37"/>
      <c r="D559" s="67"/>
      <c r="E559" s="47"/>
      <c r="F559" s="41"/>
      <c r="G559" s="41"/>
      <c r="H559" s="48"/>
      <c r="I559" s="41"/>
      <c r="J559" s="41"/>
      <c r="K559" s="48"/>
      <c r="L559" s="41"/>
      <c r="M559" s="61"/>
      <c r="N559" s="41"/>
      <c r="O559" s="129"/>
    </row>
    <row r="560" spans="2:15" ht="12.75" customHeight="1">
      <c r="B560" s="112">
        <f t="shared" si="15"/>
        <v>0</v>
      </c>
      <c r="C560" s="37"/>
      <c r="D560" s="67"/>
      <c r="E560" s="47"/>
      <c r="F560" s="41"/>
      <c r="G560" s="41"/>
      <c r="H560" s="48"/>
      <c r="I560" s="41"/>
      <c r="J560" s="41"/>
      <c r="K560" s="48"/>
      <c r="L560" s="41"/>
      <c r="M560" s="61"/>
      <c r="N560" s="41"/>
      <c r="O560" s="129"/>
    </row>
    <row r="561" spans="2:15" ht="12.75" customHeight="1">
      <c r="B561" s="112">
        <f t="shared" si="15"/>
        <v>0</v>
      </c>
      <c r="C561" s="37"/>
      <c r="D561" s="67"/>
      <c r="E561" s="47"/>
      <c r="F561" s="41"/>
      <c r="G561" s="41"/>
      <c r="H561" s="48"/>
      <c r="I561" s="41"/>
      <c r="J561" s="41"/>
      <c r="K561" s="48"/>
      <c r="L561" s="41"/>
      <c r="M561" s="61"/>
      <c r="N561" s="41"/>
      <c r="O561" s="129"/>
    </row>
    <row r="562" spans="2:15" ht="12.75" customHeight="1">
      <c r="B562" s="112">
        <f t="shared" si="15"/>
        <v>0</v>
      </c>
      <c r="C562" s="37"/>
      <c r="D562" s="67"/>
      <c r="E562" s="47"/>
      <c r="F562" s="41"/>
      <c r="G562" s="41"/>
      <c r="H562" s="48"/>
      <c r="I562" s="41"/>
      <c r="J562" s="41"/>
      <c r="K562" s="48"/>
      <c r="L562" s="41"/>
      <c r="M562" s="61"/>
      <c r="N562" s="41"/>
      <c r="O562" s="129"/>
    </row>
    <row r="563" spans="2:15" ht="12.75" customHeight="1">
      <c r="B563" s="112">
        <f t="shared" si="15"/>
        <v>0</v>
      </c>
      <c r="C563" s="37"/>
      <c r="D563" s="67"/>
      <c r="E563" s="47"/>
      <c r="F563" s="41"/>
      <c r="G563" s="41"/>
      <c r="H563" s="48"/>
      <c r="I563" s="41"/>
      <c r="J563" s="41"/>
      <c r="K563" s="48"/>
      <c r="L563" s="41"/>
      <c r="M563" s="61"/>
      <c r="N563" s="41"/>
      <c r="O563" s="129"/>
    </row>
    <row r="564" spans="2:15" ht="12.75" customHeight="1">
      <c r="B564" s="112">
        <f t="shared" si="15"/>
        <v>0</v>
      </c>
      <c r="C564" s="37"/>
      <c r="D564" s="67"/>
      <c r="E564" s="47"/>
      <c r="F564" s="41"/>
      <c r="G564" s="41"/>
      <c r="H564" s="48"/>
      <c r="I564" s="41"/>
      <c r="J564" s="41"/>
      <c r="K564" s="48"/>
      <c r="L564" s="41"/>
      <c r="M564" s="61"/>
      <c r="N564" s="41"/>
      <c r="O564" s="129"/>
    </row>
    <row r="565" spans="2:15" ht="12.75" customHeight="1">
      <c r="B565" s="112">
        <f t="shared" si="15"/>
        <v>0</v>
      </c>
      <c r="C565" s="37"/>
      <c r="D565" s="67"/>
      <c r="E565" s="47"/>
      <c r="F565" s="41"/>
      <c r="G565" s="41"/>
      <c r="H565" s="48"/>
      <c r="I565" s="41"/>
      <c r="J565" s="41"/>
      <c r="K565" s="48"/>
      <c r="L565" s="41"/>
      <c r="M565" s="61"/>
      <c r="N565" s="41"/>
      <c r="O565" s="129"/>
    </row>
    <row r="566" spans="2:15" ht="12.75" customHeight="1">
      <c r="B566" s="112">
        <f t="shared" si="15"/>
        <v>0</v>
      </c>
      <c r="C566" s="37"/>
      <c r="D566" s="67"/>
      <c r="E566" s="47"/>
      <c r="F566" s="41"/>
      <c r="G566" s="41"/>
      <c r="H566" s="48"/>
      <c r="I566" s="41"/>
      <c r="J566" s="41"/>
      <c r="K566" s="48"/>
      <c r="L566" s="41"/>
      <c r="M566" s="61"/>
      <c r="N566" s="41"/>
      <c r="O566" s="129"/>
    </row>
    <row r="567" spans="2:15" ht="12.75" customHeight="1">
      <c r="B567" s="112">
        <f t="shared" si="15"/>
        <v>0</v>
      </c>
      <c r="C567" s="37"/>
      <c r="D567" s="67"/>
      <c r="E567" s="47"/>
      <c r="F567" s="41"/>
      <c r="G567" s="41"/>
      <c r="H567" s="48"/>
      <c r="I567" s="41"/>
      <c r="J567" s="41"/>
      <c r="K567" s="48"/>
      <c r="L567" s="41"/>
      <c r="M567" s="61"/>
      <c r="N567" s="41"/>
      <c r="O567" s="129"/>
    </row>
    <row r="568" spans="2:15" ht="12.75" customHeight="1">
      <c r="B568" s="112">
        <f t="shared" si="15"/>
        <v>0</v>
      </c>
      <c r="C568" s="37"/>
      <c r="D568" s="67"/>
      <c r="E568" s="47"/>
      <c r="F568" s="41"/>
      <c r="G568" s="41"/>
      <c r="H568" s="48"/>
      <c r="I568" s="41"/>
      <c r="J568" s="41"/>
      <c r="K568" s="48"/>
      <c r="L568" s="41"/>
      <c r="M568" s="61"/>
      <c r="N568" s="41"/>
      <c r="O568" s="129"/>
    </row>
    <row r="569" spans="2:15" ht="12.75" customHeight="1">
      <c r="B569" s="112">
        <f t="shared" si="15"/>
        <v>0</v>
      </c>
      <c r="C569" s="37"/>
      <c r="D569" s="67"/>
      <c r="E569" s="47"/>
      <c r="F569" s="41"/>
      <c r="G569" s="41"/>
      <c r="H569" s="48"/>
      <c r="I569" s="41"/>
      <c r="J569" s="41"/>
      <c r="K569" s="48"/>
      <c r="L569" s="41"/>
      <c r="M569" s="61"/>
      <c r="N569" s="41"/>
      <c r="O569" s="129"/>
    </row>
    <row r="570" spans="2:15" ht="12.75" customHeight="1">
      <c r="B570" s="112">
        <f t="shared" si="15"/>
        <v>0</v>
      </c>
      <c r="C570" s="37"/>
      <c r="D570" s="67"/>
      <c r="E570" s="47"/>
      <c r="F570" s="41"/>
      <c r="G570" s="41"/>
      <c r="H570" s="48"/>
      <c r="I570" s="41"/>
      <c r="J570" s="41"/>
      <c r="K570" s="48"/>
      <c r="L570" s="41"/>
      <c r="M570" s="61"/>
      <c r="N570" s="41"/>
      <c r="O570" s="129"/>
    </row>
    <row r="571" spans="2:15" ht="12.75" customHeight="1">
      <c r="B571" s="112">
        <f t="shared" si="15"/>
        <v>0</v>
      </c>
      <c r="C571" s="37"/>
      <c r="D571" s="67"/>
      <c r="E571" s="47"/>
      <c r="F571" s="41"/>
      <c r="G571" s="41"/>
      <c r="H571" s="48"/>
      <c r="I571" s="41"/>
      <c r="J571" s="41"/>
      <c r="K571" s="48"/>
      <c r="L571" s="41"/>
      <c r="M571" s="61"/>
      <c r="N571" s="41"/>
      <c r="O571" s="129"/>
    </row>
    <row r="572" spans="2:15" ht="12.75" customHeight="1">
      <c r="B572" s="112">
        <f t="shared" si="15"/>
        <v>0</v>
      </c>
      <c r="C572" s="37"/>
      <c r="D572" s="67"/>
      <c r="E572" s="47"/>
      <c r="F572" s="41"/>
      <c r="G572" s="41"/>
      <c r="H572" s="48"/>
      <c r="I572" s="41"/>
      <c r="J572" s="41"/>
      <c r="K572" s="48"/>
      <c r="L572" s="41"/>
      <c r="M572" s="61"/>
      <c r="N572" s="41"/>
      <c r="O572" s="129"/>
    </row>
    <row r="573" spans="2:15" ht="12.75" customHeight="1">
      <c r="B573" s="112">
        <f t="shared" si="15"/>
        <v>0</v>
      </c>
      <c r="C573" s="37"/>
      <c r="D573" s="67"/>
      <c r="E573" s="47"/>
      <c r="F573" s="41"/>
      <c r="G573" s="41"/>
      <c r="H573" s="48"/>
      <c r="I573" s="41"/>
      <c r="J573" s="41"/>
      <c r="K573" s="48"/>
      <c r="L573" s="41"/>
      <c r="M573" s="61"/>
      <c r="N573" s="41"/>
      <c r="O573" s="129"/>
    </row>
    <row r="574" spans="2:15" ht="12.75" customHeight="1">
      <c r="B574" s="112">
        <f t="shared" si="15"/>
        <v>0</v>
      </c>
      <c r="C574" s="37"/>
      <c r="D574" s="67"/>
      <c r="E574" s="47"/>
      <c r="F574" s="41"/>
      <c r="G574" s="41"/>
      <c r="H574" s="48"/>
      <c r="I574" s="41"/>
      <c r="J574" s="41"/>
      <c r="K574" s="48"/>
      <c r="L574" s="41"/>
      <c r="M574" s="61"/>
      <c r="N574" s="41"/>
      <c r="O574" s="129"/>
    </row>
    <row r="575" spans="2:15" ht="12.75" customHeight="1">
      <c r="B575" s="112">
        <f t="shared" si="15"/>
        <v>0</v>
      </c>
      <c r="C575" s="37"/>
      <c r="D575" s="67"/>
      <c r="E575" s="47"/>
      <c r="F575" s="41"/>
      <c r="G575" s="41"/>
      <c r="H575" s="48"/>
      <c r="I575" s="41"/>
      <c r="J575" s="41"/>
      <c r="K575" s="48"/>
      <c r="L575" s="41"/>
      <c r="M575" s="61"/>
      <c r="N575" s="41"/>
      <c r="O575" s="129"/>
    </row>
    <row r="576" spans="2:15" ht="12.75" customHeight="1">
      <c r="B576" s="112">
        <f t="shared" si="15"/>
        <v>0</v>
      </c>
      <c r="C576" s="37"/>
      <c r="D576" s="67"/>
      <c r="E576" s="47"/>
      <c r="F576" s="41"/>
      <c r="G576" s="41"/>
      <c r="H576" s="48"/>
      <c r="I576" s="41"/>
      <c r="J576" s="41"/>
      <c r="K576" s="48"/>
      <c r="L576" s="41"/>
      <c r="M576" s="61"/>
      <c r="N576" s="41"/>
      <c r="O576" s="129"/>
    </row>
    <row r="577" spans="2:15" ht="12.75" customHeight="1">
      <c r="B577" s="112">
        <f t="shared" si="15"/>
        <v>0</v>
      </c>
      <c r="C577" s="37"/>
      <c r="D577" s="67"/>
      <c r="E577" s="47"/>
      <c r="F577" s="41"/>
      <c r="G577" s="41"/>
      <c r="H577" s="48"/>
      <c r="I577" s="41"/>
      <c r="J577" s="41"/>
      <c r="K577" s="48"/>
      <c r="L577" s="41"/>
      <c r="M577" s="61"/>
      <c r="N577" s="41"/>
      <c r="O577" s="129"/>
    </row>
    <row r="578" spans="2:15" ht="12.75" customHeight="1">
      <c r="B578" s="112">
        <f t="shared" si="15"/>
        <v>0</v>
      </c>
      <c r="C578" s="37"/>
      <c r="D578" s="67"/>
      <c r="E578" s="47"/>
      <c r="F578" s="41"/>
      <c r="G578" s="41"/>
      <c r="H578" s="48"/>
      <c r="I578" s="41"/>
      <c r="J578" s="41"/>
      <c r="K578" s="48"/>
      <c r="L578" s="41"/>
      <c r="M578" s="61"/>
      <c r="N578" s="41"/>
      <c r="O578" s="129"/>
    </row>
    <row r="579" spans="2:15" ht="12.75" customHeight="1">
      <c r="B579" s="112">
        <f t="shared" si="15"/>
        <v>0</v>
      </c>
      <c r="C579" s="37"/>
      <c r="D579" s="67"/>
      <c r="E579" s="47"/>
      <c r="F579" s="41"/>
      <c r="G579" s="41"/>
      <c r="H579" s="48"/>
      <c r="I579" s="41"/>
      <c r="J579" s="41"/>
      <c r="K579" s="48"/>
      <c r="L579" s="41"/>
      <c r="M579" s="61"/>
      <c r="N579" s="41"/>
      <c r="O579" s="129"/>
    </row>
    <row r="580" spans="2:15" ht="12.75" customHeight="1">
      <c r="B580" s="112">
        <f t="shared" si="15"/>
        <v>0</v>
      </c>
      <c r="C580" s="37"/>
      <c r="D580" s="67"/>
      <c r="E580" s="47"/>
      <c r="F580" s="41"/>
      <c r="G580" s="41"/>
      <c r="H580" s="48"/>
      <c r="I580" s="41"/>
      <c r="J580" s="41"/>
      <c r="K580" s="48"/>
      <c r="L580" s="41"/>
      <c r="M580" s="61"/>
      <c r="N580" s="41"/>
      <c r="O580" s="129"/>
    </row>
    <row r="581" spans="2:15" ht="12.75" customHeight="1">
      <c r="B581" s="112">
        <f t="shared" si="15"/>
        <v>0</v>
      </c>
      <c r="C581" s="37"/>
      <c r="D581" s="67"/>
      <c r="E581" s="47"/>
      <c r="F581" s="41"/>
      <c r="G581" s="41"/>
      <c r="H581" s="48"/>
      <c r="I581" s="41"/>
      <c r="J581" s="41"/>
      <c r="K581" s="48"/>
      <c r="L581" s="41"/>
      <c r="M581" s="61"/>
      <c r="N581" s="41"/>
      <c r="O581" s="129"/>
    </row>
    <row r="582" spans="2:15" ht="12.75" customHeight="1">
      <c r="B582" s="112">
        <f t="shared" si="15"/>
        <v>0</v>
      </c>
      <c r="C582" s="37"/>
      <c r="D582" s="67"/>
      <c r="E582" s="47"/>
      <c r="F582" s="41"/>
      <c r="G582" s="41"/>
      <c r="H582" s="48"/>
      <c r="I582" s="41"/>
      <c r="J582" s="41"/>
      <c r="K582" s="48"/>
      <c r="L582" s="41"/>
      <c r="M582" s="61"/>
      <c r="N582" s="41"/>
      <c r="O582" s="129"/>
    </row>
    <row r="583" spans="2:15" ht="12.75" customHeight="1">
      <c r="B583" s="112">
        <f t="shared" si="15"/>
        <v>0</v>
      </c>
      <c r="C583" s="37"/>
      <c r="D583" s="67"/>
      <c r="E583" s="47"/>
      <c r="F583" s="41"/>
      <c r="G583" s="41"/>
      <c r="H583" s="48"/>
      <c r="I583" s="41"/>
      <c r="J583" s="41"/>
      <c r="K583" s="48"/>
      <c r="L583" s="41"/>
      <c r="M583" s="61"/>
      <c r="N583" s="41"/>
      <c r="O583" s="129"/>
    </row>
    <row r="584" spans="2:15" ht="12.75" customHeight="1">
      <c r="B584" s="112">
        <f t="shared" si="15"/>
        <v>0</v>
      </c>
      <c r="C584" s="37"/>
      <c r="D584" s="67"/>
      <c r="E584" s="47"/>
      <c r="F584" s="41"/>
      <c r="G584" s="41"/>
      <c r="H584" s="48"/>
      <c r="I584" s="41"/>
      <c r="J584" s="41"/>
      <c r="K584" s="48"/>
      <c r="L584" s="41"/>
      <c r="M584" s="61"/>
      <c r="N584" s="41"/>
      <c r="O584" s="129"/>
    </row>
    <row r="585" spans="2:15" ht="12.75" customHeight="1">
      <c r="B585" s="112">
        <f t="shared" si="15"/>
        <v>0</v>
      </c>
      <c r="C585" s="37"/>
      <c r="D585" s="67"/>
      <c r="E585" s="47"/>
      <c r="F585" s="41"/>
      <c r="G585" s="41"/>
      <c r="H585" s="48"/>
      <c r="I585" s="41"/>
      <c r="J585" s="41"/>
      <c r="K585" s="48"/>
      <c r="L585" s="41"/>
      <c r="M585" s="61"/>
      <c r="N585" s="41"/>
      <c r="O585" s="129"/>
    </row>
    <row r="586" spans="2:15" ht="12.75" customHeight="1">
      <c r="B586" s="112">
        <f t="shared" si="15"/>
        <v>0</v>
      </c>
      <c r="C586" s="37"/>
      <c r="D586" s="67"/>
      <c r="E586" s="47"/>
      <c r="F586" s="41"/>
      <c r="G586" s="41"/>
      <c r="H586" s="48"/>
      <c r="I586" s="41"/>
      <c r="J586" s="41"/>
      <c r="K586" s="48"/>
      <c r="L586" s="41"/>
      <c r="M586" s="61"/>
      <c r="N586" s="41"/>
      <c r="O586" s="129"/>
    </row>
    <row r="587" spans="2:15" ht="12.75" customHeight="1">
      <c r="B587" s="112">
        <f t="shared" si="15"/>
        <v>0</v>
      </c>
      <c r="C587" s="37"/>
      <c r="D587" s="67"/>
      <c r="E587" s="47"/>
      <c r="F587" s="41"/>
      <c r="G587" s="41"/>
      <c r="H587" s="48"/>
      <c r="I587" s="41"/>
      <c r="J587" s="41"/>
      <c r="K587" s="48"/>
      <c r="L587" s="41"/>
      <c r="M587" s="61"/>
      <c r="N587" s="41"/>
      <c r="O587" s="129"/>
    </row>
    <row r="588" spans="2:15" ht="12.75" customHeight="1">
      <c r="B588" s="112">
        <f t="shared" si="15"/>
        <v>0</v>
      </c>
      <c r="C588" s="37"/>
      <c r="D588" s="67"/>
      <c r="E588" s="47"/>
      <c r="F588" s="41"/>
      <c r="G588" s="41"/>
      <c r="H588" s="48"/>
      <c r="I588" s="41"/>
      <c r="J588" s="41"/>
      <c r="K588" s="48"/>
      <c r="L588" s="41"/>
      <c r="M588" s="61"/>
      <c r="N588" s="41"/>
      <c r="O588" s="129"/>
    </row>
    <row r="589" spans="2:15" ht="12.75" customHeight="1">
      <c r="B589" s="112">
        <f t="shared" si="15"/>
        <v>0</v>
      </c>
      <c r="C589" s="37"/>
      <c r="D589" s="67"/>
      <c r="E589" s="47"/>
      <c r="F589" s="41"/>
      <c r="G589" s="41"/>
      <c r="H589" s="48"/>
      <c r="I589" s="41"/>
      <c r="J589" s="41"/>
      <c r="K589" s="48"/>
      <c r="L589" s="41"/>
      <c r="M589" s="61"/>
      <c r="N589" s="41"/>
      <c r="O589" s="129"/>
    </row>
    <row r="590" spans="2:15" ht="12.75" customHeight="1">
      <c r="B590" s="112">
        <f t="shared" si="15"/>
        <v>0</v>
      </c>
      <c r="C590" s="37"/>
      <c r="D590" s="67"/>
      <c r="E590" s="47"/>
      <c r="F590" s="41"/>
      <c r="G590" s="41"/>
      <c r="H590" s="48"/>
      <c r="I590" s="41"/>
      <c r="J590" s="41"/>
      <c r="K590" s="48"/>
      <c r="L590" s="41"/>
      <c r="M590" s="61"/>
      <c r="N590" s="41"/>
      <c r="O590" s="129"/>
    </row>
    <row r="591" spans="2:15" ht="12.75" customHeight="1">
      <c r="B591" s="112">
        <f t="shared" si="15"/>
        <v>0</v>
      </c>
      <c r="C591" s="37"/>
      <c r="D591" s="67"/>
      <c r="E591" s="47"/>
      <c r="F591" s="41"/>
      <c r="G591" s="41"/>
      <c r="H591" s="48"/>
      <c r="I591" s="41"/>
      <c r="J591" s="41"/>
      <c r="K591" s="48"/>
      <c r="L591" s="41"/>
      <c r="M591" s="61"/>
      <c r="N591" s="41"/>
      <c r="O591" s="129"/>
    </row>
    <row r="592" spans="2:15" ht="12.75" customHeight="1">
      <c r="B592" s="112">
        <f t="shared" si="15"/>
        <v>0</v>
      </c>
      <c r="C592" s="37"/>
      <c r="D592" s="67"/>
      <c r="E592" s="47"/>
      <c r="F592" s="41"/>
      <c r="G592" s="41"/>
      <c r="H592" s="48"/>
      <c r="I592" s="41"/>
      <c r="J592" s="41"/>
      <c r="K592" s="48"/>
      <c r="L592" s="41"/>
      <c r="M592" s="61"/>
      <c r="N592" s="41"/>
      <c r="O592" s="129"/>
    </row>
    <row r="593" spans="2:15" ht="12.75" customHeight="1">
      <c r="B593" s="112">
        <f t="shared" si="15"/>
        <v>0</v>
      </c>
      <c r="C593" s="37"/>
      <c r="D593" s="67"/>
      <c r="E593" s="47"/>
      <c r="F593" s="41"/>
      <c r="G593" s="41"/>
      <c r="H593" s="48"/>
      <c r="I593" s="41"/>
      <c r="J593" s="41"/>
      <c r="K593" s="48"/>
      <c r="L593" s="41"/>
      <c r="M593" s="61"/>
      <c r="N593" s="41"/>
      <c r="O593" s="129"/>
    </row>
    <row r="594" spans="2:15" ht="12.75" customHeight="1">
      <c r="B594" s="112">
        <f t="shared" ref="B594:B657" si="16">$C$2</f>
        <v>0</v>
      </c>
      <c r="C594" s="37"/>
      <c r="D594" s="67"/>
      <c r="E594" s="47"/>
      <c r="F594" s="41"/>
      <c r="G594" s="41"/>
      <c r="H594" s="48"/>
      <c r="I594" s="41"/>
      <c r="J594" s="41"/>
      <c r="K594" s="48"/>
      <c r="L594" s="41"/>
      <c r="M594" s="61"/>
      <c r="N594" s="41"/>
      <c r="O594" s="129"/>
    </row>
    <row r="595" spans="2:15" ht="12.75" customHeight="1">
      <c r="B595" s="112">
        <f t="shared" si="16"/>
        <v>0</v>
      </c>
      <c r="C595" s="37"/>
      <c r="D595" s="67"/>
      <c r="E595" s="47"/>
      <c r="F595" s="41"/>
      <c r="G595" s="41"/>
      <c r="H595" s="48"/>
      <c r="I595" s="41"/>
      <c r="J595" s="41"/>
      <c r="K595" s="48"/>
      <c r="L595" s="41"/>
      <c r="M595" s="61"/>
      <c r="N595" s="41"/>
      <c r="O595" s="129"/>
    </row>
    <row r="596" spans="2:15" ht="12.75" customHeight="1">
      <c r="B596" s="112">
        <f t="shared" si="16"/>
        <v>0</v>
      </c>
      <c r="C596" s="37"/>
      <c r="D596" s="67"/>
      <c r="E596" s="47"/>
      <c r="F596" s="41"/>
      <c r="G596" s="41"/>
      <c r="H596" s="48"/>
      <c r="I596" s="41"/>
      <c r="J596" s="41"/>
      <c r="K596" s="48"/>
      <c r="L596" s="41"/>
      <c r="M596" s="61"/>
      <c r="N596" s="41"/>
      <c r="O596" s="129"/>
    </row>
    <row r="597" spans="2:15" ht="12.75" customHeight="1">
      <c r="B597" s="112">
        <f t="shared" si="16"/>
        <v>0</v>
      </c>
      <c r="C597" s="37"/>
      <c r="D597" s="67"/>
      <c r="E597" s="47"/>
      <c r="F597" s="41"/>
      <c r="G597" s="41"/>
      <c r="H597" s="48"/>
      <c r="I597" s="41"/>
      <c r="J597" s="41"/>
      <c r="K597" s="48"/>
      <c r="L597" s="41"/>
      <c r="M597" s="61"/>
      <c r="N597" s="41"/>
      <c r="O597" s="129"/>
    </row>
    <row r="598" spans="2:15" ht="12.75" customHeight="1">
      <c r="B598" s="112">
        <f t="shared" si="16"/>
        <v>0</v>
      </c>
      <c r="C598" s="37"/>
      <c r="D598" s="67"/>
      <c r="E598" s="47"/>
      <c r="F598" s="41"/>
      <c r="G598" s="41"/>
      <c r="H598" s="48"/>
      <c r="I598" s="41"/>
      <c r="J598" s="41"/>
      <c r="K598" s="48"/>
      <c r="L598" s="41"/>
      <c r="M598" s="61"/>
      <c r="N598" s="41"/>
      <c r="O598" s="129"/>
    </row>
    <row r="599" spans="2:15" ht="12.75" customHeight="1">
      <c r="B599" s="112">
        <f t="shared" si="16"/>
        <v>0</v>
      </c>
      <c r="C599" s="37"/>
      <c r="D599" s="67"/>
      <c r="E599" s="47"/>
      <c r="F599" s="41"/>
      <c r="G599" s="41"/>
      <c r="H599" s="48"/>
      <c r="I599" s="41"/>
      <c r="J599" s="41"/>
      <c r="K599" s="48"/>
      <c r="L599" s="41"/>
      <c r="M599" s="61"/>
      <c r="N599" s="41"/>
      <c r="O599" s="129"/>
    </row>
    <row r="600" spans="2:15" ht="12.75" customHeight="1">
      <c r="B600" s="112">
        <f t="shared" si="16"/>
        <v>0</v>
      </c>
      <c r="C600" s="37"/>
      <c r="D600" s="67"/>
      <c r="E600" s="47"/>
      <c r="F600" s="41"/>
      <c r="G600" s="41"/>
      <c r="H600" s="48"/>
      <c r="I600" s="41"/>
      <c r="J600" s="41"/>
      <c r="K600" s="48"/>
      <c r="L600" s="41"/>
      <c r="M600" s="61"/>
      <c r="N600" s="41"/>
      <c r="O600" s="129"/>
    </row>
    <row r="601" spans="2:15" ht="12.75" customHeight="1">
      <c r="B601" s="112">
        <f t="shared" si="16"/>
        <v>0</v>
      </c>
      <c r="C601" s="37"/>
      <c r="D601" s="67"/>
      <c r="E601" s="47"/>
      <c r="F601" s="41"/>
      <c r="G601" s="41"/>
      <c r="H601" s="48"/>
      <c r="I601" s="41"/>
      <c r="J601" s="41"/>
      <c r="K601" s="48"/>
      <c r="L601" s="41"/>
      <c r="M601" s="61"/>
      <c r="N601" s="41"/>
      <c r="O601" s="129"/>
    </row>
    <row r="602" spans="2:15" ht="12.75" customHeight="1">
      <c r="B602" s="112">
        <f t="shared" si="16"/>
        <v>0</v>
      </c>
      <c r="C602" s="37"/>
      <c r="D602" s="67"/>
      <c r="E602" s="47"/>
      <c r="F602" s="41"/>
      <c r="G602" s="41"/>
      <c r="H602" s="48"/>
      <c r="I602" s="41"/>
      <c r="J602" s="41"/>
      <c r="K602" s="48"/>
      <c r="L602" s="41"/>
      <c r="M602" s="61"/>
      <c r="N602" s="41"/>
      <c r="O602" s="129"/>
    </row>
    <row r="603" spans="2:15" ht="12.75" customHeight="1">
      <c r="B603" s="112">
        <f t="shared" si="16"/>
        <v>0</v>
      </c>
      <c r="C603" s="37"/>
      <c r="D603" s="67"/>
      <c r="E603" s="47"/>
      <c r="F603" s="41"/>
      <c r="G603" s="41"/>
      <c r="H603" s="48"/>
      <c r="I603" s="41"/>
      <c r="J603" s="41"/>
      <c r="K603" s="48"/>
      <c r="L603" s="41"/>
      <c r="M603" s="61"/>
      <c r="N603" s="41"/>
      <c r="O603" s="129"/>
    </row>
    <row r="604" spans="2:15" ht="12.75" customHeight="1">
      <c r="B604" s="112">
        <f t="shared" si="16"/>
        <v>0</v>
      </c>
      <c r="C604" s="37"/>
      <c r="D604" s="67"/>
      <c r="E604" s="47"/>
      <c r="F604" s="41"/>
      <c r="G604" s="41"/>
      <c r="H604" s="48"/>
      <c r="I604" s="41"/>
      <c r="J604" s="41"/>
      <c r="K604" s="48"/>
      <c r="L604" s="41"/>
      <c r="M604" s="61"/>
      <c r="N604" s="41"/>
      <c r="O604" s="129"/>
    </row>
    <row r="605" spans="2:15" ht="12.75" customHeight="1">
      <c r="B605" s="112">
        <f t="shared" si="16"/>
        <v>0</v>
      </c>
      <c r="C605" s="37"/>
      <c r="D605" s="67"/>
      <c r="E605" s="47"/>
      <c r="F605" s="41"/>
      <c r="G605" s="41"/>
      <c r="H605" s="48"/>
      <c r="I605" s="41"/>
      <c r="J605" s="41"/>
      <c r="K605" s="48"/>
      <c r="L605" s="41"/>
      <c r="M605" s="61"/>
      <c r="N605" s="41"/>
      <c r="O605" s="129"/>
    </row>
    <row r="606" spans="2:15" ht="12.75" customHeight="1">
      <c r="B606" s="112">
        <f t="shared" si="16"/>
        <v>0</v>
      </c>
      <c r="C606" s="37"/>
      <c r="D606" s="67"/>
      <c r="E606" s="47"/>
      <c r="F606" s="41"/>
      <c r="G606" s="41"/>
      <c r="H606" s="48"/>
      <c r="I606" s="41"/>
      <c r="J606" s="41"/>
      <c r="K606" s="48"/>
      <c r="L606" s="41"/>
      <c r="M606" s="61"/>
      <c r="N606" s="41"/>
      <c r="O606" s="129"/>
    </row>
    <row r="607" spans="2:15" ht="12.75" customHeight="1">
      <c r="B607" s="112">
        <f t="shared" si="16"/>
        <v>0</v>
      </c>
      <c r="C607" s="37"/>
      <c r="D607" s="67"/>
      <c r="E607" s="47"/>
      <c r="F607" s="41"/>
      <c r="G607" s="41"/>
      <c r="H607" s="48"/>
      <c r="I607" s="41"/>
      <c r="J607" s="41"/>
      <c r="K607" s="48"/>
      <c r="L607" s="41"/>
      <c r="M607" s="61"/>
      <c r="N607" s="41"/>
      <c r="O607" s="129"/>
    </row>
    <row r="608" spans="2:15" ht="12.75" customHeight="1">
      <c r="B608" s="112">
        <f t="shared" si="16"/>
        <v>0</v>
      </c>
      <c r="C608" s="37"/>
      <c r="D608" s="67"/>
      <c r="E608" s="47"/>
      <c r="F608" s="41"/>
      <c r="G608" s="41"/>
      <c r="H608" s="48"/>
      <c r="I608" s="41"/>
      <c r="J608" s="41"/>
      <c r="K608" s="48"/>
      <c r="L608" s="41"/>
      <c r="M608" s="61"/>
      <c r="N608" s="41"/>
      <c r="O608" s="129"/>
    </row>
    <row r="609" spans="2:15" ht="12.75" customHeight="1">
      <c r="B609" s="112">
        <f t="shared" si="16"/>
        <v>0</v>
      </c>
      <c r="C609" s="37"/>
      <c r="D609" s="67"/>
      <c r="E609" s="47"/>
      <c r="F609" s="41"/>
      <c r="G609" s="41"/>
      <c r="H609" s="48"/>
      <c r="I609" s="41"/>
      <c r="J609" s="41"/>
      <c r="K609" s="48"/>
      <c r="L609" s="41"/>
      <c r="M609" s="61"/>
      <c r="N609" s="41"/>
      <c r="O609" s="129"/>
    </row>
    <row r="610" spans="2:15" ht="12.75" customHeight="1">
      <c r="B610" s="112">
        <f t="shared" si="16"/>
        <v>0</v>
      </c>
      <c r="C610" s="37"/>
      <c r="D610" s="67"/>
      <c r="E610" s="47"/>
      <c r="F610" s="41"/>
      <c r="G610" s="41"/>
      <c r="H610" s="48"/>
      <c r="I610" s="41"/>
      <c r="J610" s="41"/>
      <c r="K610" s="48"/>
      <c r="L610" s="41"/>
      <c r="M610" s="61"/>
      <c r="N610" s="41"/>
      <c r="O610" s="129"/>
    </row>
    <row r="611" spans="2:15" ht="12.75" customHeight="1">
      <c r="B611" s="112">
        <f t="shared" si="16"/>
        <v>0</v>
      </c>
      <c r="C611" s="37"/>
      <c r="D611" s="67"/>
      <c r="E611" s="47"/>
      <c r="F611" s="41"/>
      <c r="G611" s="41"/>
      <c r="H611" s="48"/>
      <c r="I611" s="41"/>
      <c r="J611" s="41"/>
      <c r="K611" s="48"/>
      <c r="L611" s="41"/>
      <c r="M611" s="61"/>
      <c r="N611" s="41"/>
      <c r="O611" s="129"/>
    </row>
    <row r="612" spans="2:15" ht="12.75" customHeight="1">
      <c r="B612" s="112">
        <f t="shared" si="16"/>
        <v>0</v>
      </c>
      <c r="C612" s="37"/>
      <c r="D612" s="67"/>
      <c r="E612" s="47"/>
      <c r="F612" s="41"/>
      <c r="G612" s="41"/>
      <c r="H612" s="48"/>
      <c r="I612" s="41"/>
      <c r="J612" s="41"/>
      <c r="K612" s="48"/>
      <c r="L612" s="41"/>
      <c r="M612" s="61"/>
      <c r="N612" s="41"/>
      <c r="O612" s="129"/>
    </row>
    <row r="613" spans="2:15" ht="12.75" customHeight="1">
      <c r="B613" s="112">
        <f t="shared" si="16"/>
        <v>0</v>
      </c>
      <c r="C613" s="37"/>
      <c r="D613" s="67"/>
      <c r="E613" s="47"/>
      <c r="F613" s="41"/>
      <c r="G613" s="41"/>
      <c r="H613" s="48"/>
      <c r="I613" s="41"/>
      <c r="J613" s="41"/>
      <c r="K613" s="48"/>
      <c r="L613" s="41"/>
      <c r="M613" s="61"/>
      <c r="N613" s="41"/>
      <c r="O613" s="129"/>
    </row>
    <row r="614" spans="2:15" ht="12.75" customHeight="1">
      <c r="B614" s="112">
        <f t="shared" si="16"/>
        <v>0</v>
      </c>
      <c r="C614" s="37"/>
      <c r="D614" s="67"/>
      <c r="E614" s="47"/>
      <c r="F614" s="41"/>
      <c r="G614" s="41"/>
      <c r="H614" s="48"/>
      <c r="I614" s="41"/>
      <c r="J614" s="41"/>
      <c r="K614" s="48"/>
      <c r="L614" s="41"/>
      <c r="M614" s="61"/>
      <c r="N614" s="41"/>
      <c r="O614" s="129"/>
    </row>
    <row r="615" spans="2:15" ht="12.75" customHeight="1">
      <c r="B615" s="112">
        <f t="shared" si="16"/>
        <v>0</v>
      </c>
      <c r="C615" s="37"/>
      <c r="D615" s="67"/>
      <c r="E615" s="47"/>
      <c r="F615" s="41"/>
      <c r="G615" s="41"/>
      <c r="H615" s="48"/>
      <c r="I615" s="41"/>
      <c r="J615" s="41"/>
      <c r="K615" s="48"/>
      <c r="L615" s="41"/>
      <c r="M615" s="61"/>
      <c r="N615" s="41"/>
      <c r="O615" s="129"/>
    </row>
    <row r="616" spans="2:15" ht="12.75" customHeight="1">
      <c r="B616" s="112">
        <f t="shared" si="16"/>
        <v>0</v>
      </c>
      <c r="C616" s="37"/>
      <c r="D616" s="67"/>
      <c r="E616" s="47"/>
      <c r="F616" s="41"/>
      <c r="G616" s="41"/>
      <c r="H616" s="48"/>
      <c r="I616" s="41"/>
      <c r="J616" s="41"/>
      <c r="K616" s="48"/>
      <c r="L616" s="41"/>
      <c r="M616" s="61"/>
      <c r="N616" s="41"/>
      <c r="O616" s="129"/>
    </row>
    <row r="617" spans="2:15" ht="12.75" customHeight="1">
      <c r="B617" s="112">
        <f t="shared" si="16"/>
        <v>0</v>
      </c>
      <c r="C617" s="37"/>
      <c r="D617" s="67"/>
      <c r="E617" s="47"/>
      <c r="F617" s="41"/>
      <c r="G617" s="41"/>
      <c r="H617" s="48"/>
      <c r="I617" s="41"/>
      <c r="J617" s="41"/>
      <c r="K617" s="48"/>
      <c r="L617" s="41"/>
      <c r="M617" s="61"/>
      <c r="N617" s="41"/>
      <c r="O617" s="129"/>
    </row>
    <row r="618" spans="2:15" ht="12.75" customHeight="1">
      <c r="B618" s="112">
        <f t="shared" si="16"/>
        <v>0</v>
      </c>
      <c r="C618" s="37"/>
      <c r="D618" s="67"/>
      <c r="E618" s="47"/>
      <c r="F618" s="41"/>
      <c r="G618" s="41"/>
      <c r="H618" s="48"/>
      <c r="I618" s="41"/>
      <c r="J618" s="41"/>
      <c r="K618" s="48"/>
      <c r="L618" s="41"/>
      <c r="M618" s="61"/>
      <c r="N618" s="41"/>
      <c r="O618" s="129"/>
    </row>
    <row r="619" spans="2:15" ht="12.75" customHeight="1">
      <c r="B619" s="112">
        <f t="shared" si="16"/>
        <v>0</v>
      </c>
      <c r="C619" s="37"/>
      <c r="D619" s="67"/>
      <c r="E619" s="47"/>
      <c r="F619" s="41"/>
      <c r="G619" s="41"/>
      <c r="H619" s="48"/>
      <c r="I619" s="41"/>
      <c r="J619" s="41"/>
      <c r="K619" s="48"/>
      <c r="L619" s="41"/>
      <c r="M619" s="61"/>
      <c r="N619" s="41"/>
      <c r="O619" s="129"/>
    </row>
    <row r="620" spans="2:15" ht="12.75" customHeight="1">
      <c r="B620" s="112">
        <f t="shared" si="16"/>
        <v>0</v>
      </c>
      <c r="C620" s="37"/>
      <c r="D620" s="67"/>
      <c r="E620" s="47"/>
      <c r="F620" s="41"/>
      <c r="G620" s="41"/>
      <c r="H620" s="48"/>
      <c r="I620" s="41"/>
      <c r="J620" s="41"/>
      <c r="K620" s="48"/>
      <c r="L620" s="41"/>
      <c r="M620" s="61"/>
      <c r="N620" s="41"/>
      <c r="O620" s="129"/>
    </row>
    <row r="621" spans="2:15" ht="12.75" customHeight="1">
      <c r="B621" s="112">
        <f t="shared" si="16"/>
        <v>0</v>
      </c>
      <c r="C621" s="37"/>
      <c r="D621" s="67"/>
      <c r="E621" s="47"/>
      <c r="F621" s="41"/>
      <c r="G621" s="41"/>
      <c r="H621" s="48"/>
      <c r="I621" s="41"/>
      <c r="J621" s="41"/>
      <c r="K621" s="48"/>
      <c r="L621" s="41"/>
      <c r="M621" s="61"/>
      <c r="N621" s="41"/>
      <c r="O621" s="129"/>
    </row>
    <row r="622" spans="2:15" ht="12.75" customHeight="1">
      <c r="B622" s="112">
        <f t="shared" si="16"/>
        <v>0</v>
      </c>
      <c r="C622" s="37"/>
      <c r="D622" s="67"/>
      <c r="E622" s="47"/>
      <c r="F622" s="41"/>
      <c r="G622" s="41"/>
      <c r="H622" s="48"/>
      <c r="I622" s="41"/>
      <c r="J622" s="41"/>
      <c r="K622" s="48"/>
      <c r="L622" s="41"/>
      <c r="M622" s="61"/>
      <c r="N622" s="41"/>
      <c r="O622" s="129"/>
    </row>
    <row r="623" spans="2:15" ht="12.75" customHeight="1">
      <c r="B623" s="112">
        <f t="shared" si="16"/>
        <v>0</v>
      </c>
      <c r="C623" s="37"/>
      <c r="D623" s="67"/>
      <c r="E623" s="47"/>
      <c r="F623" s="41"/>
      <c r="G623" s="41"/>
      <c r="H623" s="48"/>
      <c r="I623" s="41"/>
      <c r="J623" s="41"/>
      <c r="K623" s="48"/>
      <c r="L623" s="41"/>
      <c r="M623" s="61"/>
      <c r="N623" s="41"/>
      <c r="O623" s="129"/>
    </row>
    <row r="624" spans="2:15" ht="12.75" customHeight="1">
      <c r="B624" s="112">
        <f t="shared" si="16"/>
        <v>0</v>
      </c>
      <c r="C624" s="37"/>
      <c r="D624" s="67"/>
      <c r="E624" s="47"/>
      <c r="F624" s="41"/>
      <c r="G624" s="41"/>
      <c r="H624" s="48"/>
      <c r="I624" s="41"/>
      <c r="J624" s="41"/>
      <c r="K624" s="48"/>
      <c r="L624" s="41"/>
      <c r="M624" s="61"/>
      <c r="N624" s="41"/>
      <c r="O624" s="129"/>
    </row>
    <row r="625" spans="2:15" ht="12.75" customHeight="1">
      <c r="B625" s="112">
        <f t="shared" si="16"/>
        <v>0</v>
      </c>
      <c r="C625" s="37"/>
      <c r="D625" s="67"/>
      <c r="E625" s="47"/>
      <c r="F625" s="41"/>
      <c r="G625" s="41"/>
      <c r="H625" s="48"/>
      <c r="I625" s="41"/>
      <c r="J625" s="41"/>
      <c r="K625" s="48"/>
      <c r="L625" s="41"/>
      <c r="M625" s="61"/>
      <c r="N625" s="41"/>
      <c r="O625" s="129"/>
    </row>
    <row r="626" spans="2:15" ht="12.75" customHeight="1">
      <c r="B626" s="112">
        <f t="shared" si="16"/>
        <v>0</v>
      </c>
      <c r="C626" s="37"/>
      <c r="D626" s="67"/>
      <c r="E626" s="47"/>
      <c r="F626" s="41"/>
      <c r="G626" s="41"/>
      <c r="H626" s="48"/>
      <c r="I626" s="41"/>
      <c r="J626" s="41"/>
      <c r="K626" s="48"/>
      <c r="L626" s="41"/>
      <c r="M626" s="61"/>
      <c r="N626" s="41"/>
      <c r="O626" s="129"/>
    </row>
    <row r="627" spans="2:15" ht="12.75" customHeight="1">
      <c r="B627" s="112">
        <f t="shared" si="16"/>
        <v>0</v>
      </c>
      <c r="C627" s="37"/>
      <c r="D627" s="67"/>
      <c r="E627" s="47"/>
      <c r="F627" s="41"/>
      <c r="G627" s="41"/>
      <c r="H627" s="48"/>
      <c r="I627" s="41"/>
      <c r="J627" s="41"/>
      <c r="K627" s="48"/>
      <c r="L627" s="41"/>
      <c r="M627" s="61"/>
      <c r="N627" s="41"/>
      <c r="O627" s="129"/>
    </row>
    <row r="628" spans="2:15" ht="12.75" customHeight="1">
      <c r="B628" s="112">
        <f t="shared" si="16"/>
        <v>0</v>
      </c>
      <c r="C628" s="37"/>
      <c r="D628" s="67"/>
      <c r="E628" s="47"/>
      <c r="F628" s="41"/>
      <c r="G628" s="41"/>
      <c r="H628" s="48"/>
      <c r="I628" s="41"/>
      <c r="J628" s="41"/>
      <c r="K628" s="48"/>
      <c r="L628" s="41"/>
      <c r="M628" s="61"/>
      <c r="N628" s="41"/>
      <c r="O628" s="129"/>
    </row>
    <row r="629" spans="2:15" ht="12.75" customHeight="1">
      <c r="B629" s="112">
        <f t="shared" si="16"/>
        <v>0</v>
      </c>
      <c r="C629" s="37"/>
      <c r="D629" s="67"/>
      <c r="E629" s="47"/>
      <c r="F629" s="41"/>
      <c r="G629" s="41"/>
      <c r="H629" s="48"/>
      <c r="I629" s="41"/>
      <c r="J629" s="41"/>
      <c r="K629" s="48"/>
      <c r="L629" s="41"/>
      <c r="M629" s="61"/>
      <c r="N629" s="41"/>
      <c r="O629" s="129"/>
    </row>
    <row r="630" spans="2:15" ht="12.75" customHeight="1">
      <c r="B630" s="112">
        <f t="shared" si="16"/>
        <v>0</v>
      </c>
      <c r="C630" s="37"/>
      <c r="D630" s="67"/>
      <c r="E630" s="47"/>
      <c r="F630" s="41"/>
      <c r="G630" s="41"/>
      <c r="H630" s="48"/>
      <c r="I630" s="41"/>
      <c r="J630" s="41"/>
      <c r="K630" s="48"/>
      <c r="L630" s="41"/>
      <c r="M630" s="61"/>
      <c r="N630" s="41"/>
      <c r="O630" s="129"/>
    </row>
    <row r="631" spans="2:15" ht="12.75" customHeight="1">
      <c r="B631" s="112">
        <f t="shared" si="16"/>
        <v>0</v>
      </c>
      <c r="C631" s="37"/>
      <c r="D631" s="67"/>
      <c r="E631" s="47"/>
      <c r="F631" s="41"/>
      <c r="G631" s="41"/>
      <c r="H631" s="48"/>
      <c r="I631" s="41"/>
      <c r="J631" s="41"/>
      <c r="K631" s="48"/>
      <c r="L631" s="41"/>
      <c r="M631" s="61"/>
      <c r="N631" s="41"/>
      <c r="O631" s="129"/>
    </row>
    <row r="632" spans="2:15" ht="12.75" customHeight="1">
      <c r="B632" s="112">
        <f t="shared" si="16"/>
        <v>0</v>
      </c>
      <c r="C632" s="37"/>
      <c r="D632" s="67"/>
      <c r="E632" s="47"/>
      <c r="F632" s="41"/>
      <c r="G632" s="41"/>
      <c r="H632" s="48"/>
      <c r="I632" s="41"/>
      <c r="J632" s="41"/>
      <c r="K632" s="48"/>
      <c r="L632" s="41"/>
      <c r="M632" s="61"/>
      <c r="N632" s="41"/>
      <c r="O632" s="129"/>
    </row>
    <row r="633" spans="2:15" ht="12.75" customHeight="1">
      <c r="B633" s="112">
        <f t="shared" si="16"/>
        <v>0</v>
      </c>
      <c r="C633" s="37"/>
      <c r="D633" s="67"/>
      <c r="E633" s="47"/>
      <c r="F633" s="41"/>
      <c r="G633" s="41"/>
      <c r="H633" s="48"/>
      <c r="I633" s="41"/>
      <c r="J633" s="41"/>
      <c r="K633" s="48"/>
      <c r="L633" s="41"/>
      <c r="M633" s="61"/>
      <c r="N633" s="41"/>
      <c r="O633" s="129"/>
    </row>
    <row r="634" spans="2:15" ht="12.75" customHeight="1">
      <c r="B634" s="112">
        <f t="shared" si="16"/>
        <v>0</v>
      </c>
      <c r="C634" s="37"/>
      <c r="D634" s="67"/>
      <c r="E634" s="47"/>
      <c r="F634" s="41"/>
      <c r="G634" s="41"/>
      <c r="H634" s="48"/>
      <c r="I634" s="41"/>
      <c r="J634" s="41"/>
      <c r="K634" s="48"/>
      <c r="L634" s="41"/>
      <c r="M634" s="61"/>
      <c r="N634" s="41"/>
      <c r="O634" s="129"/>
    </row>
    <row r="635" spans="2:15" ht="12.75" customHeight="1">
      <c r="B635" s="112">
        <f t="shared" si="16"/>
        <v>0</v>
      </c>
      <c r="C635" s="37"/>
      <c r="D635" s="67"/>
      <c r="E635" s="47"/>
      <c r="F635" s="41"/>
      <c r="G635" s="41"/>
      <c r="H635" s="48"/>
      <c r="I635" s="41"/>
      <c r="J635" s="41"/>
      <c r="K635" s="48"/>
      <c r="L635" s="41"/>
      <c r="M635" s="61"/>
      <c r="N635" s="41"/>
      <c r="O635" s="129"/>
    </row>
    <row r="636" spans="2:15" ht="12.75" customHeight="1">
      <c r="B636" s="112">
        <f t="shared" si="16"/>
        <v>0</v>
      </c>
      <c r="C636" s="37"/>
      <c r="D636" s="67"/>
      <c r="E636" s="47"/>
      <c r="F636" s="41"/>
      <c r="G636" s="41"/>
      <c r="H636" s="48"/>
      <c r="I636" s="41"/>
      <c r="J636" s="41"/>
      <c r="K636" s="48"/>
      <c r="L636" s="41"/>
      <c r="M636" s="61"/>
      <c r="N636" s="41"/>
      <c r="O636" s="129"/>
    </row>
    <row r="637" spans="2:15" ht="12.75" customHeight="1">
      <c r="B637" s="112">
        <f t="shared" si="16"/>
        <v>0</v>
      </c>
      <c r="C637" s="37"/>
      <c r="D637" s="67"/>
      <c r="E637" s="47"/>
      <c r="F637" s="41"/>
      <c r="G637" s="41"/>
      <c r="H637" s="48"/>
      <c r="I637" s="41"/>
      <c r="J637" s="41"/>
      <c r="K637" s="48"/>
      <c r="L637" s="41"/>
      <c r="M637" s="61"/>
      <c r="N637" s="41"/>
      <c r="O637" s="129"/>
    </row>
    <row r="638" spans="2:15" ht="12.75" customHeight="1">
      <c r="B638" s="112">
        <f t="shared" si="16"/>
        <v>0</v>
      </c>
      <c r="C638" s="37"/>
      <c r="D638" s="67"/>
      <c r="E638" s="47"/>
      <c r="F638" s="41"/>
      <c r="G638" s="41"/>
      <c r="H638" s="48"/>
      <c r="I638" s="41"/>
      <c r="J638" s="41"/>
      <c r="K638" s="48"/>
      <c r="L638" s="41"/>
      <c r="M638" s="61"/>
      <c r="N638" s="41"/>
      <c r="O638" s="129"/>
    </row>
    <row r="639" spans="2:15" ht="12.75" customHeight="1">
      <c r="B639" s="112">
        <f t="shared" si="16"/>
        <v>0</v>
      </c>
      <c r="C639" s="37"/>
      <c r="D639" s="67"/>
      <c r="E639" s="47"/>
      <c r="F639" s="41"/>
      <c r="G639" s="41"/>
      <c r="H639" s="48"/>
      <c r="I639" s="41"/>
      <c r="J639" s="41"/>
      <c r="K639" s="48"/>
      <c r="L639" s="41"/>
      <c r="M639" s="61"/>
      <c r="N639" s="41"/>
      <c r="O639" s="129"/>
    </row>
    <row r="640" spans="2:15" ht="12.75" customHeight="1">
      <c r="B640" s="112">
        <f t="shared" si="16"/>
        <v>0</v>
      </c>
      <c r="C640" s="37"/>
      <c r="D640" s="67"/>
      <c r="E640" s="47"/>
      <c r="F640" s="41"/>
      <c r="G640" s="41"/>
      <c r="H640" s="48"/>
      <c r="I640" s="41"/>
      <c r="J640" s="41"/>
      <c r="K640" s="48"/>
      <c r="L640" s="41"/>
      <c r="M640" s="61"/>
      <c r="N640" s="41"/>
      <c r="O640" s="129"/>
    </row>
    <row r="641" spans="2:15" ht="12.75" customHeight="1">
      <c r="B641" s="112">
        <f t="shared" si="16"/>
        <v>0</v>
      </c>
      <c r="C641" s="37"/>
      <c r="D641" s="67"/>
      <c r="E641" s="47"/>
      <c r="F641" s="41"/>
      <c r="G641" s="41"/>
      <c r="H641" s="48"/>
      <c r="I641" s="41"/>
      <c r="J641" s="41"/>
      <c r="K641" s="48"/>
      <c r="L641" s="41"/>
      <c r="M641" s="61"/>
      <c r="N641" s="41"/>
      <c r="O641" s="129"/>
    </row>
    <row r="642" spans="2:15" ht="12.75" customHeight="1">
      <c r="B642" s="112">
        <f t="shared" si="16"/>
        <v>0</v>
      </c>
      <c r="C642" s="37"/>
      <c r="D642" s="67"/>
      <c r="E642" s="47"/>
      <c r="F642" s="41"/>
      <c r="G642" s="41"/>
      <c r="H642" s="48"/>
      <c r="I642" s="41"/>
      <c r="J642" s="41"/>
      <c r="K642" s="48"/>
      <c r="L642" s="41"/>
      <c r="M642" s="61"/>
      <c r="N642" s="41"/>
      <c r="O642" s="129"/>
    </row>
    <row r="643" spans="2:15" ht="12.75" customHeight="1">
      <c r="B643" s="112">
        <f t="shared" si="16"/>
        <v>0</v>
      </c>
      <c r="C643" s="37"/>
      <c r="D643" s="67"/>
      <c r="E643" s="47"/>
      <c r="F643" s="41"/>
      <c r="G643" s="41"/>
      <c r="H643" s="48"/>
      <c r="I643" s="41"/>
      <c r="J643" s="41"/>
      <c r="K643" s="48"/>
      <c r="L643" s="41"/>
      <c r="M643" s="61"/>
      <c r="N643" s="41"/>
      <c r="O643" s="129"/>
    </row>
    <row r="644" spans="2:15" ht="12.75" customHeight="1">
      <c r="B644" s="112">
        <f t="shared" si="16"/>
        <v>0</v>
      </c>
      <c r="C644" s="37"/>
      <c r="D644" s="67"/>
      <c r="E644" s="47"/>
      <c r="F644" s="41"/>
      <c r="G644" s="41"/>
      <c r="H644" s="48"/>
      <c r="I644" s="41"/>
      <c r="J644" s="41"/>
      <c r="K644" s="48"/>
      <c r="L644" s="41"/>
      <c r="M644" s="61"/>
      <c r="N644" s="41"/>
      <c r="O644" s="129"/>
    </row>
    <row r="645" spans="2:15" ht="12.75" customHeight="1">
      <c r="B645" s="112">
        <f t="shared" si="16"/>
        <v>0</v>
      </c>
      <c r="C645" s="37"/>
      <c r="D645" s="67"/>
      <c r="E645" s="47"/>
      <c r="F645" s="41"/>
      <c r="G645" s="41"/>
      <c r="H645" s="48"/>
      <c r="I645" s="41"/>
      <c r="J645" s="41"/>
      <c r="K645" s="48"/>
      <c r="L645" s="41"/>
      <c r="M645" s="61"/>
      <c r="N645" s="41"/>
      <c r="O645" s="129"/>
    </row>
    <row r="646" spans="2:15" ht="12.75" customHeight="1">
      <c r="B646" s="112">
        <f t="shared" si="16"/>
        <v>0</v>
      </c>
      <c r="C646" s="37"/>
      <c r="D646" s="67"/>
      <c r="E646" s="47"/>
      <c r="F646" s="41"/>
      <c r="G646" s="41"/>
      <c r="H646" s="48"/>
      <c r="I646" s="41"/>
      <c r="J646" s="41"/>
      <c r="K646" s="48"/>
      <c r="L646" s="41"/>
      <c r="M646" s="61"/>
      <c r="N646" s="41"/>
      <c r="O646" s="129"/>
    </row>
    <row r="647" spans="2:15" ht="12.75" customHeight="1">
      <c r="B647" s="112">
        <f t="shared" si="16"/>
        <v>0</v>
      </c>
      <c r="C647" s="37"/>
      <c r="D647" s="67"/>
      <c r="E647" s="47"/>
      <c r="F647" s="41"/>
      <c r="G647" s="41"/>
      <c r="H647" s="48"/>
      <c r="I647" s="41"/>
      <c r="J647" s="41"/>
      <c r="K647" s="48"/>
      <c r="L647" s="41"/>
      <c r="M647" s="61"/>
      <c r="N647" s="41"/>
      <c r="O647" s="129"/>
    </row>
    <row r="648" spans="2:15" ht="12.75" customHeight="1">
      <c r="B648" s="112">
        <f t="shared" si="16"/>
        <v>0</v>
      </c>
      <c r="C648" s="37"/>
      <c r="D648" s="67"/>
      <c r="E648" s="47"/>
      <c r="F648" s="41"/>
      <c r="G648" s="41"/>
      <c r="H648" s="48"/>
      <c r="I648" s="41"/>
      <c r="J648" s="41"/>
      <c r="K648" s="48"/>
      <c r="L648" s="41"/>
      <c r="M648" s="61"/>
      <c r="N648" s="41"/>
      <c r="O648" s="129"/>
    </row>
    <row r="649" spans="2:15" ht="12.75" customHeight="1">
      <c r="B649" s="112">
        <f t="shared" si="16"/>
        <v>0</v>
      </c>
      <c r="C649" s="37"/>
      <c r="D649" s="67"/>
      <c r="E649" s="47"/>
      <c r="F649" s="41"/>
      <c r="G649" s="41"/>
      <c r="H649" s="48"/>
      <c r="I649" s="41"/>
      <c r="J649" s="41"/>
      <c r="K649" s="48"/>
      <c r="L649" s="41"/>
      <c r="M649" s="61"/>
      <c r="N649" s="41"/>
      <c r="O649" s="129"/>
    </row>
    <row r="650" spans="2:15" ht="12.75" customHeight="1">
      <c r="B650" s="112">
        <f t="shared" si="16"/>
        <v>0</v>
      </c>
      <c r="C650" s="37"/>
      <c r="D650" s="67"/>
      <c r="E650" s="47"/>
      <c r="F650" s="41"/>
      <c r="G650" s="41"/>
      <c r="H650" s="48"/>
      <c r="I650" s="41"/>
      <c r="J650" s="41"/>
      <c r="K650" s="48"/>
      <c r="L650" s="41"/>
      <c r="M650" s="61"/>
      <c r="N650" s="41"/>
      <c r="O650" s="129"/>
    </row>
    <row r="651" spans="2:15" ht="12.75" customHeight="1">
      <c r="B651" s="112">
        <f t="shared" si="16"/>
        <v>0</v>
      </c>
      <c r="C651" s="37"/>
      <c r="D651" s="67"/>
      <c r="E651" s="47"/>
      <c r="F651" s="41"/>
      <c r="G651" s="41"/>
      <c r="H651" s="48"/>
      <c r="I651" s="41"/>
      <c r="J651" s="41"/>
      <c r="K651" s="48"/>
      <c r="L651" s="41"/>
      <c r="M651" s="61"/>
      <c r="N651" s="41"/>
      <c r="O651" s="129"/>
    </row>
    <row r="652" spans="2:15" ht="12.75" customHeight="1">
      <c r="B652" s="112">
        <f t="shared" si="16"/>
        <v>0</v>
      </c>
      <c r="C652" s="37"/>
      <c r="D652" s="67"/>
      <c r="E652" s="47"/>
      <c r="F652" s="41"/>
      <c r="G652" s="41"/>
      <c r="H652" s="48"/>
      <c r="I652" s="41"/>
      <c r="J652" s="41"/>
      <c r="K652" s="48"/>
      <c r="L652" s="41"/>
      <c r="M652" s="61"/>
      <c r="N652" s="41"/>
      <c r="O652" s="129"/>
    </row>
    <row r="653" spans="2:15" ht="12.75" customHeight="1">
      <c r="B653" s="112">
        <f t="shared" si="16"/>
        <v>0</v>
      </c>
      <c r="C653" s="37"/>
      <c r="D653" s="67"/>
      <c r="E653" s="47"/>
      <c r="F653" s="41"/>
      <c r="G653" s="41"/>
      <c r="H653" s="48"/>
      <c r="I653" s="41"/>
      <c r="J653" s="41"/>
      <c r="K653" s="48"/>
      <c r="L653" s="41"/>
      <c r="M653" s="61"/>
      <c r="N653" s="41"/>
      <c r="O653" s="129"/>
    </row>
    <row r="654" spans="2:15" ht="12.75" customHeight="1">
      <c r="B654" s="112">
        <f t="shared" si="16"/>
        <v>0</v>
      </c>
      <c r="C654" s="37"/>
      <c r="D654" s="67"/>
      <c r="E654" s="47"/>
      <c r="F654" s="41"/>
      <c r="G654" s="41"/>
      <c r="H654" s="48"/>
      <c r="I654" s="41"/>
      <c r="J654" s="41"/>
      <c r="K654" s="48"/>
      <c r="L654" s="41"/>
      <c r="M654" s="61"/>
      <c r="N654" s="41"/>
      <c r="O654" s="129"/>
    </row>
    <row r="655" spans="2:15" ht="12.75" customHeight="1">
      <c r="B655" s="112">
        <f t="shared" si="16"/>
        <v>0</v>
      </c>
      <c r="C655" s="37"/>
      <c r="D655" s="67"/>
      <c r="E655" s="47"/>
      <c r="F655" s="41"/>
      <c r="G655" s="41"/>
      <c r="H655" s="48"/>
      <c r="I655" s="41"/>
      <c r="J655" s="41"/>
      <c r="K655" s="48"/>
      <c r="L655" s="41"/>
      <c r="M655" s="61"/>
      <c r="N655" s="41"/>
      <c r="O655" s="129"/>
    </row>
    <row r="656" spans="2:15" ht="12.75" customHeight="1">
      <c r="B656" s="112">
        <f t="shared" si="16"/>
        <v>0</v>
      </c>
      <c r="C656" s="37"/>
      <c r="D656" s="67"/>
      <c r="E656" s="47"/>
      <c r="F656" s="41"/>
      <c r="G656" s="41"/>
      <c r="H656" s="48"/>
      <c r="I656" s="41"/>
      <c r="J656" s="41"/>
      <c r="K656" s="48"/>
      <c r="L656" s="41"/>
      <c r="M656" s="61"/>
      <c r="N656" s="41"/>
      <c r="O656" s="129"/>
    </row>
    <row r="657" spans="2:15" ht="12.75" customHeight="1">
      <c r="B657" s="112">
        <f t="shared" si="16"/>
        <v>0</v>
      </c>
      <c r="C657" s="37"/>
      <c r="D657" s="67"/>
      <c r="E657" s="47"/>
      <c r="F657" s="41"/>
      <c r="G657" s="41"/>
      <c r="H657" s="48"/>
      <c r="I657" s="41"/>
      <c r="J657" s="41"/>
      <c r="K657" s="48"/>
      <c r="L657" s="41"/>
      <c r="M657" s="61"/>
      <c r="N657" s="41"/>
      <c r="O657" s="129"/>
    </row>
    <row r="658" spans="2:15" ht="12.75" customHeight="1">
      <c r="B658" s="112">
        <f t="shared" ref="B658:B721" si="17">$C$2</f>
        <v>0</v>
      </c>
      <c r="C658" s="37"/>
      <c r="D658" s="67"/>
      <c r="E658" s="47"/>
      <c r="F658" s="41"/>
      <c r="G658" s="41"/>
      <c r="H658" s="48"/>
      <c r="I658" s="41"/>
      <c r="J658" s="41"/>
      <c r="K658" s="48"/>
      <c r="L658" s="41"/>
      <c r="M658" s="61"/>
      <c r="N658" s="41"/>
      <c r="O658" s="129"/>
    </row>
    <row r="659" spans="2:15" ht="12.75" customHeight="1">
      <c r="B659" s="112">
        <f t="shared" si="17"/>
        <v>0</v>
      </c>
      <c r="C659" s="37"/>
      <c r="D659" s="67"/>
      <c r="E659" s="47"/>
      <c r="F659" s="41"/>
      <c r="G659" s="41"/>
      <c r="H659" s="48"/>
      <c r="I659" s="41"/>
      <c r="J659" s="41"/>
      <c r="K659" s="48"/>
      <c r="L659" s="41"/>
      <c r="M659" s="61"/>
      <c r="N659" s="41"/>
      <c r="O659" s="129"/>
    </row>
    <row r="660" spans="2:15" ht="12.75" customHeight="1">
      <c r="B660" s="112">
        <f t="shared" si="17"/>
        <v>0</v>
      </c>
      <c r="C660" s="37"/>
      <c r="D660" s="67"/>
      <c r="E660" s="47"/>
      <c r="F660" s="41"/>
      <c r="G660" s="41"/>
      <c r="H660" s="48"/>
      <c r="I660" s="41"/>
      <c r="J660" s="41"/>
      <c r="K660" s="48"/>
      <c r="L660" s="41"/>
      <c r="M660" s="61"/>
      <c r="N660" s="41"/>
      <c r="O660" s="129"/>
    </row>
    <row r="661" spans="2:15" ht="12.75" customHeight="1">
      <c r="B661" s="112">
        <f t="shared" si="17"/>
        <v>0</v>
      </c>
      <c r="C661" s="37"/>
      <c r="D661" s="67"/>
      <c r="E661" s="47"/>
      <c r="F661" s="41"/>
      <c r="G661" s="41"/>
      <c r="H661" s="48"/>
      <c r="I661" s="41"/>
      <c r="J661" s="41"/>
      <c r="K661" s="48"/>
      <c r="L661" s="41"/>
      <c r="M661" s="61"/>
      <c r="N661" s="41"/>
      <c r="O661" s="129"/>
    </row>
    <row r="662" spans="2:15" ht="12.75" customHeight="1">
      <c r="B662" s="112">
        <f t="shared" si="17"/>
        <v>0</v>
      </c>
      <c r="C662" s="37"/>
      <c r="D662" s="67"/>
      <c r="E662" s="47"/>
      <c r="F662" s="41"/>
      <c r="G662" s="41"/>
      <c r="H662" s="48"/>
      <c r="I662" s="41"/>
      <c r="J662" s="41"/>
      <c r="K662" s="48"/>
      <c r="L662" s="41"/>
      <c r="M662" s="61"/>
      <c r="N662" s="41"/>
      <c r="O662" s="129"/>
    </row>
    <row r="663" spans="2:15" ht="12.75" customHeight="1">
      <c r="B663" s="112">
        <f t="shared" si="17"/>
        <v>0</v>
      </c>
      <c r="C663" s="37"/>
      <c r="D663" s="67"/>
      <c r="E663" s="47"/>
      <c r="F663" s="41"/>
      <c r="G663" s="41"/>
      <c r="H663" s="48"/>
      <c r="I663" s="41"/>
      <c r="J663" s="41"/>
      <c r="K663" s="48"/>
      <c r="L663" s="41"/>
      <c r="M663" s="61"/>
      <c r="N663" s="41"/>
      <c r="O663" s="129"/>
    </row>
    <row r="664" spans="2:15" ht="12.75" customHeight="1">
      <c r="B664" s="112">
        <f t="shared" si="17"/>
        <v>0</v>
      </c>
      <c r="C664" s="37"/>
      <c r="D664" s="67"/>
      <c r="E664" s="47"/>
      <c r="F664" s="41"/>
      <c r="G664" s="41"/>
      <c r="H664" s="48"/>
      <c r="I664" s="41"/>
      <c r="J664" s="41"/>
      <c r="K664" s="48"/>
      <c r="L664" s="41"/>
      <c r="M664" s="61"/>
      <c r="N664" s="41"/>
      <c r="O664" s="129"/>
    </row>
    <row r="665" spans="2:15" ht="12.75" customHeight="1">
      <c r="B665" s="112">
        <f t="shared" si="17"/>
        <v>0</v>
      </c>
      <c r="C665" s="37"/>
      <c r="D665" s="67"/>
      <c r="E665" s="47"/>
      <c r="F665" s="41"/>
      <c r="G665" s="41"/>
      <c r="H665" s="48"/>
      <c r="I665" s="41"/>
      <c r="J665" s="41"/>
      <c r="K665" s="48"/>
      <c r="L665" s="41"/>
      <c r="M665" s="61"/>
      <c r="N665" s="41"/>
      <c r="O665" s="129"/>
    </row>
    <row r="666" spans="2:15" ht="12.75" customHeight="1">
      <c r="B666" s="112">
        <f t="shared" si="17"/>
        <v>0</v>
      </c>
      <c r="C666" s="37"/>
      <c r="D666" s="67"/>
      <c r="E666" s="47"/>
      <c r="F666" s="41"/>
      <c r="G666" s="41"/>
      <c r="H666" s="48"/>
      <c r="I666" s="41"/>
      <c r="J666" s="41"/>
      <c r="K666" s="48"/>
      <c r="L666" s="41"/>
      <c r="M666" s="61"/>
      <c r="N666" s="41"/>
      <c r="O666" s="129"/>
    </row>
    <row r="667" spans="2:15" ht="12.75" customHeight="1">
      <c r="B667" s="112">
        <f t="shared" si="17"/>
        <v>0</v>
      </c>
      <c r="C667" s="37"/>
      <c r="D667" s="67"/>
      <c r="E667" s="47"/>
      <c r="F667" s="41"/>
      <c r="G667" s="41"/>
      <c r="H667" s="48"/>
      <c r="I667" s="41"/>
      <c r="J667" s="41"/>
      <c r="K667" s="48"/>
      <c r="L667" s="41"/>
      <c r="M667" s="61"/>
      <c r="N667" s="41"/>
      <c r="O667" s="129"/>
    </row>
    <row r="668" spans="2:15" ht="12.75" customHeight="1">
      <c r="B668" s="112">
        <f t="shared" si="17"/>
        <v>0</v>
      </c>
      <c r="C668" s="37"/>
      <c r="D668" s="67"/>
      <c r="E668" s="47"/>
      <c r="F668" s="41"/>
      <c r="G668" s="41"/>
      <c r="H668" s="48"/>
      <c r="I668" s="41"/>
      <c r="J668" s="41"/>
      <c r="K668" s="48"/>
      <c r="L668" s="41"/>
      <c r="M668" s="61"/>
      <c r="N668" s="41"/>
      <c r="O668" s="129"/>
    </row>
    <row r="669" spans="2:15" ht="12.75" customHeight="1">
      <c r="B669" s="112">
        <f t="shared" si="17"/>
        <v>0</v>
      </c>
      <c r="C669" s="37"/>
      <c r="D669" s="67"/>
      <c r="E669" s="47"/>
      <c r="F669" s="41"/>
      <c r="G669" s="41"/>
      <c r="H669" s="48"/>
      <c r="I669" s="41"/>
      <c r="J669" s="41"/>
      <c r="K669" s="48"/>
      <c r="L669" s="41"/>
      <c r="M669" s="61"/>
      <c r="N669" s="41"/>
      <c r="O669" s="129"/>
    </row>
    <row r="670" spans="2:15" ht="12.75" customHeight="1">
      <c r="B670" s="112">
        <f t="shared" si="17"/>
        <v>0</v>
      </c>
      <c r="C670" s="37"/>
      <c r="D670" s="67"/>
      <c r="E670" s="47"/>
      <c r="F670" s="41"/>
      <c r="G670" s="41"/>
      <c r="H670" s="48"/>
      <c r="I670" s="41"/>
      <c r="J670" s="41"/>
      <c r="K670" s="48"/>
      <c r="L670" s="41"/>
      <c r="M670" s="61"/>
      <c r="N670" s="41"/>
      <c r="O670" s="129"/>
    </row>
    <row r="671" spans="2:15" ht="12.75" customHeight="1">
      <c r="B671" s="112">
        <f t="shared" si="17"/>
        <v>0</v>
      </c>
      <c r="C671" s="37"/>
      <c r="D671" s="67"/>
      <c r="E671" s="47"/>
      <c r="F671" s="41"/>
      <c r="G671" s="41"/>
      <c r="H671" s="48"/>
      <c r="I671" s="41"/>
      <c r="J671" s="41"/>
      <c r="K671" s="48"/>
      <c r="L671" s="41"/>
      <c r="M671" s="61"/>
      <c r="N671" s="41"/>
      <c r="O671" s="129"/>
    </row>
    <row r="672" spans="2:15" ht="12.75" customHeight="1">
      <c r="B672" s="112">
        <f t="shared" si="17"/>
        <v>0</v>
      </c>
      <c r="C672" s="37"/>
      <c r="D672" s="67"/>
      <c r="E672" s="47"/>
      <c r="F672" s="41"/>
      <c r="G672" s="41"/>
      <c r="H672" s="48"/>
      <c r="I672" s="41"/>
      <c r="J672" s="41"/>
      <c r="K672" s="48"/>
      <c r="L672" s="41"/>
      <c r="M672" s="61"/>
      <c r="N672" s="41"/>
      <c r="O672" s="129"/>
    </row>
    <row r="673" spans="2:15" ht="12.75" customHeight="1">
      <c r="B673" s="112">
        <f t="shared" si="17"/>
        <v>0</v>
      </c>
      <c r="C673" s="37"/>
      <c r="D673" s="67"/>
      <c r="E673" s="47"/>
      <c r="F673" s="41"/>
      <c r="G673" s="41"/>
      <c r="H673" s="48"/>
      <c r="I673" s="41"/>
      <c r="J673" s="41"/>
      <c r="K673" s="48"/>
      <c r="L673" s="41"/>
      <c r="M673" s="61"/>
      <c r="N673" s="41"/>
      <c r="O673" s="129"/>
    </row>
    <row r="674" spans="2:15" ht="12.75" customHeight="1">
      <c r="B674" s="112">
        <f t="shared" si="17"/>
        <v>0</v>
      </c>
      <c r="C674" s="37"/>
      <c r="D674" s="67"/>
      <c r="E674" s="47"/>
      <c r="F674" s="41"/>
      <c r="G674" s="41"/>
      <c r="H674" s="48"/>
      <c r="I674" s="41"/>
      <c r="J674" s="41"/>
      <c r="K674" s="48"/>
      <c r="L674" s="41"/>
      <c r="M674" s="61"/>
      <c r="N674" s="41"/>
      <c r="O674" s="129"/>
    </row>
    <row r="675" spans="2:15" ht="12.75" customHeight="1">
      <c r="B675" s="112">
        <f t="shared" si="17"/>
        <v>0</v>
      </c>
      <c r="C675" s="37"/>
      <c r="D675" s="67"/>
      <c r="E675" s="47"/>
      <c r="F675" s="41"/>
      <c r="G675" s="41"/>
      <c r="H675" s="48"/>
      <c r="I675" s="41"/>
      <c r="J675" s="41"/>
      <c r="K675" s="48"/>
      <c r="L675" s="41"/>
      <c r="M675" s="61"/>
      <c r="N675" s="41"/>
      <c r="O675" s="129"/>
    </row>
    <row r="676" spans="2:15" ht="12.75" customHeight="1">
      <c r="B676" s="112">
        <f t="shared" si="17"/>
        <v>0</v>
      </c>
      <c r="C676" s="37"/>
      <c r="D676" s="67"/>
      <c r="E676" s="47"/>
      <c r="F676" s="41"/>
      <c r="G676" s="41"/>
      <c r="H676" s="48"/>
      <c r="I676" s="41"/>
      <c r="J676" s="41"/>
      <c r="K676" s="48"/>
      <c r="L676" s="41"/>
      <c r="M676" s="61"/>
      <c r="N676" s="41"/>
      <c r="O676" s="129"/>
    </row>
    <row r="677" spans="2:15" ht="12.75" customHeight="1">
      <c r="B677" s="112">
        <f t="shared" si="17"/>
        <v>0</v>
      </c>
      <c r="C677" s="37"/>
      <c r="D677" s="67"/>
      <c r="E677" s="47"/>
      <c r="F677" s="41"/>
      <c r="G677" s="41"/>
      <c r="H677" s="48"/>
      <c r="I677" s="41"/>
      <c r="J677" s="41"/>
      <c r="K677" s="48"/>
      <c r="L677" s="41"/>
      <c r="M677" s="61"/>
      <c r="N677" s="41"/>
      <c r="O677" s="129"/>
    </row>
    <row r="678" spans="2:15" ht="12.75" customHeight="1">
      <c r="B678" s="112">
        <f t="shared" si="17"/>
        <v>0</v>
      </c>
      <c r="C678" s="37"/>
      <c r="D678" s="67"/>
      <c r="E678" s="47"/>
      <c r="F678" s="41"/>
      <c r="G678" s="41"/>
      <c r="H678" s="48"/>
      <c r="I678" s="41"/>
      <c r="J678" s="41"/>
      <c r="K678" s="48"/>
      <c r="L678" s="41"/>
      <c r="M678" s="61"/>
      <c r="N678" s="41"/>
      <c r="O678" s="129"/>
    </row>
    <row r="679" spans="2:15" ht="12.75" customHeight="1">
      <c r="B679" s="112">
        <f t="shared" si="17"/>
        <v>0</v>
      </c>
      <c r="C679" s="37"/>
      <c r="D679" s="67"/>
      <c r="E679" s="47"/>
      <c r="F679" s="41"/>
      <c r="G679" s="41"/>
      <c r="H679" s="48"/>
      <c r="I679" s="41"/>
      <c r="J679" s="41"/>
      <c r="K679" s="48"/>
      <c r="L679" s="41"/>
      <c r="M679" s="61"/>
      <c r="N679" s="41"/>
      <c r="O679" s="129"/>
    </row>
    <row r="680" spans="2:15" ht="12.75" customHeight="1">
      <c r="B680" s="112">
        <f t="shared" si="17"/>
        <v>0</v>
      </c>
      <c r="C680" s="37"/>
      <c r="D680" s="67"/>
      <c r="E680" s="47"/>
      <c r="F680" s="41"/>
      <c r="G680" s="41"/>
      <c r="H680" s="48"/>
      <c r="I680" s="41"/>
      <c r="J680" s="41"/>
      <c r="K680" s="48"/>
      <c r="L680" s="41"/>
      <c r="M680" s="61"/>
      <c r="N680" s="41"/>
      <c r="O680" s="129"/>
    </row>
    <row r="681" spans="2:15" ht="12.75" customHeight="1">
      <c r="B681" s="112">
        <f t="shared" si="17"/>
        <v>0</v>
      </c>
      <c r="C681" s="37"/>
      <c r="D681" s="67"/>
      <c r="E681" s="47"/>
      <c r="F681" s="41"/>
      <c r="G681" s="41"/>
      <c r="H681" s="48"/>
      <c r="I681" s="41"/>
      <c r="J681" s="41"/>
      <c r="K681" s="48"/>
      <c r="L681" s="41"/>
      <c r="M681" s="61"/>
      <c r="N681" s="41"/>
      <c r="O681" s="129"/>
    </row>
    <row r="682" spans="2:15" ht="12.75" customHeight="1">
      <c r="B682" s="112">
        <f t="shared" si="17"/>
        <v>0</v>
      </c>
      <c r="C682" s="37"/>
      <c r="D682" s="67"/>
      <c r="E682" s="47"/>
      <c r="F682" s="41"/>
      <c r="G682" s="41"/>
      <c r="H682" s="48"/>
      <c r="I682" s="41"/>
      <c r="J682" s="41"/>
      <c r="K682" s="48"/>
      <c r="L682" s="41"/>
      <c r="M682" s="61"/>
      <c r="N682" s="41"/>
      <c r="O682" s="129"/>
    </row>
    <row r="683" spans="2:15" ht="12.75" customHeight="1">
      <c r="B683" s="112">
        <f t="shared" si="17"/>
        <v>0</v>
      </c>
      <c r="C683" s="37"/>
      <c r="D683" s="67"/>
      <c r="E683" s="47"/>
      <c r="F683" s="41"/>
      <c r="G683" s="41"/>
      <c r="H683" s="48"/>
      <c r="I683" s="41"/>
      <c r="J683" s="41"/>
      <c r="K683" s="48"/>
      <c r="L683" s="41"/>
      <c r="M683" s="61"/>
      <c r="N683" s="41"/>
      <c r="O683" s="129"/>
    </row>
    <row r="684" spans="2:15" ht="12.75" customHeight="1">
      <c r="B684" s="112">
        <f t="shared" si="17"/>
        <v>0</v>
      </c>
      <c r="C684" s="37"/>
      <c r="D684" s="67"/>
      <c r="E684" s="47"/>
      <c r="F684" s="41"/>
      <c r="G684" s="41"/>
      <c r="H684" s="48"/>
      <c r="I684" s="41"/>
      <c r="J684" s="41"/>
      <c r="K684" s="48"/>
      <c r="L684" s="41"/>
      <c r="M684" s="61"/>
      <c r="N684" s="41"/>
      <c r="O684" s="129"/>
    </row>
    <row r="685" spans="2:15" ht="12.75" customHeight="1">
      <c r="B685" s="112">
        <f t="shared" si="17"/>
        <v>0</v>
      </c>
      <c r="C685" s="37"/>
      <c r="D685" s="67"/>
      <c r="E685" s="47"/>
      <c r="F685" s="41"/>
      <c r="G685" s="41"/>
      <c r="H685" s="48"/>
      <c r="I685" s="41"/>
      <c r="J685" s="41"/>
      <c r="K685" s="48"/>
      <c r="L685" s="41"/>
      <c r="M685" s="61"/>
      <c r="N685" s="41"/>
      <c r="O685" s="129"/>
    </row>
    <row r="686" spans="2:15" ht="12.75" customHeight="1">
      <c r="B686" s="112">
        <f t="shared" si="17"/>
        <v>0</v>
      </c>
      <c r="C686" s="37"/>
      <c r="D686" s="67"/>
      <c r="E686" s="47"/>
      <c r="F686" s="41"/>
      <c r="G686" s="41"/>
      <c r="H686" s="48"/>
      <c r="I686" s="41"/>
      <c r="J686" s="41"/>
      <c r="K686" s="48"/>
      <c r="L686" s="41"/>
      <c r="M686" s="61"/>
      <c r="N686" s="41"/>
      <c r="O686" s="129"/>
    </row>
    <row r="687" spans="2:15" ht="12.75" customHeight="1">
      <c r="B687" s="112">
        <f t="shared" si="17"/>
        <v>0</v>
      </c>
      <c r="C687" s="37"/>
      <c r="D687" s="67"/>
      <c r="E687" s="47"/>
      <c r="F687" s="41"/>
      <c r="G687" s="41"/>
      <c r="H687" s="48"/>
      <c r="I687" s="41"/>
      <c r="J687" s="41"/>
      <c r="K687" s="48"/>
      <c r="L687" s="41"/>
      <c r="M687" s="61"/>
      <c r="N687" s="41"/>
      <c r="O687" s="129"/>
    </row>
    <row r="688" spans="2:15" ht="12.75" customHeight="1">
      <c r="B688" s="112">
        <f t="shared" si="17"/>
        <v>0</v>
      </c>
      <c r="C688" s="37"/>
      <c r="D688" s="67"/>
      <c r="E688" s="47"/>
      <c r="F688" s="41"/>
      <c r="G688" s="41"/>
      <c r="H688" s="48"/>
      <c r="I688" s="41"/>
      <c r="J688" s="41"/>
      <c r="K688" s="48"/>
      <c r="L688" s="41"/>
      <c r="M688" s="61"/>
      <c r="N688" s="41"/>
      <c r="O688" s="129"/>
    </row>
    <row r="689" spans="2:15" ht="12.75" customHeight="1">
      <c r="B689" s="112">
        <f t="shared" si="17"/>
        <v>0</v>
      </c>
      <c r="C689" s="37"/>
      <c r="D689" s="67"/>
      <c r="E689" s="47"/>
      <c r="F689" s="41"/>
      <c r="G689" s="41"/>
      <c r="H689" s="48"/>
      <c r="I689" s="41"/>
      <c r="J689" s="41"/>
      <c r="K689" s="48"/>
      <c r="L689" s="41"/>
      <c r="M689" s="61"/>
      <c r="N689" s="41"/>
      <c r="O689" s="129"/>
    </row>
    <row r="690" spans="2:15" ht="12.75" customHeight="1">
      <c r="B690" s="112">
        <f t="shared" si="17"/>
        <v>0</v>
      </c>
      <c r="C690" s="37"/>
      <c r="D690" s="67"/>
      <c r="E690" s="47"/>
      <c r="F690" s="41"/>
      <c r="G690" s="41"/>
      <c r="H690" s="48"/>
      <c r="I690" s="41"/>
      <c r="J690" s="41"/>
      <c r="K690" s="48"/>
      <c r="L690" s="41"/>
      <c r="M690" s="61"/>
      <c r="N690" s="41"/>
      <c r="O690" s="129"/>
    </row>
    <row r="691" spans="2:15" ht="12.75" customHeight="1">
      <c r="B691" s="112">
        <f t="shared" si="17"/>
        <v>0</v>
      </c>
      <c r="C691" s="37"/>
      <c r="D691" s="67"/>
      <c r="E691" s="47"/>
      <c r="F691" s="41"/>
      <c r="G691" s="41"/>
      <c r="H691" s="48"/>
      <c r="I691" s="41"/>
      <c r="J691" s="41"/>
      <c r="K691" s="48"/>
      <c r="L691" s="41"/>
      <c r="M691" s="61"/>
      <c r="N691" s="41"/>
      <c r="O691" s="129"/>
    </row>
    <row r="692" spans="2:15" ht="12.75" customHeight="1">
      <c r="B692" s="112">
        <f t="shared" si="17"/>
        <v>0</v>
      </c>
      <c r="C692" s="37"/>
      <c r="D692" s="67"/>
      <c r="E692" s="47"/>
      <c r="F692" s="41"/>
      <c r="G692" s="41"/>
      <c r="H692" s="48"/>
      <c r="I692" s="41"/>
      <c r="J692" s="41"/>
      <c r="K692" s="48"/>
      <c r="L692" s="41"/>
      <c r="M692" s="61"/>
      <c r="N692" s="41"/>
      <c r="O692" s="129"/>
    </row>
    <row r="693" spans="2:15" ht="12.75" customHeight="1">
      <c r="B693" s="112">
        <f t="shared" si="17"/>
        <v>0</v>
      </c>
      <c r="C693" s="37"/>
      <c r="D693" s="67"/>
      <c r="E693" s="47"/>
      <c r="F693" s="41"/>
      <c r="G693" s="41"/>
      <c r="H693" s="48"/>
      <c r="I693" s="41"/>
      <c r="J693" s="41"/>
      <c r="K693" s="48"/>
      <c r="L693" s="41"/>
      <c r="M693" s="61"/>
      <c r="N693" s="41"/>
      <c r="O693" s="129"/>
    </row>
    <row r="694" spans="2:15" ht="12.75" customHeight="1">
      <c r="B694" s="112">
        <f t="shared" si="17"/>
        <v>0</v>
      </c>
      <c r="C694" s="37"/>
      <c r="D694" s="67"/>
      <c r="E694" s="47"/>
      <c r="F694" s="41"/>
      <c r="G694" s="41"/>
      <c r="H694" s="48"/>
      <c r="I694" s="41"/>
      <c r="J694" s="41"/>
      <c r="K694" s="48"/>
      <c r="L694" s="41"/>
      <c r="M694" s="61"/>
      <c r="N694" s="41"/>
      <c r="O694" s="129"/>
    </row>
    <row r="695" spans="2:15" ht="12.75" customHeight="1">
      <c r="B695" s="112">
        <f t="shared" si="17"/>
        <v>0</v>
      </c>
      <c r="C695" s="37"/>
      <c r="D695" s="67"/>
      <c r="E695" s="47"/>
      <c r="F695" s="41"/>
      <c r="G695" s="41"/>
      <c r="H695" s="48"/>
      <c r="I695" s="41"/>
      <c r="J695" s="41"/>
      <c r="K695" s="48"/>
      <c r="L695" s="41"/>
      <c r="M695" s="61"/>
      <c r="N695" s="41"/>
      <c r="O695" s="129"/>
    </row>
    <row r="696" spans="2:15" ht="12.75" customHeight="1">
      <c r="B696" s="112">
        <f t="shared" si="17"/>
        <v>0</v>
      </c>
      <c r="C696" s="37"/>
      <c r="D696" s="67"/>
      <c r="E696" s="47"/>
      <c r="F696" s="41"/>
      <c r="G696" s="41"/>
      <c r="H696" s="48"/>
      <c r="I696" s="41"/>
      <c r="J696" s="41"/>
      <c r="K696" s="48"/>
      <c r="L696" s="41"/>
      <c r="M696" s="61"/>
      <c r="N696" s="41"/>
      <c r="O696" s="129"/>
    </row>
    <row r="697" spans="2:15" ht="12.75" customHeight="1">
      <c r="B697" s="112">
        <f t="shared" si="17"/>
        <v>0</v>
      </c>
      <c r="C697" s="37"/>
      <c r="D697" s="67"/>
      <c r="E697" s="47"/>
      <c r="F697" s="41"/>
      <c r="G697" s="41"/>
      <c r="H697" s="48"/>
      <c r="I697" s="41"/>
      <c r="J697" s="41"/>
      <c r="K697" s="48"/>
      <c r="L697" s="41"/>
      <c r="M697" s="61"/>
      <c r="N697" s="41"/>
      <c r="O697" s="129"/>
    </row>
    <row r="698" spans="2:15" ht="12.75" customHeight="1">
      <c r="B698" s="112">
        <f t="shared" si="17"/>
        <v>0</v>
      </c>
      <c r="C698" s="37"/>
      <c r="D698" s="67"/>
      <c r="E698" s="47"/>
      <c r="F698" s="41"/>
      <c r="G698" s="41"/>
      <c r="H698" s="48"/>
      <c r="I698" s="41"/>
      <c r="J698" s="41"/>
      <c r="K698" s="48"/>
      <c r="L698" s="41"/>
      <c r="M698" s="61"/>
      <c r="N698" s="41"/>
      <c r="O698" s="129"/>
    </row>
    <row r="699" spans="2:15" ht="12.75" customHeight="1">
      <c r="B699" s="112">
        <f t="shared" si="17"/>
        <v>0</v>
      </c>
      <c r="C699" s="37"/>
      <c r="D699" s="67"/>
      <c r="E699" s="47"/>
      <c r="F699" s="41"/>
      <c r="G699" s="41"/>
      <c r="H699" s="48"/>
      <c r="I699" s="41"/>
      <c r="J699" s="41"/>
      <c r="K699" s="48"/>
      <c r="L699" s="41"/>
      <c r="M699" s="61"/>
      <c r="N699" s="41"/>
      <c r="O699" s="129"/>
    </row>
    <row r="700" spans="2:15" ht="12.75" customHeight="1">
      <c r="B700" s="112">
        <f t="shared" si="17"/>
        <v>0</v>
      </c>
      <c r="C700" s="37"/>
      <c r="D700" s="67"/>
      <c r="E700" s="47"/>
      <c r="F700" s="41"/>
      <c r="G700" s="41"/>
      <c r="H700" s="48"/>
      <c r="I700" s="41"/>
      <c r="J700" s="41"/>
      <c r="K700" s="48"/>
      <c r="L700" s="41"/>
      <c r="M700" s="61"/>
      <c r="N700" s="41"/>
      <c r="O700" s="129"/>
    </row>
    <row r="701" spans="2:15" ht="12.75" customHeight="1">
      <c r="B701" s="112">
        <f t="shared" si="17"/>
        <v>0</v>
      </c>
      <c r="C701" s="37"/>
      <c r="D701" s="67"/>
      <c r="E701" s="47"/>
      <c r="F701" s="41"/>
      <c r="G701" s="41"/>
      <c r="H701" s="48"/>
      <c r="I701" s="41"/>
      <c r="J701" s="41"/>
      <c r="K701" s="48"/>
      <c r="L701" s="41"/>
      <c r="M701" s="61"/>
      <c r="N701" s="41"/>
      <c r="O701" s="129"/>
    </row>
    <row r="702" spans="2:15" ht="12.75" customHeight="1">
      <c r="B702" s="112">
        <f t="shared" si="17"/>
        <v>0</v>
      </c>
      <c r="C702" s="37"/>
      <c r="D702" s="67"/>
      <c r="E702" s="47"/>
      <c r="F702" s="41"/>
      <c r="G702" s="41"/>
      <c r="H702" s="48"/>
      <c r="I702" s="41"/>
      <c r="J702" s="41"/>
      <c r="K702" s="48"/>
      <c r="L702" s="41"/>
      <c r="M702" s="61"/>
      <c r="N702" s="41"/>
      <c r="O702" s="129"/>
    </row>
    <row r="703" spans="2:15" ht="12.75" customHeight="1">
      <c r="B703" s="112">
        <f t="shared" si="17"/>
        <v>0</v>
      </c>
      <c r="C703" s="37"/>
      <c r="D703" s="67"/>
      <c r="E703" s="47"/>
      <c r="F703" s="41"/>
      <c r="G703" s="41"/>
      <c r="H703" s="48"/>
      <c r="I703" s="41"/>
      <c r="J703" s="41"/>
      <c r="K703" s="48"/>
      <c r="L703" s="41"/>
      <c r="M703" s="61"/>
      <c r="N703" s="41"/>
      <c r="O703" s="129"/>
    </row>
    <row r="704" spans="2:15" ht="12.75" customHeight="1">
      <c r="B704" s="112">
        <f t="shared" si="17"/>
        <v>0</v>
      </c>
      <c r="C704" s="37"/>
      <c r="D704" s="67"/>
      <c r="E704" s="47"/>
      <c r="F704" s="41"/>
      <c r="G704" s="41"/>
      <c r="H704" s="48"/>
      <c r="I704" s="41"/>
      <c r="J704" s="41"/>
      <c r="K704" s="48"/>
      <c r="L704" s="41"/>
      <c r="M704" s="61"/>
      <c r="N704" s="41"/>
      <c r="O704" s="129"/>
    </row>
    <row r="705" spans="2:15" ht="12.75" customHeight="1">
      <c r="B705" s="112">
        <f t="shared" si="17"/>
        <v>0</v>
      </c>
      <c r="C705" s="37"/>
      <c r="D705" s="67"/>
      <c r="E705" s="47"/>
      <c r="F705" s="41"/>
      <c r="G705" s="41"/>
      <c r="H705" s="48"/>
      <c r="I705" s="41"/>
      <c r="J705" s="41"/>
      <c r="K705" s="48"/>
      <c r="L705" s="41"/>
      <c r="M705" s="61"/>
      <c r="N705" s="41"/>
      <c r="O705" s="129"/>
    </row>
    <row r="706" spans="2:15" ht="12.75" customHeight="1">
      <c r="B706" s="112">
        <f t="shared" si="17"/>
        <v>0</v>
      </c>
      <c r="C706" s="37"/>
      <c r="D706" s="67"/>
      <c r="E706" s="47"/>
      <c r="F706" s="41"/>
      <c r="G706" s="41"/>
      <c r="H706" s="48"/>
      <c r="I706" s="41"/>
      <c r="J706" s="41"/>
      <c r="K706" s="48"/>
      <c r="L706" s="41"/>
      <c r="M706" s="61"/>
      <c r="N706" s="41"/>
      <c r="O706" s="129"/>
    </row>
    <row r="707" spans="2:15" ht="12.75" customHeight="1">
      <c r="B707" s="112">
        <f t="shared" si="17"/>
        <v>0</v>
      </c>
      <c r="C707" s="37"/>
      <c r="D707" s="67"/>
      <c r="E707" s="47"/>
      <c r="F707" s="41"/>
      <c r="G707" s="41"/>
      <c r="H707" s="48"/>
      <c r="I707" s="41"/>
      <c r="J707" s="41"/>
      <c r="K707" s="48"/>
      <c r="L707" s="41"/>
      <c r="M707" s="61"/>
      <c r="N707" s="41"/>
      <c r="O707" s="129"/>
    </row>
    <row r="708" spans="2:15" ht="12.75" customHeight="1">
      <c r="B708" s="112">
        <f t="shared" si="17"/>
        <v>0</v>
      </c>
      <c r="C708" s="37"/>
      <c r="D708" s="67"/>
      <c r="E708" s="47"/>
      <c r="F708" s="41"/>
      <c r="G708" s="41"/>
      <c r="H708" s="48"/>
      <c r="I708" s="41"/>
      <c r="J708" s="41"/>
      <c r="K708" s="48"/>
      <c r="L708" s="41"/>
      <c r="M708" s="61"/>
      <c r="N708" s="41"/>
      <c r="O708" s="129"/>
    </row>
    <row r="709" spans="2:15" ht="12.75" customHeight="1">
      <c r="B709" s="112">
        <f t="shared" si="17"/>
        <v>0</v>
      </c>
      <c r="C709" s="37"/>
      <c r="D709" s="67"/>
      <c r="E709" s="47"/>
      <c r="F709" s="41"/>
      <c r="G709" s="41"/>
      <c r="H709" s="48"/>
      <c r="I709" s="41"/>
      <c r="J709" s="41"/>
      <c r="K709" s="48"/>
      <c r="L709" s="41"/>
      <c r="M709" s="61"/>
      <c r="N709" s="41"/>
      <c r="O709" s="129"/>
    </row>
    <row r="710" spans="2:15" ht="12.75" customHeight="1">
      <c r="B710" s="112">
        <f t="shared" si="17"/>
        <v>0</v>
      </c>
      <c r="C710" s="37"/>
      <c r="D710" s="67"/>
      <c r="E710" s="47"/>
      <c r="F710" s="41"/>
      <c r="G710" s="41"/>
      <c r="H710" s="48"/>
      <c r="I710" s="41"/>
      <c r="J710" s="41"/>
      <c r="K710" s="48"/>
      <c r="L710" s="41"/>
      <c r="M710" s="61"/>
      <c r="N710" s="41"/>
      <c r="O710" s="129"/>
    </row>
    <row r="711" spans="2:15" ht="12.75" customHeight="1">
      <c r="B711" s="112">
        <f t="shared" si="17"/>
        <v>0</v>
      </c>
      <c r="C711" s="37"/>
      <c r="D711" s="67"/>
      <c r="E711" s="47"/>
      <c r="F711" s="41"/>
      <c r="G711" s="41"/>
      <c r="H711" s="48"/>
      <c r="I711" s="41"/>
      <c r="J711" s="41"/>
      <c r="K711" s="48"/>
      <c r="L711" s="41"/>
      <c r="M711" s="61"/>
      <c r="N711" s="41"/>
      <c r="O711" s="129"/>
    </row>
    <row r="712" spans="2:15" ht="12.75" customHeight="1">
      <c r="B712" s="112">
        <f t="shared" si="17"/>
        <v>0</v>
      </c>
      <c r="C712" s="37"/>
      <c r="D712" s="67"/>
      <c r="E712" s="47"/>
      <c r="F712" s="41"/>
      <c r="G712" s="41"/>
      <c r="H712" s="48"/>
      <c r="I712" s="41"/>
      <c r="J712" s="41"/>
      <c r="K712" s="48"/>
      <c r="L712" s="41"/>
      <c r="M712" s="61"/>
      <c r="N712" s="41"/>
      <c r="O712" s="129"/>
    </row>
    <row r="713" spans="2:15" ht="12.75" customHeight="1">
      <c r="B713" s="112">
        <f t="shared" si="17"/>
        <v>0</v>
      </c>
      <c r="C713" s="37"/>
      <c r="D713" s="67"/>
      <c r="E713" s="47"/>
      <c r="F713" s="41"/>
      <c r="G713" s="41"/>
      <c r="H713" s="48"/>
      <c r="I713" s="41"/>
      <c r="J713" s="41"/>
      <c r="K713" s="48"/>
      <c r="L713" s="41"/>
      <c r="M713" s="61"/>
      <c r="N713" s="41"/>
      <c r="O713" s="129"/>
    </row>
    <row r="714" spans="2:15" ht="12.75" customHeight="1">
      <c r="B714" s="112">
        <f t="shared" si="17"/>
        <v>0</v>
      </c>
      <c r="C714" s="37"/>
      <c r="D714" s="67"/>
      <c r="E714" s="47"/>
      <c r="F714" s="41"/>
      <c r="G714" s="41"/>
      <c r="H714" s="48"/>
      <c r="I714" s="41"/>
      <c r="J714" s="41"/>
      <c r="K714" s="48"/>
      <c r="L714" s="41"/>
      <c r="M714" s="61"/>
      <c r="N714" s="41"/>
      <c r="O714" s="129"/>
    </row>
    <row r="715" spans="2:15" ht="12.75" customHeight="1">
      <c r="B715" s="112">
        <f t="shared" si="17"/>
        <v>0</v>
      </c>
      <c r="C715" s="37"/>
      <c r="D715" s="67"/>
      <c r="E715" s="47"/>
      <c r="F715" s="41"/>
      <c r="G715" s="41"/>
      <c r="H715" s="48"/>
      <c r="I715" s="41"/>
      <c r="J715" s="41"/>
      <c r="K715" s="48"/>
      <c r="L715" s="41"/>
      <c r="M715" s="61"/>
      <c r="N715" s="41"/>
      <c r="O715" s="129"/>
    </row>
    <row r="716" spans="2:15" ht="12.75" customHeight="1">
      <c r="B716" s="112">
        <f t="shared" si="17"/>
        <v>0</v>
      </c>
      <c r="C716" s="37"/>
      <c r="D716" s="67"/>
      <c r="E716" s="47"/>
      <c r="F716" s="41"/>
      <c r="G716" s="41"/>
      <c r="H716" s="48"/>
      <c r="I716" s="41"/>
      <c r="J716" s="41"/>
      <c r="K716" s="48"/>
      <c r="L716" s="41"/>
      <c r="M716" s="61"/>
      <c r="N716" s="41"/>
      <c r="O716" s="129"/>
    </row>
    <row r="717" spans="2:15" ht="12.75" customHeight="1">
      <c r="B717" s="112">
        <f t="shared" si="17"/>
        <v>0</v>
      </c>
      <c r="C717" s="37"/>
      <c r="D717" s="67"/>
      <c r="E717" s="47"/>
      <c r="F717" s="41"/>
      <c r="G717" s="41"/>
      <c r="H717" s="48"/>
      <c r="I717" s="41"/>
      <c r="J717" s="41"/>
      <c r="K717" s="48"/>
      <c r="L717" s="41"/>
      <c r="M717" s="61"/>
      <c r="N717" s="41"/>
      <c r="O717" s="129"/>
    </row>
    <row r="718" spans="2:15" ht="12.75" customHeight="1">
      <c r="B718" s="112">
        <f t="shared" si="17"/>
        <v>0</v>
      </c>
      <c r="C718" s="37"/>
      <c r="D718" s="67"/>
      <c r="E718" s="47"/>
      <c r="F718" s="41"/>
      <c r="G718" s="41"/>
      <c r="H718" s="48"/>
      <c r="I718" s="41"/>
      <c r="J718" s="41"/>
      <c r="K718" s="48"/>
      <c r="L718" s="41"/>
      <c r="M718" s="61"/>
      <c r="N718" s="41"/>
      <c r="O718" s="129"/>
    </row>
    <row r="719" spans="2:15" ht="12.75" customHeight="1">
      <c r="B719" s="112">
        <f t="shared" si="17"/>
        <v>0</v>
      </c>
      <c r="C719" s="37"/>
      <c r="D719" s="67"/>
      <c r="E719" s="47"/>
      <c r="F719" s="41"/>
      <c r="G719" s="41"/>
      <c r="H719" s="48"/>
      <c r="I719" s="41"/>
      <c r="J719" s="41"/>
      <c r="K719" s="48"/>
      <c r="L719" s="41"/>
      <c r="M719" s="61"/>
      <c r="N719" s="41"/>
      <c r="O719" s="129"/>
    </row>
    <row r="720" spans="2:15" ht="12.75" customHeight="1">
      <c r="B720" s="112">
        <f t="shared" si="17"/>
        <v>0</v>
      </c>
      <c r="C720" s="37"/>
      <c r="D720" s="67"/>
      <c r="E720" s="47"/>
      <c r="F720" s="41"/>
      <c r="G720" s="41"/>
      <c r="H720" s="48"/>
      <c r="I720" s="41"/>
      <c r="J720" s="41"/>
      <c r="K720" s="48"/>
      <c r="L720" s="41"/>
      <c r="M720" s="61"/>
      <c r="N720" s="41"/>
      <c r="O720" s="129"/>
    </row>
    <row r="721" spans="2:15" ht="12.75" customHeight="1">
      <c r="B721" s="112">
        <f t="shared" si="17"/>
        <v>0</v>
      </c>
      <c r="C721" s="37"/>
      <c r="D721" s="67"/>
      <c r="E721" s="47"/>
      <c r="F721" s="41"/>
      <c r="G721" s="41"/>
      <c r="H721" s="48"/>
      <c r="I721" s="41"/>
      <c r="J721" s="41"/>
      <c r="K721" s="48"/>
      <c r="L721" s="41"/>
      <c r="M721" s="61"/>
      <c r="N721" s="41"/>
      <c r="O721" s="129"/>
    </row>
    <row r="722" spans="2:15" ht="12.75" customHeight="1">
      <c r="B722" s="112">
        <f t="shared" ref="B722:B785" si="18">$C$2</f>
        <v>0</v>
      </c>
      <c r="C722" s="37"/>
      <c r="D722" s="67"/>
      <c r="E722" s="47"/>
      <c r="F722" s="41"/>
      <c r="G722" s="41"/>
      <c r="H722" s="48"/>
      <c r="I722" s="41"/>
      <c r="J722" s="41"/>
      <c r="K722" s="48"/>
      <c r="L722" s="41"/>
      <c r="M722" s="61"/>
      <c r="N722" s="41"/>
      <c r="O722" s="129"/>
    </row>
    <row r="723" spans="2:15" ht="12.75" customHeight="1">
      <c r="B723" s="112">
        <f t="shared" si="18"/>
        <v>0</v>
      </c>
      <c r="C723" s="37"/>
      <c r="D723" s="67"/>
      <c r="E723" s="47"/>
      <c r="F723" s="41"/>
      <c r="G723" s="41"/>
      <c r="H723" s="48"/>
      <c r="I723" s="41"/>
      <c r="J723" s="41"/>
      <c r="K723" s="48"/>
      <c r="L723" s="41"/>
      <c r="M723" s="61"/>
      <c r="N723" s="41"/>
      <c r="O723" s="129"/>
    </row>
    <row r="724" spans="2:15" ht="12.75" customHeight="1">
      <c r="B724" s="112">
        <f t="shared" si="18"/>
        <v>0</v>
      </c>
      <c r="C724" s="37"/>
      <c r="D724" s="67"/>
      <c r="E724" s="47"/>
      <c r="F724" s="41"/>
      <c r="G724" s="41"/>
      <c r="H724" s="48"/>
      <c r="I724" s="41"/>
      <c r="J724" s="41"/>
      <c r="K724" s="48"/>
      <c r="L724" s="41"/>
      <c r="M724" s="61"/>
      <c r="N724" s="41"/>
      <c r="O724" s="129"/>
    </row>
    <row r="725" spans="2:15" ht="12.75" customHeight="1">
      <c r="B725" s="112">
        <f t="shared" si="18"/>
        <v>0</v>
      </c>
      <c r="C725" s="37"/>
      <c r="D725" s="67"/>
      <c r="E725" s="47"/>
      <c r="F725" s="41"/>
      <c r="G725" s="41"/>
      <c r="H725" s="48"/>
      <c r="I725" s="41"/>
      <c r="J725" s="41"/>
      <c r="K725" s="48"/>
      <c r="L725" s="41"/>
      <c r="M725" s="61"/>
      <c r="N725" s="41"/>
      <c r="O725" s="129"/>
    </row>
    <row r="726" spans="2:15" ht="12.75" customHeight="1">
      <c r="B726" s="112">
        <f t="shared" si="18"/>
        <v>0</v>
      </c>
      <c r="C726" s="37"/>
      <c r="D726" s="67"/>
      <c r="E726" s="47"/>
      <c r="F726" s="41"/>
      <c r="G726" s="41"/>
      <c r="H726" s="48"/>
      <c r="I726" s="41"/>
      <c r="J726" s="41"/>
      <c r="K726" s="48"/>
      <c r="L726" s="41"/>
      <c r="M726" s="61"/>
      <c r="N726" s="41"/>
      <c r="O726" s="129"/>
    </row>
    <row r="727" spans="2:15" ht="12.75" customHeight="1">
      <c r="B727" s="112">
        <f t="shared" si="18"/>
        <v>0</v>
      </c>
      <c r="C727" s="37"/>
      <c r="D727" s="67"/>
      <c r="E727" s="47"/>
      <c r="F727" s="41"/>
      <c r="G727" s="41"/>
      <c r="H727" s="48"/>
      <c r="I727" s="41"/>
      <c r="J727" s="41"/>
      <c r="K727" s="48"/>
      <c r="L727" s="41"/>
      <c r="M727" s="61"/>
      <c r="N727" s="41"/>
      <c r="O727" s="129"/>
    </row>
    <row r="728" spans="2:15" ht="12.75" customHeight="1">
      <c r="B728" s="112">
        <f t="shared" si="18"/>
        <v>0</v>
      </c>
      <c r="C728" s="37"/>
      <c r="D728" s="67"/>
      <c r="E728" s="47"/>
      <c r="F728" s="41"/>
      <c r="G728" s="41"/>
      <c r="H728" s="48"/>
      <c r="I728" s="41"/>
      <c r="J728" s="41"/>
      <c r="K728" s="48"/>
      <c r="L728" s="41"/>
      <c r="M728" s="61"/>
      <c r="N728" s="41"/>
      <c r="O728" s="129"/>
    </row>
    <row r="729" spans="2:15" ht="12.75" customHeight="1">
      <c r="B729" s="112">
        <f t="shared" si="18"/>
        <v>0</v>
      </c>
      <c r="C729" s="37"/>
      <c r="D729" s="67"/>
      <c r="E729" s="47"/>
      <c r="F729" s="41"/>
      <c r="G729" s="41"/>
      <c r="H729" s="48"/>
      <c r="I729" s="41"/>
      <c r="J729" s="41"/>
      <c r="K729" s="48"/>
      <c r="L729" s="41"/>
      <c r="M729" s="61"/>
      <c r="N729" s="41"/>
      <c r="O729" s="129"/>
    </row>
    <row r="730" spans="2:15" ht="12.75" customHeight="1">
      <c r="B730" s="112">
        <f t="shared" si="18"/>
        <v>0</v>
      </c>
      <c r="C730" s="37"/>
      <c r="D730" s="67"/>
      <c r="E730" s="47"/>
      <c r="F730" s="41"/>
      <c r="G730" s="41"/>
      <c r="H730" s="48"/>
      <c r="I730" s="41"/>
      <c r="J730" s="41"/>
      <c r="K730" s="48"/>
      <c r="L730" s="41"/>
      <c r="M730" s="61"/>
      <c r="N730" s="41"/>
      <c r="O730" s="129"/>
    </row>
    <row r="731" spans="2:15" ht="12.75" customHeight="1">
      <c r="B731" s="112">
        <f t="shared" si="18"/>
        <v>0</v>
      </c>
      <c r="C731" s="37"/>
      <c r="D731" s="67"/>
      <c r="E731" s="47"/>
      <c r="F731" s="41"/>
      <c r="G731" s="41"/>
      <c r="H731" s="48"/>
      <c r="I731" s="41"/>
      <c r="J731" s="41"/>
      <c r="K731" s="48"/>
      <c r="L731" s="41"/>
      <c r="M731" s="61"/>
      <c r="N731" s="41"/>
      <c r="O731" s="129"/>
    </row>
    <row r="732" spans="2:15" ht="12.75" customHeight="1">
      <c r="B732" s="112">
        <f t="shared" si="18"/>
        <v>0</v>
      </c>
      <c r="C732" s="37"/>
      <c r="D732" s="67"/>
      <c r="E732" s="47"/>
      <c r="F732" s="41"/>
      <c r="G732" s="41"/>
      <c r="H732" s="48"/>
      <c r="I732" s="41"/>
      <c r="J732" s="41"/>
      <c r="K732" s="48"/>
      <c r="L732" s="41"/>
      <c r="M732" s="61"/>
      <c r="N732" s="41"/>
      <c r="O732" s="129"/>
    </row>
    <row r="733" spans="2:15" ht="12.75" customHeight="1">
      <c r="B733" s="112">
        <f t="shared" si="18"/>
        <v>0</v>
      </c>
      <c r="C733" s="37"/>
      <c r="D733" s="67"/>
      <c r="E733" s="47"/>
      <c r="F733" s="41"/>
      <c r="G733" s="41"/>
      <c r="H733" s="48"/>
      <c r="I733" s="41"/>
      <c r="J733" s="41"/>
      <c r="K733" s="48"/>
      <c r="L733" s="41"/>
      <c r="M733" s="61"/>
      <c r="N733" s="41"/>
      <c r="O733" s="129"/>
    </row>
    <row r="734" spans="2:15" ht="12.75" customHeight="1">
      <c r="B734" s="112">
        <f t="shared" si="18"/>
        <v>0</v>
      </c>
      <c r="C734" s="37"/>
      <c r="D734" s="67"/>
      <c r="E734" s="47"/>
      <c r="F734" s="41"/>
      <c r="G734" s="41"/>
      <c r="H734" s="48"/>
      <c r="I734" s="41"/>
      <c r="J734" s="41"/>
      <c r="K734" s="48"/>
      <c r="L734" s="41"/>
      <c r="M734" s="61"/>
      <c r="N734" s="41"/>
      <c r="O734" s="129"/>
    </row>
    <row r="735" spans="2:15" ht="12.75" customHeight="1">
      <c r="B735" s="112">
        <f t="shared" si="18"/>
        <v>0</v>
      </c>
      <c r="C735" s="37"/>
      <c r="D735" s="67"/>
      <c r="E735" s="47"/>
      <c r="F735" s="41"/>
      <c r="G735" s="41"/>
      <c r="H735" s="48"/>
      <c r="I735" s="41"/>
      <c r="J735" s="41"/>
      <c r="K735" s="48"/>
      <c r="L735" s="41"/>
      <c r="M735" s="61"/>
      <c r="N735" s="41"/>
      <c r="O735" s="129"/>
    </row>
    <row r="736" spans="2:15" ht="12.75" customHeight="1">
      <c r="B736" s="112">
        <f t="shared" si="18"/>
        <v>0</v>
      </c>
      <c r="C736" s="37"/>
      <c r="D736" s="67"/>
      <c r="E736" s="47"/>
      <c r="F736" s="41"/>
      <c r="G736" s="41"/>
      <c r="H736" s="48"/>
      <c r="I736" s="41"/>
      <c r="J736" s="41"/>
      <c r="K736" s="48"/>
      <c r="L736" s="41"/>
      <c r="M736" s="61"/>
      <c r="N736" s="41"/>
      <c r="O736" s="129"/>
    </row>
    <row r="737" spans="2:15" ht="12.75" customHeight="1">
      <c r="B737" s="112">
        <f t="shared" si="18"/>
        <v>0</v>
      </c>
      <c r="C737" s="37"/>
      <c r="D737" s="67"/>
      <c r="E737" s="47"/>
      <c r="F737" s="41"/>
      <c r="G737" s="41"/>
      <c r="H737" s="48"/>
      <c r="I737" s="41"/>
      <c r="J737" s="41"/>
      <c r="K737" s="48"/>
      <c r="L737" s="41"/>
      <c r="M737" s="61"/>
      <c r="N737" s="41"/>
      <c r="O737" s="129"/>
    </row>
    <row r="738" spans="2:15" ht="12.75" customHeight="1">
      <c r="B738" s="112">
        <f t="shared" si="18"/>
        <v>0</v>
      </c>
      <c r="C738" s="37"/>
      <c r="D738" s="67"/>
      <c r="E738" s="47"/>
      <c r="F738" s="41"/>
      <c r="G738" s="41"/>
      <c r="H738" s="48"/>
      <c r="I738" s="41"/>
      <c r="J738" s="41"/>
      <c r="K738" s="48"/>
      <c r="L738" s="41"/>
      <c r="M738" s="61"/>
      <c r="N738" s="41"/>
      <c r="O738" s="129"/>
    </row>
    <row r="739" spans="2:15" ht="12.75" customHeight="1">
      <c r="B739" s="112">
        <f t="shared" si="18"/>
        <v>0</v>
      </c>
      <c r="C739" s="37"/>
      <c r="D739" s="67"/>
      <c r="E739" s="47"/>
      <c r="F739" s="41"/>
      <c r="G739" s="41"/>
      <c r="H739" s="48"/>
      <c r="I739" s="41"/>
      <c r="J739" s="41"/>
      <c r="K739" s="48"/>
      <c r="L739" s="41"/>
      <c r="M739" s="61"/>
      <c r="N739" s="41"/>
      <c r="O739" s="129"/>
    </row>
    <row r="740" spans="2:15" ht="12.75" customHeight="1">
      <c r="B740" s="112">
        <f t="shared" si="18"/>
        <v>0</v>
      </c>
      <c r="C740" s="37"/>
      <c r="D740" s="67"/>
      <c r="E740" s="47"/>
      <c r="F740" s="41"/>
      <c r="G740" s="41"/>
      <c r="H740" s="48"/>
      <c r="I740" s="41"/>
      <c r="J740" s="41"/>
      <c r="K740" s="48"/>
      <c r="L740" s="41"/>
      <c r="M740" s="61"/>
      <c r="N740" s="41"/>
      <c r="O740" s="129"/>
    </row>
    <row r="741" spans="2:15" ht="12.75" customHeight="1">
      <c r="B741" s="112">
        <f t="shared" si="18"/>
        <v>0</v>
      </c>
      <c r="C741" s="37"/>
      <c r="D741" s="67"/>
      <c r="E741" s="47"/>
      <c r="F741" s="41"/>
      <c r="G741" s="41"/>
      <c r="H741" s="48"/>
      <c r="I741" s="41"/>
      <c r="J741" s="41"/>
      <c r="K741" s="48"/>
      <c r="L741" s="41"/>
      <c r="M741" s="61"/>
      <c r="N741" s="41"/>
      <c r="O741" s="129"/>
    </row>
    <row r="742" spans="2:15" ht="12.75" customHeight="1">
      <c r="B742" s="112">
        <f t="shared" si="18"/>
        <v>0</v>
      </c>
      <c r="C742" s="37"/>
      <c r="D742" s="67"/>
      <c r="E742" s="47"/>
      <c r="F742" s="41"/>
      <c r="G742" s="41"/>
      <c r="H742" s="48"/>
      <c r="I742" s="41"/>
      <c r="J742" s="41"/>
      <c r="K742" s="48"/>
      <c r="L742" s="41"/>
      <c r="M742" s="61"/>
      <c r="N742" s="41"/>
      <c r="O742" s="129"/>
    </row>
    <row r="743" spans="2:15" ht="12.75" customHeight="1">
      <c r="B743" s="112">
        <f t="shared" si="18"/>
        <v>0</v>
      </c>
      <c r="C743" s="37"/>
      <c r="D743" s="67"/>
      <c r="E743" s="47"/>
      <c r="F743" s="41"/>
      <c r="G743" s="41"/>
      <c r="H743" s="48"/>
      <c r="I743" s="41"/>
      <c r="J743" s="41"/>
      <c r="K743" s="48"/>
      <c r="L743" s="41"/>
      <c r="M743" s="61"/>
      <c r="N743" s="41"/>
      <c r="O743" s="129"/>
    </row>
    <row r="744" spans="2:15" ht="12.75" customHeight="1">
      <c r="B744" s="112">
        <f t="shared" si="18"/>
        <v>0</v>
      </c>
      <c r="C744" s="37"/>
      <c r="D744" s="67"/>
      <c r="E744" s="47"/>
      <c r="F744" s="41"/>
      <c r="G744" s="41"/>
      <c r="H744" s="48"/>
      <c r="I744" s="41"/>
      <c r="J744" s="41"/>
      <c r="K744" s="48"/>
      <c r="L744" s="41"/>
      <c r="M744" s="61"/>
      <c r="N744" s="41"/>
      <c r="O744" s="129"/>
    </row>
    <row r="745" spans="2:15" ht="12.75" customHeight="1">
      <c r="B745" s="112">
        <f t="shared" si="18"/>
        <v>0</v>
      </c>
      <c r="C745" s="37"/>
      <c r="D745" s="67"/>
      <c r="E745" s="47"/>
      <c r="F745" s="41"/>
      <c r="G745" s="41"/>
      <c r="H745" s="48"/>
      <c r="I745" s="41"/>
      <c r="J745" s="41"/>
      <c r="K745" s="48"/>
      <c r="L745" s="41"/>
      <c r="M745" s="61"/>
      <c r="N745" s="41"/>
      <c r="O745" s="129"/>
    </row>
    <row r="746" spans="2:15" ht="12.75" customHeight="1">
      <c r="B746" s="112">
        <f t="shared" si="18"/>
        <v>0</v>
      </c>
      <c r="C746" s="37"/>
      <c r="D746" s="67"/>
      <c r="E746" s="47"/>
      <c r="F746" s="41"/>
      <c r="G746" s="41"/>
      <c r="H746" s="48"/>
      <c r="I746" s="41"/>
      <c r="J746" s="41"/>
      <c r="K746" s="48"/>
      <c r="L746" s="41"/>
      <c r="M746" s="61"/>
      <c r="N746" s="41"/>
      <c r="O746" s="129"/>
    </row>
    <row r="747" spans="2:15" ht="12.75" customHeight="1">
      <c r="B747" s="112">
        <f t="shared" si="18"/>
        <v>0</v>
      </c>
      <c r="C747" s="37"/>
      <c r="D747" s="67"/>
      <c r="E747" s="47"/>
      <c r="F747" s="41"/>
      <c r="G747" s="41"/>
      <c r="H747" s="48"/>
      <c r="I747" s="41"/>
      <c r="J747" s="41"/>
      <c r="K747" s="48"/>
      <c r="L747" s="41"/>
      <c r="M747" s="61"/>
      <c r="N747" s="41"/>
      <c r="O747" s="129"/>
    </row>
    <row r="748" spans="2:15" ht="12.75" customHeight="1">
      <c r="B748" s="112">
        <f t="shared" si="18"/>
        <v>0</v>
      </c>
      <c r="C748" s="37"/>
      <c r="D748" s="67"/>
      <c r="E748" s="47"/>
      <c r="F748" s="41"/>
      <c r="G748" s="41"/>
      <c r="H748" s="48"/>
      <c r="I748" s="41"/>
      <c r="J748" s="41"/>
      <c r="K748" s="48"/>
      <c r="L748" s="41"/>
      <c r="M748" s="61"/>
      <c r="N748" s="41"/>
      <c r="O748" s="129"/>
    </row>
    <row r="749" spans="2:15" ht="12.75" customHeight="1">
      <c r="B749" s="112">
        <f t="shared" si="18"/>
        <v>0</v>
      </c>
      <c r="C749" s="37"/>
      <c r="D749" s="67"/>
      <c r="E749" s="47"/>
      <c r="F749" s="41"/>
      <c r="G749" s="41"/>
      <c r="H749" s="48"/>
      <c r="I749" s="41"/>
      <c r="J749" s="41"/>
      <c r="K749" s="48"/>
      <c r="L749" s="41"/>
      <c r="M749" s="61"/>
      <c r="N749" s="41"/>
      <c r="O749" s="129"/>
    </row>
    <row r="750" spans="2:15" ht="12.75" customHeight="1">
      <c r="B750" s="112">
        <f t="shared" si="18"/>
        <v>0</v>
      </c>
      <c r="C750" s="37"/>
      <c r="D750" s="67"/>
      <c r="E750" s="47"/>
      <c r="F750" s="41"/>
      <c r="G750" s="41"/>
      <c r="H750" s="48"/>
      <c r="I750" s="41"/>
      <c r="J750" s="41"/>
      <c r="K750" s="48"/>
      <c r="L750" s="41"/>
      <c r="M750" s="61"/>
      <c r="N750" s="41"/>
      <c r="O750" s="129"/>
    </row>
    <row r="751" spans="2:15" ht="12.75" customHeight="1">
      <c r="B751" s="112">
        <f t="shared" si="18"/>
        <v>0</v>
      </c>
      <c r="C751" s="37"/>
      <c r="D751" s="67"/>
      <c r="E751" s="47"/>
      <c r="F751" s="41"/>
      <c r="G751" s="41"/>
      <c r="H751" s="48"/>
      <c r="I751" s="41"/>
      <c r="J751" s="41"/>
      <c r="K751" s="48"/>
      <c r="L751" s="41"/>
      <c r="M751" s="61"/>
      <c r="N751" s="41"/>
      <c r="O751" s="129"/>
    </row>
    <row r="752" spans="2:15" ht="12.75" customHeight="1">
      <c r="B752" s="112">
        <f t="shared" si="18"/>
        <v>0</v>
      </c>
      <c r="C752" s="37"/>
      <c r="D752" s="67"/>
      <c r="E752" s="47"/>
      <c r="F752" s="41"/>
      <c r="G752" s="41"/>
      <c r="H752" s="48"/>
      <c r="I752" s="41"/>
      <c r="J752" s="41"/>
      <c r="K752" s="48"/>
      <c r="L752" s="41"/>
      <c r="M752" s="61"/>
      <c r="N752" s="41"/>
      <c r="O752" s="129"/>
    </row>
    <row r="753" spans="2:15" ht="12.75" customHeight="1">
      <c r="B753" s="112">
        <f t="shared" si="18"/>
        <v>0</v>
      </c>
      <c r="C753" s="37"/>
      <c r="D753" s="67"/>
      <c r="E753" s="47"/>
      <c r="F753" s="41"/>
      <c r="G753" s="41"/>
      <c r="H753" s="48"/>
      <c r="I753" s="41"/>
      <c r="J753" s="41"/>
      <c r="K753" s="48"/>
      <c r="L753" s="41"/>
      <c r="M753" s="61"/>
      <c r="N753" s="41"/>
      <c r="O753" s="129"/>
    </row>
    <row r="754" spans="2:15" ht="12.75" customHeight="1">
      <c r="B754" s="112">
        <f t="shared" si="18"/>
        <v>0</v>
      </c>
      <c r="C754" s="37"/>
      <c r="D754" s="67"/>
      <c r="E754" s="47"/>
      <c r="F754" s="41"/>
      <c r="G754" s="41"/>
      <c r="H754" s="48"/>
      <c r="I754" s="41"/>
      <c r="J754" s="41"/>
      <c r="K754" s="48"/>
      <c r="L754" s="41"/>
      <c r="M754" s="61"/>
      <c r="N754" s="41"/>
      <c r="O754" s="129"/>
    </row>
    <row r="755" spans="2:15" ht="12.75" customHeight="1">
      <c r="B755" s="112">
        <f t="shared" si="18"/>
        <v>0</v>
      </c>
      <c r="C755" s="37"/>
      <c r="D755" s="67"/>
      <c r="E755" s="47"/>
      <c r="F755" s="41"/>
      <c r="G755" s="41"/>
      <c r="H755" s="48"/>
      <c r="I755" s="41"/>
      <c r="J755" s="41"/>
      <c r="K755" s="48"/>
      <c r="L755" s="41"/>
      <c r="M755" s="61"/>
      <c r="N755" s="41"/>
      <c r="O755" s="129"/>
    </row>
    <row r="756" spans="2:15" ht="12.75" customHeight="1">
      <c r="B756" s="112">
        <f t="shared" si="18"/>
        <v>0</v>
      </c>
      <c r="C756" s="37"/>
      <c r="D756" s="67"/>
      <c r="E756" s="47"/>
      <c r="F756" s="41"/>
      <c r="G756" s="41"/>
      <c r="H756" s="48"/>
      <c r="I756" s="41"/>
      <c r="J756" s="41"/>
      <c r="K756" s="48"/>
      <c r="L756" s="41"/>
      <c r="M756" s="61"/>
      <c r="N756" s="41"/>
      <c r="O756" s="129"/>
    </row>
    <row r="757" spans="2:15" ht="12.75" customHeight="1">
      <c r="B757" s="112">
        <f t="shared" si="18"/>
        <v>0</v>
      </c>
      <c r="C757" s="37"/>
      <c r="D757" s="67"/>
      <c r="E757" s="47"/>
      <c r="F757" s="41"/>
      <c r="G757" s="41"/>
      <c r="H757" s="48"/>
      <c r="I757" s="41"/>
      <c r="J757" s="41"/>
      <c r="K757" s="48"/>
      <c r="L757" s="41"/>
      <c r="M757" s="61"/>
      <c r="N757" s="41"/>
      <c r="O757" s="129"/>
    </row>
    <row r="758" spans="2:15" ht="12.75" customHeight="1">
      <c r="B758" s="112">
        <f t="shared" si="18"/>
        <v>0</v>
      </c>
      <c r="C758" s="37"/>
      <c r="D758" s="67"/>
      <c r="E758" s="47"/>
      <c r="F758" s="41"/>
      <c r="G758" s="41"/>
      <c r="H758" s="48"/>
      <c r="I758" s="41"/>
      <c r="J758" s="41"/>
      <c r="K758" s="48"/>
      <c r="L758" s="41"/>
      <c r="M758" s="61"/>
      <c r="N758" s="41"/>
      <c r="O758" s="129"/>
    </row>
    <row r="759" spans="2:15" ht="12.75" customHeight="1">
      <c r="B759" s="112">
        <f t="shared" si="18"/>
        <v>0</v>
      </c>
      <c r="C759" s="37"/>
      <c r="D759" s="67"/>
      <c r="E759" s="47"/>
      <c r="F759" s="41"/>
      <c r="G759" s="41"/>
      <c r="H759" s="48"/>
      <c r="I759" s="41"/>
      <c r="J759" s="41"/>
      <c r="K759" s="48"/>
      <c r="L759" s="41"/>
      <c r="M759" s="61"/>
      <c r="N759" s="41"/>
      <c r="O759" s="129"/>
    </row>
    <row r="760" spans="2:15" ht="12.75" customHeight="1">
      <c r="B760" s="112">
        <f t="shared" si="18"/>
        <v>0</v>
      </c>
      <c r="C760" s="37"/>
      <c r="D760" s="67"/>
      <c r="E760" s="47"/>
      <c r="F760" s="41"/>
      <c r="G760" s="41"/>
      <c r="H760" s="48"/>
      <c r="I760" s="41"/>
      <c r="J760" s="41"/>
      <c r="K760" s="48"/>
      <c r="L760" s="41"/>
      <c r="M760" s="61"/>
      <c r="N760" s="41"/>
      <c r="O760" s="129"/>
    </row>
    <row r="761" spans="2:15" ht="12.75" customHeight="1">
      <c r="B761" s="112">
        <f t="shared" si="18"/>
        <v>0</v>
      </c>
      <c r="C761" s="37"/>
      <c r="D761" s="67"/>
      <c r="E761" s="47"/>
      <c r="F761" s="41"/>
      <c r="G761" s="41"/>
      <c r="H761" s="48"/>
      <c r="I761" s="41"/>
      <c r="J761" s="41"/>
      <c r="K761" s="48"/>
      <c r="L761" s="41"/>
      <c r="M761" s="61"/>
      <c r="N761" s="41"/>
      <c r="O761" s="129"/>
    </row>
    <row r="762" spans="2:15" ht="12.75" customHeight="1">
      <c r="B762" s="112">
        <f t="shared" si="18"/>
        <v>0</v>
      </c>
      <c r="C762" s="37"/>
      <c r="D762" s="67"/>
      <c r="E762" s="47"/>
      <c r="F762" s="41"/>
      <c r="G762" s="41"/>
      <c r="H762" s="48"/>
      <c r="I762" s="41"/>
      <c r="J762" s="41"/>
      <c r="K762" s="48"/>
      <c r="L762" s="41"/>
      <c r="M762" s="61"/>
      <c r="N762" s="41"/>
      <c r="O762" s="129"/>
    </row>
    <row r="763" spans="2:15" ht="12.75" customHeight="1">
      <c r="B763" s="112">
        <f t="shared" si="18"/>
        <v>0</v>
      </c>
      <c r="C763" s="37"/>
      <c r="D763" s="67"/>
      <c r="E763" s="47"/>
      <c r="F763" s="41"/>
      <c r="G763" s="41"/>
      <c r="H763" s="48"/>
      <c r="I763" s="41"/>
      <c r="J763" s="41"/>
      <c r="K763" s="48"/>
      <c r="L763" s="41"/>
      <c r="M763" s="61"/>
      <c r="N763" s="41"/>
      <c r="O763" s="129"/>
    </row>
    <row r="764" spans="2:15" ht="12.75" customHeight="1">
      <c r="B764" s="112">
        <f t="shared" si="18"/>
        <v>0</v>
      </c>
      <c r="C764" s="37"/>
      <c r="D764" s="67"/>
      <c r="E764" s="47"/>
      <c r="F764" s="41"/>
      <c r="G764" s="41"/>
      <c r="H764" s="48"/>
      <c r="I764" s="41"/>
      <c r="J764" s="41"/>
      <c r="K764" s="48"/>
      <c r="L764" s="41"/>
      <c r="M764" s="61"/>
      <c r="N764" s="41"/>
      <c r="O764" s="129"/>
    </row>
    <row r="765" spans="2:15" ht="12.75" customHeight="1">
      <c r="B765" s="112">
        <f t="shared" si="18"/>
        <v>0</v>
      </c>
      <c r="C765" s="37"/>
      <c r="D765" s="67"/>
      <c r="E765" s="47"/>
      <c r="F765" s="41"/>
      <c r="G765" s="41"/>
      <c r="H765" s="48"/>
      <c r="I765" s="41"/>
      <c r="J765" s="41"/>
      <c r="K765" s="48"/>
      <c r="L765" s="41"/>
      <c r="M765" s="61"/>
      <c r="N765" s="41"/>
      <c r="O765" s="129"/>
    </row>
    <row r="766" spans="2:15" ht="12.75" customHeight="1">
      <c r="B766" s="112">
        <f t="shared" si="18"/>
        <v>0</v>
      </c>
      <c r="C766" s="37"/>
      <c r="D766" s="67"/>
      <c r="E766" s="47"/>
      <c r="F766" s="41"/>
      <c r="G766" s="41"/>
      <c r="H766" s="48"/>
      <c r="I766" s="41"/>
      <c r="J766" s="41"/>
      <c r="K766" s="48"/>
      <c r="L766" s="41"/>
      <c r="M766" s="61"/>
      <c r="N766" s="41"/>
      <c r="O766" s="129"/>
    </row>
    <row r="767" spans="2:15" ht="12.75" customHeight="1">
      <c r="B767" s="112">
        <f t="shared" si="18"/>
        <v>0</v>
      </c>
      <c r="C767" s="37"/>
      <c r="D767" s="67"/>
      <c r="E767" s="47"/>
      <c r="F767" s="41"/>
      <c r="G767" s="41"/>
      <c r="H767" s="48"/>
      <c r="I767" s="41"/>
      <c r="J767" s="41"/>
      <c r="K767" s="48"/>
      <c r="L767" s="41"/>
      <c r="M767" s="61"/>
      <c r="N767" s="41"/>
      <c r="O767" s="129"/>
    </row>
    <row r="768" spans="2:15" ht="12.75" customHeight="1">
      <c r="B768" s="112">
        <f t="shared" si="18"/>
        <v>0</v>
      </c>
      <c r="C768" s="37"/>
      <c r="D768" s="67"/>
      <c r="E768" s="47"/>
      <c r="F768" s="41"/>
      <c r="G768" s="41"/>
      <c r="H768" s="48"/>
      <c r="I768" s="41"/>
      <c r="J768" s="41"/>
      <c r="K768" s="48"/>
      <c r="L768" s="41"/>
      <c r="M768" s="61"/>
      <c r="N768" s="41"/>
      <c r="O768" s="129"/>
    </row>
    <row r="769" spans="2:15" ht="12.75" customHeight="1">
      <c r="B769" s="112">
        <f t="shared" si="18"/>
        <v>0</v>
      </c>
      <c r="C769" s="37"/>
      <c r="D769" s="67"/>
      <c r="E769" s="47"/>
      <c r="F769" s="41"/>
      <c r="G769" s="41"/>
      <c r="H769" s="48"/>
      <c r="I769" s="41"/>
      <c r="J769" s="41"/>
      <c r="K769" s="48"/>
      <c r="L769" s="41"/>
      <c r="M769" s="61"/>
      <c r="N769" s="41"/>
      <c r="O769" s="129"/>
    </row>
    <row r="770" spans="2:15" ht="12.75" customHeight="1">
      <c r="B770" s="112">
        <f t="shared" si="18"/>
        <v>0</v>
      </c>
      <c r="C770" s="37"/>
      <c r="D770" s="67"/>
      <c r="E770" s="47"/>
      <c r="F770" s="41"/>
      <c r="G770" s="41"/>
      <c r="H770" s="48"/>
      <c r="I770" s="41"/>
      <c r="J770" s="41"/>
      <c r="K770" s="48"/>
      <c r="L770" s="41"/>
      <c r="M770" s="61"/>
      <c r="N770" s="41"/>
      <c r="O770" s="129"/>
    </row>
    <row r="771" spans="2:15" ht="12.75" customHeight="1">
      <c r="B771" s="112">
        <f t="shared" si="18"/>
        <v>0</v>
      </c>
      <c r="C771" s="37"/>
      <c r="D771" s="67"/>
      <c r="E771" s="47"/>
      <c r="F771" s="41"/>
      <c r="G771" s="41"/>
      <c r="H771" s="48"/>
      <c r="I771" s="41"/>
      <c r="J771" s="41"/>
      <c r="K771" s="48"/>
      <c r="L771" s="41"/>
      <c r="M771" s="61"/>
      <c r="N771" s="41"/>
      <c r="O771" s="129"/>
    </row>
    <row r="772" spans="2:15" ht="12.75" customHeight="1">
      <c r="B772" s="112">
        <f t="shared" si="18"/>
        <v>0</v>
      </c>
      <c r="C772" s="37"/>
      <c r="D772" s="67"/>
      <c r="E772" s="47"/>
      <c r="F772" s="41"/>
      <c r="G772" s="41"/>
      <c r="H772" s="48"/>
      <c r="I772" s="41"/>
      <c r="J772" s="41"/>
      <c r="K772" s="48"/>
      <c r="L772" s="41"/>
      <c r="M772" s="61"/>
      <c r="N772" s="41"/>
      <c r="O772" s="129"/>
    </row>
    <row r="773" spans="2:15" ht="12.75" customHeight="1">
      <c r="B773" s="112">
        <f t="shared" si="18"/>
        <v>0</v>
      </c>
      <c r="C773" s="37"/>
      <c r="D773" s="67"/>
      <c r="E773" s="47"/>
      <c r="F773" s="41"/>
      <c r="G773" s="41"/>
      <c r="H773" s="48"/>
      <c r="I773" s="41"/>
      <c r="J773" s="41"/>
      <c r="K773" s="48"/>
      <c r="L773" s="41"/>
      <c r="M773" s="61"/>
      <c r="N773" s="41"/>
      <c r="O773" s="129"/>
    </row>
    <row r="774" spans="2:15" ht="12.75" customHeight="1">
      <c r="B774" s="112">
        <f t="shared" si="18"/>
        <v>0</v>
      </c>
      <c r="C774" s="37"/>
      <c r="D774" s="67"/>
      <c r="E774" s="47"/>
      <c r="F774" s="41"/>
      <c r="G774" s="41"/>
      <c r="H774" s="48"/>
      <c r="I774" s="41"/>
      <c r="J774" s="41"/>
      <c r="K774" s="48"/>
      <c r="L774" s="41"/>
      <c r="M774" s="61"/>
      <c r="N774" s="41"/>
      <c r="O774" s="129"/>
    </row>
    <row r="775" spans="2:15" ht="12.75" customHeight="1">
      <c r="B775" s="112">
        <f t="shared" si="18"/>
        <v>0</v>
      </c>
      <c r="C775" s="37"/>
      <c r="D775" s="67"/>
      <c r="E775" s="47"/>
      <c r="F775" s="41"/>
      <c r="G775" s="41"/>
      <c r="H775" s="48"/>
      <c r="I775" s="41"/>
      <c r="J775" s="41"/>
      <c r="K775" s="48"/>
      <c r="L775" s="41"/>
      <c r="M775" s="61"/>
      <c r="N775" s="41"/>
      <c r="O775" s="129"/>
    </row>
    <row r="776" spans="2:15" ht="12.75" customHeight="1">
      <c r="B776" s="112">
        <f t="shared" si="18"/>
        <v>0</v>
      </c>
      <c r="C776" s="37"/>
      <c r="D776" s="67"/>
      <c r="E776" s="47"/>
      <c r="F776" s="41"/>
      <c r="G776" s="41"/>
      <c r="H776" s="48"/>
      <c r="I776" s="41"/>
      <c r="J776" s="41"/>
      <c r="K776" s="48"/>
      <c r="L776" s="41"/>
      <c r="M776" s="61"/>
      <c r="N776" s="41"/>
      <c r="O776" s="129"/>
    </row>
    <row r="777" spans="2:15" ht="12.75" customHeight="1">
      <c r="B777" s="112">
        <f t="shared" si="18"/>
        <v>0</v>
      </c>
      <c r="C777" s="37"/>
      <c r="D777" s="67"/>
      <c r="E777" s="47"/>
      <c r="F777" s="41"/>
      <c r="G777" s="41"/>
      <c r="H777" s="48"/>
      <c r="I777" s="41"/>
      <c r="J777" s="41"/>
      <c r="K777" s="48"/>
      <c r="L777" s="41"/>
      <c r="M777" s="61"/>
      <c r="N777" s="41"/>
      <c r="O777" s="129"/>
    </row>
    <row r="778" spans="2:15" ht="12.75" customHeight="1">
      <c r="B778" s="112">
        <f t="shared" si="18"/>
        <v>0</v>
      </c>
      <c r="C778" s="37"/>
      <c r="D778" s="67"/>
      <c r="E778" s="47"/>
      <c r="F778" s="41"/>
      <c r="G778" s="41"/>
      <c r="H778" s="48"/>
      <c r="I778" s="41"/>
      <c r="J778" s="41"/>
      <c r="K778" s="48"/>
      <c r="L778" s="41"/>
      <c r="M778" s="61"/>
      <c r="N778" s="41"/>
      <c r="O778" s="129"/>
    </row>
    <row r="779" spans="2:15" ht="12.75" customHeight="1">
      <c r="B779" s="112">
        <f t="shared" si="18"/>
        <v>0</v>
      </c>
      <c r="C779" s="37"/>
      <c r="D779" s="67"/>
      <c r="E779" s="47"/>
      <c r="F779" s="41"/>
      <c r="G779" s="41"/>
      <c r="H779" s="48"/>
      <c r="I779" s="41"/>
      <c r="J779" s="41"/>
      <c r="K779" s="48"/>
      <c r="L779" s="41"/>
      <c r="M779" s="61"/>
      <c r="N779" s="41"/>
      <c r="O779" s="129"/>
    </row>
    <row r="780" spans="2:15" ht="12.75" customHeight="1">
      <c r="B780" s="112">
        <f t="shared" si="18"/>
        <v>0</v>
      </c>
      <c r="C780" s="37"/>
      <c r="D780" s="67"/>
      <c r="E780" s="47"/>
      <c r="F780" s="41"/>
      <c r="G780" s="41"/>
      <c r="H780" s="48"/>
      <c r="I780" s="41"/>
      <c r="J780" s="41"/>
      <c r="K780" s="48"/>
      <c r="L780" s="41"/>
      <c r="M780" s="61"/>
      <c r="N780" s="41"/>
      <c r="O780" s="129"/>
    </row>
    <row r="781" spans="2:15" ht="12.75" customHeight="1">
      <c r="B781" s="112">
        <f t="shared" si="18"/>
        <v>0</v>
      </c>
      <c r="C781" s="37"/>
      <c r="D781" s="67"/>
      <c r="E781" s="47"/>
      <c r="F781" s="41"/>
      <c r="G781" s="41"/>
      <c r="H781" s="48"/>
      <c r="I781" s="41"/>
      <c r="J781" s="41"/>
      <c r="K781" s="48"/>
      <c r="L781" s="41"/>
      <c r="M781" s="61"/>
      <c r="N781" s="41"/>
      <c r="O781" s="129"/>
    </row>
    <row r="782" spans="2:15" ht="12.75" customHeight="1">
      <c r="B782" s="112">
        <f t="shared" si="18"/>
        <v>0</v>
      </c>
      <c r="C782" s="37"/>
      <c r="D782" s="67"/>
      <c r="E782" s="47"/>
      <c r="F782" s="41"/>
      <c r="G782" s="41"/>
      <c r="H782" s="48"/>
      <c r="I782" s="41"/>
      <c r="J782" s="41"/>
      <c r="K782" s="48"/>
      <c r="L782" s="41"/>
      <c r="M782" s="61"/>
      <c r="N782" s="41"/>
      <c r="O782" s="129"/>
    </row>
    <row r="783" spans="2:15" ht="12.75" customHeight="1">
      <c r="B783" s="112">
        <f t="shared" si="18"/>
        <v>0</v>
      </c>
      <c r="C783" s="37"/>
      <c r="D783" s="67"/>
      <c r="E783" s="47"/>
      <c r="F783" s="41"/>
      <c r="G783" s="41"/>
      <c r="H783" s="48"/>
      <c r="I783" s="41"/>
      <c r="J783" s="41"/>
      <c r="K783" s="48"/>
      <c r="L783" s="41"/>
      <c r="M783" s="61"/>
      <c r="N783" s="41"/>
      <c r="O783" s="129"/>
    </row>
    <row r="784" spans="2:15" ht="12.75" customHeight="1">
      <c r="B784" s="112">
        <f t="shared" si="18"/>
        <v>0</v>
      </c>
      <c r="C784" s="37"/>
      <c r="D784" s="67"/>
      <c r="E784" s="47"/>
      <c r="F784" s="41"/>
      <c r="G784" s="41"/>
      <c r="H784" s="48"/>
      <c r="I784" s="41"/>
      <c r="J784" s="41"/>
      <c r="K784" s="48"/>
      <c r="L784" s="41"/>
      <c r="M784" s="61"/>
      <c r="N784" s="41"/>
      <c r="O784" s="129"/>
    </row>
    <row r="785" spans="2:15" ht="12.75" customHeight="1">
      <c r="B785" s="112">
        <f t="shared" si="18"/>
        <v>0</v>
      </c>
      <c r="C785" s="37"/>
      <c r="D785" s="67"/>
      <c r="E785" s="47"/>
      <c r="F785" s="41"/>
      <c r="G785" s="41"/>
      <c r="H785" s="48"/>
      <c r="I785" s="41"/>
      <c r="J785" s="41"/>
      <c r="K785" s="48"/>
      <c r="L785" s="41"/>
      <c r="M785" s="61"/>
      <c r="N785" s="41"/>
      <c r="O785" s="129"/>
    </row>
    <row r="786" spans="2:15" ht="12.75" customHeight="1">
      <c r="B786" s="112">
        <f t="shared" ref="B786:B849" si="19">$C$2</f>
        <v>0</v>
      </c>
      <c r="C786" s="37"/>
      <c r="D786" s="67"/>
      <c r="E786" s="47"/>
      <c r="F786" s="41"/>
      <c r="G786" s="41"/>
      <c r="H786" s="48"/>
      <c r="I786" s="41"/>
      <c r="J786" s="41"/>
      <c r="K786" s="48"/>
      <c r="L786" s="41"/>
      <c r="M786" s="61"/>
      <c r="N786" s="41"/>
      <c r="O786" s="129"/>
    </row>
    <row r="787" spans="2:15" ht="12.75" customHeight="1">
      <c r="B787" s="112">
        <f t="shared" si="19"/>
        <v>0</v>
      </c>
      <c r="C787" s="37"/>
      <c r="D787" s="67"/>
      <c r="E787" s="47"/>
      <c r="F787" s="41"/>
      <c r="G787" s="41"/>
      <c r="H787" s="48"/>
      <c r="I787" s="41"/>
      <c r="J787" s="41"/>
      <c r="K787" s="48"/>
      <c r="L787" s="41"/>
      <c r="M787" s="61"/>
      <c r="N787" s="41"/>
      <c r="O787" s="129"/>
    </row>
    <row r="788" spans="2:15" ht="12.75" customHeight="1">
      <c r="B788" s="112">
        <f t="shared" si="19"/>
        <v>0</v>
      </c>
      <c r="C788" s="37"/>
      <c r="D788" s="67"/>
      <c r="E788" s="47"/>
      <c r="F788" s="41"/>
      <c r="G788" s="41"/>
      <c r="H788" s="48"/>
      <c r="I788" s="41"/>
      <c r="J788" s="41"/>
      <c r="K788" s="48"/>
      <c r="L788" s="41"/>
      <c r="M788" s="61"/>
      <c r="N788" s="41"/>
      <c r="O788" s="129"/>
    </row>
    <row r="789" spans="2:15" ht="12.75" customHeight="1">
      <c r="B789" s="112">
        <f t="shared" si="19"/>
        <v>0</v>
      </c>
      <c r="C789" s="37"/>
      <c r="D789" s="67"/>
      <c r="E789" s="47"/>
      <c r="F789" s="41"/>
      <c r="G789" s="41"/>
      <c r="H789" s="48"/>
      <c r="I789" s="41"/>
      <c r="J789" s="41"/>
      <c r="K789" s="48"/>
      <c r="L789" s="41"/>
      <c r="M789" s="61"/>
      <c r="N789" s="41"/>
      <c r="O789" s="129"/>
    </row>
    <row r="790" spans="2:15" ht="12.75" customHeight="1">
      <c r="B790" s="112">
        <f t="shared" si="19"/>
        <v>0</v>
      </c>
      <c r="C790" s="37"/>
      <c r="D790" s="67"/>
      <c r="E790" s="47"/>
      <c r="F790" s="41"/>
      <c r="G790" s="41"/>
      <c r="H790" s="48"/>
      <c r="I790" s="41"/>
      <c r="J790" s="41"/>
      <c r="K790" s="48"/>
      <c r="L790" s="41"/>
      <c r="M790" s="61"/>
      <c r="N790" s="41"/>
      <c r="O790" s="129"/>
    </row>
    <row r="791" spans="2:15" ht="12.75" customHeight="1">
      <c r="B791" s="112">
        <f t="shared" si="19"/>
        <v>0</v>
      </c>
      <c r="C791" s="37"/>
      <c r="D791" s="67"/>
      <c r="E791" s="47"/>
      <c r="F791" s="41"/>
      <c r="G791" s="41"/>
      <c r="H791" s="48"/>
      <c r="I791" s="41"/>
      <c r="J791" s="41"/>
      <c r="K791" s="48"/>
      <c r="L791" s="41"/>
      <c r="M791" s="61"/>
      <c r="N791" s="41"/>
      <c r="O791" s="129"/>
    </row>
    <row r="792" spans="2:15" ht="12.75" customHeight="1">
      <c r="B792" s="112">
        <f t="shared" si="19"/>
        <v>0</v>
      </c>
      <c r="C792" s="37"/>
      <c r="D792" s="67"/>
      <c r="E792" s="47"/>
      <c r="F792" s="41"/>
      <c r="G792" s="41"/>
      <c r="H792" s="48"/>
      <c r="I792" s="41"/>
      <c r="J792" s="41"/>
      <c r="K792" s="48"/>
      <c r="L792" s="41"/>
      <c r="M792" s="61"/>
      <c r="N792" s="41"/>
      <c r="O792" s="129"/>
    </row>
    <row r="793" spans="2:15" ht="12.75" customHeight="1">
      <c r="B793" s="112">
        <f t="shared" si="19"/>
        <v>0</v>
      </c>
      <c r="C793" s="37"/>
      <c r="D793" s="67"/>
      <c r="E793" s="47"/>
      <c r="F793" s="41"/>
      <c r="G793" s="41"/>
      <c r="H793" s="48"/>
      <c r="I793" s="41"/>
      <c r="J793" s="41"/>
      <c r="K793" s="48"/>
      <c r="L793" s="41"/>
      <c r="M793" s="61"/>
      <c r="N793" s="41"/>
      <c r="O793" s="129"/>
    </row>
    <row r="794" spans="2:15" ht="12.75" customHeight="1">
      <c r="B794" s="112">
        <f t="shared" si="19"/>
        <v>0</v>
      </c>
      <c r="C794" s="37"/>
      <c r="D794" s="67"/>
      <c r="E794" s="47"/>
      <c r="F794" s="41"/>
      <c r="G794" s="41"/>
      <c r="H794" s="48"/>
      <c r="I794" s="41"/>
      <c r="J794" s="41"/>
      <c r="K794" s="48"/>
      <c r="L794" s="41"/>
      <c r="M794" s="61"/>
      <c r="N794" s="41"/>
      <c r="O794" s="129"/>
    </row>
    <row r="795" spans="2:15" ht="12.75" customHeight="1">
      <c r="B795" s="112">
        <f t="shared" si="19"/>
        <v>0</v>
      </c>
      <c r="C795" s="37"/>
      <c r="D795" s="67"/>
      <c r="E795" s="47"/>
      <c r="F795" s="41"/>
      <c r="G795" s="41"/>
      <c r="H795" s="48"/>
      <c r="I795" s="41"/>
      <c r="J795" s="41"/>
      <c r="K795" s="48"/>
      <c r="L795" s="41"/>
      <c r="M795" s="61"/>
      <c r="N795" s="41"/>
      <c r="O795" s="129"/>
    </row>
    <row r="796" spans="2:15" ht="12.75" customHeight="1">
      <c r="B796" s="112">
        <f t="shared" si="19"/>
        <v>0</v>
      </c>
      <c r="C796" s="37"/>
      <c r="D796" s="67"/>
      <c r="E796" s="47"/>
      <c r="F796" s="41"/>
      <c r="G796" s="41"/>
      <c r="H796" s="48"/>
      <c r="I796" s="41"/>
      <c r="J796" s="41"/>
      <c r="K796" s="48"/>
      <c r="L796" s="41"/>
      <c r="M796" s="61"/>
      <c r="N796" s="41"/>
      <c r="O796" s="129"/>
    </row>
    <row r="797" spans="2:15" ht="12.75" customHeight="1">
      <c r="B797" s="112">
        <f t="shared" si="19"/>
        <v>0</v>
      </c>
      <c r="C797" s="37"/>
      <c r="D797" s="67"/>
      <c r="E797" s="47"/>
      <c r="F797" s="41"/>
      <c r="G797" s="41"/>
      <c r="H797" s="48"/>
      <c r="I797" s="41"/>
      <c r="J797" s="41"/>
      <c r="K797" s="48"/>
      <c r="L797" s="41"/>
      <c r="M797" s="61"/>
      <c r="N797" s="41"/>
      <c r="O797" s="129"/>
    </row>
    <row r="798" spans="2:15" ht="12.75" customHeight="1">
      <c r="B798" s="112">
        <f t="shared" si="19"/>
        <v>0</v>
      </c>
      <c r="C798" s="37"/>
      <c r="D798" s="67"/>
      <c r="E798" s="47"/>
      <c r="F798" s="41"/>
      <c r="G798" s="41"/>
      <c r="H798" s="48"/>
      <c r="I798" s="41"/>
      <c r="J798" s="41"/>
      <c r="K798" s="48"/>
      <c r="L798" s="41"/>
      <c r="M798" s="61"/>
      <c r="N798" s="41"/>
      <c r="O798" s="129"/>
    </row>
    <row r="799" spans="2:15" ht="12.75" customHeight="1">
      <c r="B799" s="112">
        <f t="shared" si="19"/>
        <v>0</v>
      </c>
      <c r="C799" s="37"/>
      <c r="D799" s="67"/>
      <c r="E799" s="47"/>
      <c r="F799" s="41"/>
      <c r="G799" s="41"/>
      <c r="H799" s="48"/>
      <c r="I799" s="41"/>
      <c r="J799" s="41"/>
      <c r="K799" s="48"/>
      <c r="L799" s="41"/>
      <c r="M799" s="61"/>
      <c r="N799" s="41"/>
      <c r="O799" s="129"/>
    </row>
    <row r="800" spans="2:15" ht="12.75" customHeight="1">
      <c r="B800" s="112">
        <f t="shared" si="19"/>
        <v>0</v>
      </c>
      <c r="C800" s="37"/>
      <c r="D800" s="67"/>
      <c r="E800" s="47"/>
      <c r="F800" s="41"/>
      <c r="G800" s="41"/>
      <c r="H800" s="48"/>
      <c r="I800" s="41"/>
      <c r="J800" s="41"/>
      <c r="K800" s="48"/>
      <c r="L800" s="41"/>
      <c r="M800" s="61"/>
      <c r="N800" s="41"/>
      <c r="O800" s="129"/>
    </row>
    <row r="801" spans="2:15" ht="12.75" customHeight="1">
      <c r="B801" s="112">
        <f t="shared" si="19"/>
        <v>0</v>
      </c>
      <c r="C801" s="37"/>
      <c r="D801" s="67"/>
      <c r="E801" s="47"/>
      <c r="F801" s="41"/>
      <c r="G801" s="41"/>
      <c r="H801" s="48"/>
      <c r="I801" s="41"/>
      <c r="J801" s="41"/>
      <c r="K801" s="48"/>
      <c r="L801" s="41"/>
      <c r="M801" s="61"/>
      <c r="N801" s="41"/>
      <c r="O801" s="129"/>
    </row>
    <row r="802" spans="2:15" ht="12.75" customHeight="1">
      <c r="B802" s="112">
        <f t="shared" si="19"/>
        <v>0</v>
      </c>
      <c r="C802" s="37"/>
      <c r="D802" s="67"/>
      <c r="E802" s="47"/>
      <c r="F802" s="41"/>
      <c r="G802" s="41"/>
      <c r="H802" s="48"/>
      <c r="I802" s="41"/>
      <c r="J802" s="41"/>
      <c r="K802" s="48"/>
      <c r="L802" s="41"/>
      <c r="M802" s="61"/>
      <c r="N802" s="41"/>
      <c r="O802" s="129"/>
    </row>
    <row r="803" spans="2:15" ht="12.75" customHeight="1">
      <c r="B803" s="112">
        <f t="shared" si="19"/>
        <v>0</v>
      </c>
      <c r="C803" s="37"/>
      <c r="D803" s="67"/>
      <c r="E803" s="47"/>
      <c r="F803" s="41"/>
      <c r="G803" s="41"/>
      <c r="H803" s="48"/>
      <c r="I803" s="41"/>
      <c r="J803" s="41"/>
      <c r="K803" s="48"/>
      <c r="L803" s="41"/>
      <c r="M803" s="61"/>
      <c r="N803" s="41"/>
      <c r="O803" s="129"/>
    </row>
    <row r="804" spans="2:15" ht="12.75" customHeight="1">
      <c r="B804" s="112">
        <f t="shared" si="19"/>
        <v>0</v>
      </c>
      <c r="C804" s="37"/>
      <c r="D804" s="67"/>
      <c r="E804" s="47"/>
      <c r="F804" s="41"/>
      <c r="G804" s="41"/>
      <c r="H804" s="48"/>
      <c r="I804" s="41"/>
      <c r="J804" s="41"/>
      <c r="K804" s="48"/>
      <c r="L804" s="41"/>
      <c r="M804" s="61"/>
      <c r="N804" s="41"/>
      <c r="O804" s="129"/>
    </row>
    <row r="805" spans="2:15" ht="12.75" customHeight="1">
      <c r="B805" s="112">
        <f t="shared" si="19"/>
        <v>0</v>
      </c>
      <c r="C805" s="37"/>
      <c r="D805" s="67"/>
      <c r="E805" s="47"/>
      <c r="F805" s="41"/>
      <c r="G805" s="41"/>
      <c r="H805" s="48"/>
      <c r="I805" s="41"/>
      <c r="J805" s="41"/>
      <c r="K805" s="48"/>
      <c r="L805" s="41"/>
      <c r="M805" s="61"/>
      <c r="N805" s="41"/>
      <c r="O805" s="129"/>
    </row>
    <row r="806" spans="2:15" ht="12.75" customHeight="1">
      <c r="B806" s="112">
        <f t="shared" si="19"/>
        <v>0</v>
      </c>
      <c r="C806" s="37"/>
      <c r="D806" s="67"/>
      <c r="E806" s="47"/>
      <c r="F806" s="41"/>
      <c r="G806" s="41"/>
      <c r="H806" s="48"/>
      <c r="I806" s="41"/>
      <c r="J806" s="41"/>
      <c r="K806" s="48"/>
      <c r="L806" s="41"/>
      <c r="M806" s="61"/>
      <c r="N806" s="41"/>
      <c r="O806" s="129"/>
    </row>
    <row r="807" spans="2:15" ht="12.75" customHeight="1">
      <c r="B807" s="112">
        <f t="shared" si="19"/>
        <v>0</v>
      </c>
      <c r="C807" s="37"/>
      <c r="D807" s="67"/>
      <c r="E807" s="47"/>
      <c r="F807" s="41"/>
      <c r="G807" s="41"/>
      <c r="H807" s="48"/>
      <c r="I807" s="41"/>
      <c r="J807" s="41"/>
      <c r="K807" s="48"/>
      <c r="L807" s="41"/>
      <c r="M807" s="61"/>
      <c r="N807" s="41"/>
      <c r="O807" s="129"/>
    </row>
    <row r="808" spans="2:15" ht="12.75" customHeight="1">
      <c r="B808" s="112">
        <f t="shared" si="19"/>
        <v>0</v>
      </c>
      <c r="C808" s="37"/>
      <c r="D808" s="67"/>
      <c r="E808" s="47"/>
      <c r="F808" s="41"/>
      <c r="G808" s="41"/>
      <c r="H808" s="48"/>
      <c r="I808" s="41"/>
      <c r="J808" s="41"/>
      <c r="K808" s="48"/>
      <c r="L808" s="41"/>
      <c r="M808" s="61"/>
      <c r="N808" s="41"/>
      <c r="O808" s="129"/>
    </row>
    <row r="809" spans="2:15" ht="12.75" customHeight="1">
      <c r="B809" s="112">
        <f t="shared" si="19"/>
        <v>0</v>
      </c>
      <c r="C809" s="37"/>
      <c r="D809" s="67"/>
      <c r="E809" s="47"/>
      <c r="F809" s="41"/>
      <c r="G809" s="41"/>
      <c r="H809" s="48"/>
      <c r="I809" s="41"/>
      <c r="J809" s="41"/>
      <c r="K809" s="48"/>
      <c r="L809" s="41"/>
      <c r="M809" s="61"/>
      <c r="N809" s="41"/>
      <c r="O809" s="129"/>
    </row>
    <row r="810" spans="2:15" ht="12.75" customHeight="1">
      <c r="B810" s="112">
        <f t="shared" si="19"/>
        <v>0</v>
      </c>
      <c r="C810" s="37"/>
      <c r="D810" s="67"/>
      <c r="E810" s="47"/>
      <c r="F810" s="41"/>
      <c r="G810" s="41"/>
      <c r="H810" s="48"/>
      <c r="I810" s="41"/>
      <c r="J810" s="41"/>
      <c r="K810" s="48"/>
      <c r="L810" s="41"/>
      <c r="M810" s="61"/>
      <c r="N810" s="41"/>
      <c r="O810" s="129"/>
    </row>
    <row r="811" spans="2:15" ht="12.75" customHeight="1">
      <c r="B811" s="112">
        <f t="shared" si="19"/>
        <v>0</v>
      </c>
      <c r="C811" s="37"/>
      <c r="D811" s="67"/>
      <c r="E811" s="47"/>
      <c r="F811" s="41"/>
      <c r="G811" s="41"/>
      <c r="H811" s="48"/>
      <c r="I811" s="41"/>
      <c r="J811" s="41"/>
      <c r="K811" s="48"/>
      <c r="L811" s="41"/>
      <c r="M811" s="61"/>
      <c r="N811" s="41"/>
      <c r="O811" s="129"/>
    </row>
    <row r="812" spans="2:15" ht="12.75" customHeight="1">
      <c r="B812" s="112">
        <f t="shared" si="19"/>
        <v>0</v>
      </c>
      <c r="C812" s="37"/>
      <c r="D812" s="67"/>
      <c r="E812" s="47"/>
      <c r="F812" s="41"/>
      <c r="G812" s="41"/>
      <c r="H812" s="48"/>
      <c r="I812" s="41"/>
      <c r="J812" s="41"/>
      <c r="K812" s="48"/>
      <c r="L812" s="41"/>
      <c r="M812" s="61"/>
      <c r="N812" s="41"/>
      <c r="O812" s="129"/>
    </row>
    <row r="813" spans="2:15" ht="12.75" customHeight="1">
      <c r="B813" s="112">
        <f t="shared" si="19"/>
        <v>0</v>
      </c>
      <c r="C813" s="37"/>
      <c r="D813" s="67"/>
      <c r="E813" s="47"/>
      <c r="F813" s="41"/>
      <c r="G813" s="41"/>
      <c r="H813" s="48"/>
      <c r="I813" s="41"/>
      <c r="J813" s="41"/>
      <c r="K813" s="48"/>
      <c r="L813" s="41"/>
      <c r="M813" s="61"/>
      <c r="N813" s="41"/>
      <c r="O813" s="129"/>
    </row>
    <row r="814" spans="2:15" ht="12.75" customHeight="1">
      <c r="B814" s="112">
        <f t="shared" si="19"/>
        <v>0</v>
      </c>
      <c r="C814" s="37"/>
      <c r="D814" s="67"/>
      <c r="E814" s="47"/>
      <c r="F814" s="41"/>
      <c r="G814" s="41"/>
      <c r="H814" s="48"/>
      <c r="I814" s="41"/>
      <c r="J814" s="41"/>
      <c r="K814" s="48"/>
      <c r="L814" s="41"/>
      <c r="M814" s="61"/>
      <c r="N814" s="41"/>
      <c r="O814" s="129"/>
    </row>
    <row r="815" spans="2:15" ht="12.75" customHeight="1">
      <c r="B815" s="112">
        <f t="shared" si="19"/>
        <v>0</v>
      </c>
      <c r="C815" s="37"/>
      <c r="D815" s="67"/>
      <c r="E815" s="47"/>
      <c r="F815" s="41"/>
      <c r="G815" s="41"/>
      <c r="H815" s="48"/>
      <c r="I815" s="41"/>
      <c r="J815" s="41"/>
      <c r="K815" s="48"/>
      <c r="L815" s="41"/>
      <c r="M815" s="61"/>
      <c r="N815" s="41"/>
      <c r="O815" s="129"/>
    </row>
    <row r="816" spans="2:15" ht="12.75" customHeight="1">
      <c r="B816" s="112">
        <f t="shared" si="19"/>
        <v>0</v>
      </c>
      <c r="C816" s="37"/>
      <c r="D816" s="67"/>
      <c r="E816" s="47"/>
      <c r="F816" s="41"/>
      <c r="G816" s="41"/>
      <c r="H816" s="48"/>
      <c r="I816" s="41"/>
      <c r="J816" s="41"/>
      <c r="K816" s="48"/>
      <c r="L816" s="41"/>
      <c r="M816" s="61"/>
      <c r="N816" s="41"/>
      <c r="O816" s="129"/>
    </row>
    <row r="817" spans="2:15" ht="12.75" customHeight="1">
      <c r="B817" s="112">
        <f t="shared" si="19"/>
        <v>0</v>
      </c>
      <c r="C817" s="37"/>
      <c r="D817" s="67"/>
      <c r="E817" s="47"/>
      <c r="F817" s="41"/>
      <c r="G817" s="41"/>
      <c r="H817" s="48"/>
      <c r="I817" s="41"/>
      <c r="J817" s="41"/>
      <c r="K817" s="48"/>
      <c r="L817" s="41"/>
      <c r="M817" s="61"/>
      <c r="N817" s="41"/>
      <c r="O817" s="129"/>
    </row>
    <row r="818" spans="2:15" ht="12.75" customHeight="1">
      <c r="B818" s="112">
        <f t="shared" si="19"/>
        <v>0</v>
      </c>
      <c r="C818" s="37"/>
      <c r="D818" s="67"/>
      <c r="E818" s="47"/>
      <c r="F818" s="41"/>
      <c r="G818" s="41"/>
      <c r="H818" s="48"/>
      <c r="I818" s="41"/>
      <c r="J818" s="41"/>
      <c r="K818" s="48"/>
      <c r="L818" s="41"/>
      <c r="M818" s="61"/>
      <c r="N818" s="41"/>
      <c r="O818" s="129"/>
    </row>
    <row r="819" spans="2:15" ht="12.75" customHeight="1">
      <c r="B819" s="112">
        <f t="shared" si="19"/>
        <v>0</v>
      </c>
      <c r="C819" s="37"/>
      <c r="D819" s="67"/>
      <c r="E819" s="47"/>
      <c r="F819" s="41"/>
      <c r="G819" s="41"/>
      <c r="H819" s="48"/>
      <c r="I819" s="41"/>
      <c r="J819" s="41"/>
      <c r="K819" s="48"/>
      <c r="L819" s="41"/>
      <c r="M819" s="61"/>
      <c r="N819" s="41"/>
      <c r="O819" s="129"/>
    </row>
    <row r="820" spans="2:15" ht="12.75" customHeight="1">
      <c r="B820" s="112">
        <f t="shared" si="19"/>
        <v>0</v>
      </c>
      <c r="C820" s="37"/>
      <c r="D820" s="67"/>
      <c r="E820" s="47"/>
      <c r="F820" s="41"/>
      <c r="G820" s="41"/>
      <c r="H820" s="48"/>
      <c r="I820" s="41"/>
      <c r="J820" s="41"/>
      <c r="K820" s="48"/>
      <c r="L820" s="41"/>
      <c r="M820" s="61"/>
      <c r="N820" s="41"/>
      <c r="O820" s="129"/>
    </row>
    <row r="821" spans="2:15" ht="12.75" customHeight="1">
      <c r="B821" s="112">
        <f t="shared" si="19"/>
        <v>0</v>
      </c>
      <c r="C821" s="37"/>
      <c r="D821" s="67"/>
      <c r="E821" s="47"/>
      <c r="F821" s="41"/>
      <c r="G821" s="41"/>
      <c r="H821" s="48"/>
      <c r="I821" s="41"/>
      <c r="J821" s="41"/>
      <c r="K821" s="48"/>
      <c r="L821" s="41"/>
      <c r="M821" s="61"/>
      <c r="N821" s="41"/>
      <c r="O821" s="129"/>
    </row>
    <row r="822" spans="2:15" ht="12.75" customHeight="1">
      <c r="B822" s="112">
        <f t="shared" si="19"/>
        <v>0</v>
      </c>
      <c r="C822" s="37"/>
      <c r="D822" s="67"/>
      <c r="E822" s="47"/>
      <c r="F822" s="41"/>
      <c r="G822" s="41"/>
      <c r="H822" s="48"/>
      <c r="I822" s="41"/>
      <c r="J822" s="41"/>
      <c r="K822" s="48"/>
      <c r="L822" s="41"/>
      <c r="M822" s="61"/>
      <c r="N822" s="41"/>
      <c r="O822" s="129"/>
    </row>
    <row r="823" spans="2:15" ht="12.75" customHeight="1">
      <c r="B823" s="112">
        <f t="shared" si="19"/>
        <v>0</v>
      </c>
      <c r="C823" s="37"/>
      <c r="D823" s="67"/>
      <c r="E823" s="47"/>
      <c r="F823" s="41"/>
      <c r="G823" s="41"/>
      <c r="H823" s="48"/>
      <c r="I823" s="41"/>
      <c r="J823" s="41"/>
      <c r="K823" s="48"/>
      <c r="L823" s="41"/>
      <c r="M823" s="61"/>
      <c r="N823" s="41"/>
      <c r="O823" s="129"/>
    </row>
    <row r="824" spans="2:15" ht="12.75" customHeight="1">
      <c r="B824" s="112">
        <f t="shared" si="19"/>
        <v>0</v>
      </c>
      <c r="C824" s="37"/>
      <c r="D824" s="67"/>
      <c r="E824" s="47"/>
      <c r="F824" s="41"/>
      <c r="G824" s="41"/>
      <c r="H824" s="48"/>
      <c r="I824" s="41"/>
      <c r="J824" s="41"/>
      <c r="K824" s="48"/>
      <c r="L824" s="41"/>
      <c r="M824" s="61"/>
      <c r="N824" s="41"/>
      <c r="O824" s="129"/>
    </row>
    <row r="825" spans="2:15" ht="12.75" customHeight="1">
      <c r="B825" s="112">
        <f t="shared" si="19"/>
        <v>0</v>
      </c>
      <c r="C825" s="37"/>
      <c r="D825" s="67"/>
      <c r="E825" s="47"/>
      <c r="F825" s="41"/>
      <c r="G825" s="41"/>
      <c r="H825" s="48"/>
      <c r="I825" s="41"/>
      <c r="J825" s="41"/>
      <c r="K825" s="48"/>
      <c r="L825" s="41"/>
      <c r="M825" s="61"/>
      <c r="N825" s="41"/>
      <c r="O825" s="129"/>
    </row>
    <row r="826" spans="2:15" ht="12.75" customHeight="1">
      <c r="B826" s="112">
        <f t="shared" si="19"/>
        <v>0</v>
      </c>
      <c r="C826" s="37"/>
      <c r="D826" s="67"/>
      <c r="E826" s="47"/>
      <c r="F826" s="41"/>
      <c r="G826" s="41"/>
      <c r="H826" s="48"/>
      <c r="I826" s="41"/>
      <c r="J826" s="41"/>
      <c r="K826" s="48"/>
      <c r="L826" s="41"/>
      <c r="M826" s="61"/>
      <c r="N826" s="41"/>
      <c r="O826" s="129"/>
    </row>
    <row r="827" spans="2:15" ht="12.75" customHeight="1">
      <c r="B827" s="112">
        <f t="shared" si="19"/>
        <v>0</v>
      </c>
      <c r="C827" s="37"/>
      <c r="D827" s="67"/>
      <c r="E827" s="47"/>
      <c r="F827" s="41"/>
      <c r="G827" s="41"/>
      <c r="H827" s="48"/>
      <c r="I827" s="41"/>
      <c r="J827" s="41"/>
      <c r="K827" s="48"/>
      <c r="L827" s="41"/>
      <c r="M827" s="61"/>
      <c r="N827" s="41"/>
      <c r="O827" s="129"/>
    </row>
    <row r="828" spans="2:15" ht="12.75" customHeight="1">
      <c r="B828" s="112">
        <f t="shared" si="19"/>
        <v>0</v>
      </c>
      <c r="C828" s="37"/>
      <c r="D828" s="67"/>
      <c r="E828" s="47"/>
      <c r="F828" s="41"/>
      <c r="G828" s="41"/>
      <c r="H828" s="48"/>
      <c r="I828" s="41"/>
      <c r="J828" s="41"/>
      <c r="K828" s="48"/>
      <c r="L828" s="41"/>
      <c r="M828" s="61"/>
      <c r="N828" s="41"/>
      <c r="O828" s="129"/>
    </row>
    <row r="829" spans="2:15" ht="12.75" customHeight="1">
      <c r="B829" s="112">
        <f t="shared" si="19"/>
        <v>0</v>
      </c>
      <c r="C829" s="37"/>
      <c r="D829" s="67"/>
      <c r="E829" s="47"/>
      <c r="F829" s="41"/>
      <c r="G829" s="41"/>
      <c r="H829" s="48"/>
      <c r="I829" s="41"/>
      <c r="J829" s="41"/>
      <c r="K829" s="48"/>
      <c r="L829" s="41"/>
      <c r="M829" s="61"/>
      <c r="N829" s="41"/>
      <c r="O829" s="129"/>
    </row>
    <row r="830" spans="2:15" ht="12.75" customHeight="1">
      <c r="B830" s="112">
        <f t="shared" si="19"/>
        <v>0</v>
      </c>
      <c r="C830" s="37"/>
      <c r="D830" s="67"/>
      <c r="E830" s="47"/>
      <c r="F830" s="41"/>
      <c r="G830" s="41"/>
      <c r="H830" s="48"/>
      <c r="I830" s="41"/>
      <c r="J830" s="41"/>
      <c r="K830" s="48"/>
      <c r="L830" s="41"/>
      <c r="M830" s="61"/>
      <c r="N830" s="41"/>
      <c r="O830" s="129"/>
    </row>
    <row r="831" spans="2:15" ht="12.75" customHeight="1">
      <c r="B831" s="112">
        <f t="shared" si="19"/>
        <v>0</v>
      </c>
      <c r="C831" s="37"/>
      <c r="D831" s="67"/>
      <c r="E831" s="47"/>
      <c r="F831" s="41"/>
      <c r="G831" s="41"/>
      <c r="H831" s="48"/>
      <c r="I831" s="41"/>
      <c r="J831" s="41"/>
      <c r="K831" s="48"/>
      <c r="L831" s="41"/>
      <c r="M831" s="61"/>
      <c r="N831" s="41"/>
      <c r="O831" s="129"/>
    </row>
    <row r="832" spans="2:15" ht="12.75" customHeight="1">
      <c r="B832" s="112">
        <f t="shared" si="19"/>
        <v>0</v>
      </c>
      <c r="C832" s="37"/>
      <c r="D832" s="67"/>
      <c r="E832" s="47"/>
      <c r="F832" s="41"/>
      <c r="G832" s="41"/>
      <c r="H832" s="48"/>
      <c r="I832" s="41"/>
      <c r="J832" s="41"/>
      <c r="K832" s="48"/>
      <c r="L832" s="41"/>
      <c r="M832" s="61"/>
      <c r="N832" s="41"/>
      <c r="O832" s="129"/>
    </row>
    <row r="833" spans="2:15" ht="12.75" customHeight="1">
      <c r="B833" s="112">
        <f t="shared" si="19"/>
        <v>0</v>
      </c>
      <c r="C833" s="37"/>
      <c r="D833" s="67"/>
      <c r="E833" s="47"/>
      <c r="F833" s="41"/>
      <c r="G833" s="41"/>
      <c r="H833" s="48"/>
      <c r="I833" s="41"/>
      <c r="J833" s="41"/>
      <c r="K833" s="48"/>
      <c r="L833" s="41"/>
      <c r="M833" s="61"/>
      <c r="N833" s="41"/>
      <c r="O833" s="129"/>
    </row>
    <row r="834" spans="2:15" ht="12.75" customHeight="1">
      <c r="B834" s="112">
        <f t="shared" si="19"/>
        <v>0</v>
      </c>
      <c r="C834" s="37"/>
      <c r="D834" s="67"/>
      <c r="E834" s="47"/>
      <c r="F834" s="41"/>
      <c r="G834" s="41"/>
      <c r="H834" s="48"/>
      <c r="I834" s="41"/>
      <c r="J834" s="41"/>
      <c r="K834" s="48"/>
      <c r="L834" s="41"/>
      <c r="M834" s="61"/>
      <c r="N834" s="41"/>
      <c r="O834" s="129"/>
    </row>
    <row r="835" spans="2:15" ht="12.75" customHeight="1">
      <c r="B835" s="112">
        <f t="shared" si="19"/>
        <v>0</v>
      </c>
      <c r="C835" s="37"/>
      <c r="D835" s="67"/>
      <c r="E835" s="47"/>
      <c r="F835" s="41"/>
      <c r="G835" s="41"/>
      <c r="H835" s="48"/>
      <c r="I835" s="41"/>
      <c r="J835" s="41"/>
      <c r="K835" s="48"/>
      <c r="L835" s="41"/>
      <c r="M835" s="61"/>
      <c r="N835" s="41"/>
      <c r="O835" s="129"/>
    </row>
    <row r="836" spans="2:15" ht="12.75" customHeight="1">
      <c r="B836" s="112">
        <f t="shared" si="19"/>
        <v>0</v>
      </c>
      <c r="C836" s="37"/>
      <c r="D836" s="67"/>
      <c r="E836" s="47"/>
      <c r="F836" s="41"/>
      <c r="G836" s="41"/>
      <c r="H836" s="48"/>
      <c r="I836" s="41"/>
      <c r="J836" s="41"/>
      <c r="K836" s="48"/>
      <c r="L836" s="41"/>
      <c r="M836" s="61"/>
      <c r="N836" s="41"/>
      <c r="O836" s="129"/>
    </row>
    <row r="837" spans="2:15" ht="12.75" customHeight="1">
      <c r="B837" s="112">
        <f t="shared" si="19"/>
        <v>0</v>
      </c>
      <c r="C837" s="37"/>
      <c r="D837" s="67"/>
      <c r="E837" s="47"/>
      <c r="F837" s="41"/>
      <c r="G837" s="41"/>
      <c r="H837" s="48"/>
      <c r="I837" s="41"/>
      <c r="J837" s="41"/>
      <c r="K837" s="48"/>
      <c r="L837" s="41"/>
      <c r="M837" s="61"/>
      <c r="N837" s="41"/>
      <c r="O837" s="129"/>
    </row>
    <row r="838" spans="2:15" ht="12.75" customHeight="1">
      <c r="B838" s="112">
        <f t="shared" si="19"/>
        <v>0</v>
      </c>
      <c r="C838" s="37"/>
      <c r="D838" s="67"/>
      <c r="E838" s="47"/>
      <c r="F838" s="41"/>
      <c r="G838" s="41"/>
      <c r="H838" s="48"/>
      <c r="I838" s="41"/>
      <c r="J838" s="41"/>
      <c r="K838" s="48"/>
      <c r="L838" s="41"/>
      <c r="M838" s="61"/>
      <c r="N838" s="41"/>
      <c r="O838" s="129"/>
    </row>
    <row r="839" spans="2:15" ht="12.75" customHeight="1">
      <c r="B839" s="112">
        <f t="shared" si="19"/>
        <v>0</v>
      </c>
      <c r="C839" s="37"/>
      <c r="D839" s="67"/>
      <c r="E839" s="47"/>
      <c r="F839" s="41"/>
      <c r="G839" s="41"/>
      <c r="H839" s="48"/>
      <c r="I839" s="41"/>
      <c r="J839" s="41"/>
      <c r="K839" s="48"/>
      <c r="L839" s="41"/>
      <c r="M839" s="61"/>
      <c r="N839" s="41"/>
      <c r="O839" s="129"/>
    </row>
    <row r="840" spans="2:15" ht="12.75" customHeight="1">
      <c r="B840" s="112">
        <f t="shared" si="19"/>
        <v>0</v>
      </c>
      <c r="C840" s="37"/>
      <c r="D840" s="67"/>
      <c r="E840" s="47"/>
      <c r="F840" s="41"/>
      <c r="G840" s="41"/>
      <c r="H840" s="48"/>
      <c r="I840" s="41"/>
      <c r="J840" s="41"/>
      <c r="K840" s="48"/>
      <c r="L840" s="41"/>
      <c r="M840" s="61"/>
      <c r="N840" s="41"/>
      <c r="O840" s="129"/>
    </row>
    <row r="841" spans="2:15" ht="12.75" customHeight="1">
      <c r="B841" s="112">
        <f t="shared" si="19"/>
        <v>0</v>
      </c>
      <c r="C841" s="37"/>
      <c r="D841" s="67"/>
      <c r="E841" s="47"/>
      <c r="F841" s="41"/>
      <c r="G841" s="41"/>
      <c r="H841" s="48"/>
      <c r="I841" s="41"/>
      <c r="J841" s="41"/>
      <c r="K841" s="48"/>
      <c r="L841" s="41"/>
      <c r="M841" s="61"/>
      <c r="N841" s="41"/>
      <c r="O841" s="129"/>
    </row>
    <row r="842" spans="2:15" ht="12.75" customHeight="1">
      <c r="B842" s="112">
        <f t="shared" si="19"/>
        <v>0</v>
      </c>
      <c r="C842" s="37"/>
      <c r="D842" s="67"/>
      <c r="E842" s="47"/>
      <c r="F842" s="41"/>
      <c r="G842" s="41"/>
      <c r="H842" s="48"/>
      <c r="I842" s="41"/>
      <c r="J842" s="41"/>
      <c r="K842" s="48"/>
      <c r="L842" s="41"/>
      <c r="M842" s="61"/>
      <c r="N842" s="41"/>
      <c r="O842" s="129"/>
    </row>
    <row r="843" spans="2:15" ht="12.75" customHeight="1">
      <c r="B843" s="112">
        <f t="shared" si="19"/>
        <v>0</v>
      </c>
      <c r="C843" s="37"/>
      <c r="D843" s="67"/>
      <c r="E843" s="47"/>
      <c r="F843" s="41"/>
      <c r="G843" s="41"/>
      <c r="H843" s="48"/>
      <c r="I843" s="41"/>
      <c r="J843" s="41"/>
      <c r="K843" s="48"/>
      <c r="L843" s="41"/>
      <c r="M843" s="61"/>
      <c r="N843" s="41"/>
      <c r="O843" s="129"/>
    </row>
    <row r="844" spans="2:15" ht="12.75" customHeight="1">
      <c r="B844" s="112">
        <f t="shared" si="19"/>
        <v>0</v>
      </c>
      <c r="C844" s="37"/>
      <c r="D844" s="67"/>
      <c r="E844" s="47"/>
      <c r="F844" s="41"/>
      <c r="G844" s="41"/>
      <c r="H844" s="48"/>
      <c r="I844" s="41"/>
      <c r="J844" s="41"/>
      <c r="K844" s="48"/>
      <c r="L844" s="41"/>
      <c r="M844" s="61"/>
      <c r="N844" s="41"/>
      <c r="O844" s="129"/>
    </row>
    <row r="845" spans="2:15" ht="12.75" customHeight="1">
      <c r="B845" s="112">
        <f t="shared" si="19"/>
        <v>0</v>
      </c>
      <c r="C845" s="37"/>
      <c r="D845" s="67"/>
      <c r="E845" s="47"/>
      <c r="F845" s="41"/>
      <c r="G845" s="41"/>
      <c r="H845" s="48"/>
      <c r="I845" s="41"/>
      <c r="J845" s="41"/>
      <c r="K845" s="48"/>
      <c r="L845" s="41"/>
      <c r="M845" s="61"/>
      <c r="N845" s="41"/>
      <c r="O845" s="129"/>
    </row>
    <row r="846" spans="2:15" ht="12.75" customHeight="1">
      <c r="B846" s="112">
        <f t="shared" si="19"/>
        <v>0</v>
      </c>
      <c r="C846" s="37"/>
      <c r="D846" s="67"/>
      <c r="E846" s="47"/>
      <c r="F846" s="41"/>
      <c r="G846" s="41"/>
      <c r="H846" s="48"/>
      <c r="I846" s="41"/>
      <c r="J846" s="41"/>
      <c r="K846" s="48"/>
      <c r="L846" s="41"/>
      <c r="M846" s="61"/>
      <c r="N846" s="41"/>
      <c r="O846" s="129"/>
    </row>
    <row r="847" spans="2:15" ht="12.75" customHeight="1">
      <c r="B847" s="112">
        <f t="shared" si="19"/>
        <v>0</v>
      </c>
      <c r="C847" s="37"/>
      <c r="D847" s="67"/>
      <c r="E847" s="47"/>
      <c r="F847" s="41"/>
      <c r="G847" s="41"/>
      <c r="H847" s="48"/>
      <c r="I847" s="41"/>
      <c r="J847" s="41"/>
      <c r="K847" s="48"/>
      <c r="L847" s="41"/>
      <c r="M847" s="61"/>
      <c r="N847" s="41"/>
      <c r="O847" s="129"/>
    </row>
    <row r="848" spans="2:15" ht="12.75" customHeight="1">
      <c r="B848" s="112">
        <f t="shared" si="19"/>
        <v>0</v>
      </c>
      <c r="C848" s="37"/>
      <c r="D848" s="67"/>
      <c r="E848" s="47"/>
      <c r="F848" s="41"/>
      <c r="G848" s="41"/>
      <c r="H848" s="48"/>
      <c r="I848" s="41"/>
      <c r="J848" s="41"/>
      <c r="K848" s="48"/>
      <c r="L848" s="41"/>
      <c r="M848" s="61"/>
      <c r="N848" s="41"/>
      <c r="O848" s="129"/>
    </row>
    <row r="849" spans="2:15" ht="12.75" customHeight="1">
      <c r="B849" s="112">
        <f t="shared" si="19"/>
        <v>0</v>
      </c>
      <c r="C849" s="37"/>
      <c r="D849" s="67"/>
      <c r="E849" s="47"/>
      <c r="F849" s="41"/>
      <c r="G849" s="41"/>
      <c r="H849" s="48"/>
      <c r="I849" s="41"/>
      <c r="J849" s="41"/>
      <c r="K849" s="48"/>
      <c r="L849" s="41"/>
      <c r="M849" s="61"/>
      <c r="N849" s="41"/>
      <c r="O849" s="129"/>
    </row>
    <row r="850" spans="2:15" ht="12.75" customHeight="1">
      <c r="B850" s="112">
        <f t="shared" ref="B850:B913" si="20">$C$2</f>
        <v>0</v>
      </c>
      <c r="C850" s="37"/>
      <c r="D850" s="67"/>
      <c r="E850" s="47"/>
      <c r="F850" s="41"/>
      <c r="G850" s="41"/>
      <c r="H850" s="48"/>
      <c r="I850" s="41"/>
      <c r="J850" s="41"/>
      <c r="K850" s="48"/>
      <c r="L850" s="41"/>
      <c r="M850" s="61"/>
      <c r="N850" s="41"/>
      <c r="O850" s="129"/>
    </row>
    <row r="851" spans="2:15" ht="12.75" customHeight="1">
      <c r="B851" s="112">
        <f t="shared" si="20"/>
        <v>0</v>
      </c>
      <c r="C851" s="37"/>
      <c r="D851" s="67"/>
      <c r="E851" s="47"/>
      <c r="F851" s="41"/>
      <c r="G851" s="41"/>
      <c r="H851" s="48"/>
      <c r="I851" s="41"/>
      <c r="J851" s="41"/>
      <c r="K851" s="48"/>
      <c r="L851" s="41"/>
      <c r="M851" s="61"/>
      <c r="N851" s="41"/>
      <c r="O851" s="129"/>
    </row>
    <row r="852" spans="2:15" ht="12.75" customHeight="1">
      <c r="B852" s="112">
        <f t="shared" si="20"/>
        <v>0</v>
      </c>
      <c r="C852" s="37"/>
      <c r="D852" s="67"/>
      <c r="E852" s="47"/>
      <c r="F852" s="41"/>
      <c r="G852" s="41"/>
      <c r="H852" s="48"/>
      <c r="I852" s="41"/>
      <c r="J852" s="41"/>
      <c r="K852" s="48"/>
      <c r="L852" s="41"/>
      <c r="M852" s="61"/>
      <c r="N852" s="41"/>
      <c r="O852" s="129"/>
    </row>
    <row r="853" spans="2:15" ht="12.75" customHeight="1">
      <c r="B853" s="112">
        <f t="shared" si="20"/>
        <v>0</v>
      </c>
      <c r="C853" s="37"/>
      <c r="D853" s="67"/>
      <c r="E853" s="47"/>
      <c r="F853" s="41"/>
      <c r="G853" s="41"/>
      <c r="H853" s="48"/>
      <c r="I853" s="41"/>
      <c r="J853" s="41"/>
      <c r="K853" s="48"/>
      <c r="L853" s="41"/>
      <c r="M853" s="61"/>
      <c r="N853" s="41"/>
      <c r="O853" s="129"/>
    </row>
    <row r="854" spans="2:15" ht="12.75" customHeight="1">
      <c r="B854" s="112">
        <f t="shared" si="20"/>
        <v>0</v>
      </c>
      <c r="C854" s="37"/>
      <c r="D854" s="67"/>
      <c r="E854" s="47"/>
      <c r="F854" s="41"/>
      <c r="G854" s="41"/>
      <c r="H854" s="48"/>
      <c r="I854" s="41"/>
      <c r="J854" s="41"/>
      <c r="K854" s="48"/>
      <c r="L854" s="41"/>
      <c r="M854" s="61"/>
      <c r="N854" s="41"/>
      <c r="O854" s="129"/>
    </row>
    <row r="855" spans="2:15" ht="12.75" customHeight="1">
      <c r="B855" s="112">
        <f t="shared" si="20"/>
        <v>0</v>
      </c>
      <c r="C855" s="37"/>
      <c r="D855" s="67"/>
      <c r="E855" s="47"/>
      <c r="F855" s="41"/>
      <c r="G855" s="41"/>
      <c r="H855" s="48"/>
      <c r="I855" s="41"/>
      <c r="J855" s="41"/>
      <c r="K855" s="48"/>
      <c r="L855" s="41"/>
      <c r="M855" s="61"/>
      <c r="N855" s="41"/>
      <c r="O855" s="129"/>
    </row>
    <row r="856" spans="2:15" ht="12.75" customHeight="1">
      <c r="B856" s="112">
        <f t="shared" si="20"/>
        <v>0</v>
      </c>
      <c r="C856" s="37"/>
      <c r="D856" s="67"/>
      <c r="E856" s="47"/>
      <c r="F856" s="41"/>
      <c r="G856" s="41"/>
      <c r="H856" s="48"/>
      <c r="I856" s="41"/>
      <c r="J856" s="41"/>
      <c r="K856" s="48"/>
      <c r="L856" s="41"/>
      <c r="M856" s="61"/>
      <c r="N856" s="41"/>
      <c r="O856" s="129"/>
    </row>
    <row r="857" spans="2:15" ht="12.75" customHeight="1">
      <c r="B857" s="112">
        <f t="shared" si="20"/>
        <v>0</v>
      </c>
      <c r="C857" s="37"/>
      <c r="D857" s="67"/>
      <c r="E857" s="47"/>
      <c r="F857" s="41"/>
      <c r="G857" s="41"/>
      <c r="H857" s="48"/>
      <c r="I857" s="41"/>
      <c r="J857" s="41"/>
      <c r="K857" s="48"/>
      <c r="L857" s="41"/>
      <c r="M857" s="61"/>
      <c r="N857" s="41"/>
      <c r="O857" s="129"/>
    </row>
    <row r="858" spans="2:15" ht="12.75" customHeight="1">
      <c r="B858" s="112">
        <f t="shared" si="20"/>
        <v>0</v>
      </c>
      <c r="C858" s="37"/>
      <c r="D858" s="67"/>
      <c r="E858" s="47"/>
      <c r="F858" s="41"/>
      <c r="G858" s="41"/>
      <c r="H858" s="48"/>
      <c r="I858" s="41"/>
      <c r="J858" s="41"/>
      <c r="K858" s="48"/>
      <c r="L858" s="41"/>
      <c r="M858" s="61"/>
      <c r="N858" s="41"/>
      <c r="O858" s="129"/>
    </row>
    <row r="859" spans="2:15" ht="12.75" customHeight="1">
      <c r="B859" s="112">
        <f t="shared" si="20"/>
        <v>0</v>
      </c>
      <c r="C859" s="37"/>
      <c r="D859" s="67"/>
      <c r="E859" s="47"/>
      <c r="F859" s="41"/>
      <c r="G859" s="41"/>
      <c r="H859" s="48"/>
      <c r="I859" s="41"/>
      <c r="J859" s="41"/>
      <c r="K859" s="48"/>
      <c r="L859" s="41"/>
      <c r="M859" s="61"/>
      <c r="N859" s="41"/>
      <c r="O859" s="129"/>
    </row>
    <row r="860" spans="2:15" ht="12.75" customHeight="1">
      <c r="B860" s="112">
        <f t="shared" si="20"/>
        <v>0</v>
      </c>
      <c r="C860" s="37"/>
      <c r="D860" s="67"/>
      <c r="E860" s="47"/>
      <c r="F860" s="41"/>
      <c r="G860" s="41"/>
      <c r="H860" s="48"/>
      <c r="I860" s="41"/>
      <c r="J860" s="41"/>
      <c r="K860" s="48"/>
      <c r="L860" s="41"/>
      <c r="M860" s="61"/>
      <c r="N860" s="41"/>
      <c r="O860" s="129"/>
    </row>
    <row r="861" spans="2:15" ht="12.75" customHeight="1">
      <c r="B861" s="112">
        <f t="shared" si="20"/>
        <v>0</v>
      </c>
      <c r="C861" s="37"/>
      <c r="D861" s="67"/>
      <c r="E861" s="47"/>
      <c r="F861" s="41"/>
      <c r="G861" s="41"/>
      <c r="H861" s="48"/>
      <c r="I861" s="41"/>
      <c r="J861" s="41"/>
      <c r="K861" s="48"/>
      <c r="L861" s="41"/>
      <c r="M861" s="61"/>
      <c r="N861" s="41"/>
      <c r="O861" s="129"/>
    </row>
    <row r="862" spans="2:15" ht="12.75" customHeight="1">
      <c r="B862" s="112">
        <f t="shared" si="20"/>
        <v>0</v>
      </c>
      <c r="C862" s="37"/>
      <c r="D862" s="67"/>
      <c r="E862" s="47"/>
      <c r="F862" s="41"/>
      <c r="G862" s="41"/>
      <c r="H862" s="48"/>
      <c r="I862" s="41"/>
      <c r="J862" s="41"/>
      <c r="K862" s="48"/>
      <c r="L862" s="41"/>
      <c r="M862" s="61"/>
      <c r="N862" s="41"/>
      <c r="O862" s="129"/>
    </row>
    <row r="863" spans="2:15" ht="12.75" customHeight="1">
      <c r="B863" s="112">
        <f t="shared" si="20"/>
        <v>0</v>
      </c>
      <c r="C863" s="37"/>
      <c r="D863" s="67"/>
      <c r="E863" s="47"/>
      <c r="F863" s="41"/>
      <c r="G863" s="41"/>
      <c r="H863" s="48"/>
      <c r="I863" s="41"/>
      <c r="J863" s="41"/>
      <c r="K863" s="48"/>
      <c r="L863" s="41"/>
      <c r="M863" s="61"/>
      <c r="N863" s="41"/>
      <c r="O863" s="129"/>
    </row>
    <row r="864" spans="2:15" ht="12.75" customHeight="1">
      <c r="B864" s="112">
        <f t="shared" si="20"/>
        <v>0</v>
      </c>
      <c r="C864" s="37"/>
      <c r="D864" s="67"/>
      <c r="E864" s="47"/>
      <c r="F864" s="41"/>
      <c r="G864" s="41"/>
      <c r="H864" s="48"/>
      <c r="I864" s="41"/>
      <c r="J864" s="41"/>
      <c r="K864" s="48"/>
      <c r="L864" s="41"/>
      <c r="M864" s="61"/>
      <c r="N864" s="41"/>
      <c r="O864" s="129"/>
    </row>
    <row r="865" spans="2:15" ht="12.75" customHeight="1">
      <c r="B865" s="112">
        <f t="shared" si="20"/>
        <v>0</v>
      </c>
      <c r="C865" s="37"/>
      <c r="D865" s="67"/>
      <c r="E865" s="47"/>
      <c r="F865" s="41"/>
      <c r="G865" s="41"/>
      <c r="H865" s="48"/>
      <c r="I865" s="41"/>
      <c r="J865" s="41"/>
      <c r="K865" s="48"/>
      <c r="L865" s="41"/>
      <c r="M865" s="61"/>
      <c r="N865" s="41"/>
      <c r="O865" s="129"/>
    </row>
    <row r="866" spans="2:15" ht="12.75" customHeight="1">
      <c r="B866" s="112">
        <f t="shared" si="20"/>
        <v>0</v>
      </c>
      <c r="C866" s="37"/>
      <c r="D866" s="67"/>
      <c r="E866" s="47"/>
      <c r="F866" s="41"/>
      <c r="G866" s="41"/>
      <c r="H866" s="48"/>
      <c r="I866" s="41"/>
      <c r="J866" s="41"/>
      <c r="K866" s="48"/>
      <c r="L866" s="41"/>
      <c r="M866" s="61"/>
      <c r="N866" s="41"/>
      <c r="O866" s="129"/>
    </row>
    <row r="867" spans="2:15" ht="12.75" customHeight="1">
      <c r="B867" s="112">
        <f t="shared" si="20"/>
        <v>0</v>
      </c>
      <c r="C867" s="37"/>
      <c r="D867" s="67"/>
      <c r="E867" s="47"/>
      <c r="F867" s="41"/>
      <c r="G867" s="41"/>
      <c r="H867" s="48"/>
      <c r="I867" s="41"/>
      <c r="J867" s="41"/>
      <c r="K867" s="48"/>
      <c r="L867" s="41"/>
      <c r="M867" s="61"/>
      <c r="N867" s="41"/>
      <c r="O867" s="129"/>
    </row>
    <row r="868" spans="2:15" ht="12.75" customHeight="1">
      <c r="B868" s="112">
        <f t="shared" si="20"/>
        <v>0</v>
      </c>
      <c r="C868" s="37"/>
      <c r="D868" s="67"/>
      <c r="E868" s="47"/>
      <c r="F868" s="41"/>
      <c r="G868" s="41"/>
      <c r="H868" s="48"/>
      <c r="I868" s="41"/>
      <c r="J868" s="41"/>
      <c r="K868" s="48"/>
      <c r="L868" s="41"/>
      <c r="M868" s="61"/>
      <c r="N868" s="41"/>
      <c r="O868" s="129"/>
    </row>
    <row r="869" spans="2:15" ht="12.75" customHeight="1">
      <c r="B869" s="112">
        <f t="shared" si="20"/>
        <v>0</v>
      </c>
      <c r="C869" s="37"/>
      <c r="D869" s="67"/>
      <c r="E869" s="47"/>
      <c r="F869" s="41"/>
      <c r="G869" s="41"/>
      <c r="H869" s="48"/>
      <c r="I869" s="41"/>
      <c r="J869" s="41"/>
      <c r="K869" s="48"/>
      <c r="L869" s="41"/>
      <c r="M869" s="61"/>
      <c r="N869" s="41"/>
      <c r="O869" s="129"/>
    </row>
    <row r="870" spans="2:15" ht="12.75" customHeight="1">
      <c r="B870" s="112">
        <f t="shared" si="20"/>
        <v>0</v>
      </c>
      <c r="C870" s="37"/>
      <c r="D870" s="67"/>
      <c r="E870" s="47"/>
      <c r="F870" s="41"/>
      <c r="G870" s="41"/>
      <c r="H870" s="48"/>
      <c r="I870" s="41"/>
      <c r="J870" s="41"/>
      <c r="K870" s="48"/>
      <c r="L870" s="41"/>
      <c r="M870" s="61"/>
      <c r="N870" s="41"/>
      <c r="O870" s="129"/>
    </row>
    <row r="871" spans="2:15" ht="12.75" customHeight="1">
      <c r="B871" s="112">
        <f t="shared" si="20"/>
        <v>0</v>
      </c>
      <c r="C871" s="37"/>
      <c r="D871" s="67"/>
      <c r="E871" s="47"/>
      <c r="F871" s="41"/>
      <c r="G871" s="41"/>
      <c r="H871" s="48"/>
      <c r="I871" s="41"/>
      <c r="J871" s="41"/>
      <c r="K871" s="48"/>
      <c r="L871" s="41"/>
      <c r="M871" s="61"/>
      <c r="N871" s="41"/>
      <c r="O871" s="129"/>
    </row>
    <row r="872" spans="2:15" ht="12.75" customHeight="1">
      <c r="B872" s="112">
        <f t="shared" si="20"/>
        <v>0</v>
      </c>
      <c r="C872" s="37"/>
      <c r="D872" s="67"/>
      <c r="E872" s="47"/>
      <c r="F872" s="41"/>
      <c r="G872" s="41"/>
      <c r="H872" s="48"/>
      <c r="I872" s="41"/>
      <c r="J872" s="41"/>
      <c r="K872" s="48"/>
      <c r="L872" s="41"/>
      <c r="M872" s="61"/>
      <c r="N872" s="41"/>
      <c r="O872" s="129"/>
    </row>
    <row r="873" spans="2:15" ht="12.75" customHeight="1">
      <c r="B873" s="112">
        <f t="shared" si="20"/>
        <v>0</v>
      </c>
      <c r="C873" s="37"/>
      <c r="D873" s="67"/>
      <c r="E873" s="47"/>
      <c r="F873" s="41"/>
      <c r="G873" s="41"/>
      <c r="H873" s="48"/>
      <c r="I873" s="41"/>
      <c r="J873" s="41"/>
      <c r="K873" s="48"/>
      <c r="L873" s="41"/>
      <c r="M873" s="61"/>
      <c r="N873" s="41"/>
      <c r="O873" s="129"/>
    </row>
    <row r="874" spans="2:15" ht="12.75" customHeight="1">
      <c r="B874" s="112">
        <f t="shared" si="20"/>
        <v>0</v>
      </c>
      <c r="C874" s="37"/>
      <c r="D874" s="67"/>
      <c r="E874" s="47"/>
      <c r="F874" s="41"/>
      <c r="G874" s="41"/>
      <c r="H874" s="48"/>
      <c r="I874" s="41"/>
      <c r="J874" s="41"/>
      <c r="K874" s="48"/>
      <c r="L874" s="41"/>
      <c r="M874" s="61"/>
      <c r="N874" s="41"/>
      <c r="O874" s="129"/>
    </row>
    <row r="875" spans="2:15" ht="12.75" customHeight="1">
      <c r="B875" s="112">
        <f t="shared" si="20"/>
        <v>0</v>
      </c>
      <c r="C875" s="37"/>
      <c r="D875" s="67"/>
      <c r="E875" s="47"/>
      <c r="F875" s="41"/>
      <c r="G875" s="41"/>
      <c r="H875" s="48"/>
      <c r="I875" s="41"/>
      <c r="J875" s="41"/>
      <c r="K875" s="48"/>
      <c r="L875" s="41"/>
      <c r="M875" s="61"/>
      <c r="N875" s="41"/>
      <c r="O875" s="129"/>
    </row>
    <row r="876" spans="2:15" ht="12.75" customHeight="1">
      <c r="B876" s="112">
        <f t="shared" si="20"/>
        <v>0</v>
      </c>
      <c r="C876" s="37"/>
      <c r="D876" s="67"/>
      <c r="E876" s="47"/>
      <c r="F876" s="41"/>
      <c r="G876" s="41"/>
      <c r="H876" s="48"/>
      <c r="I876" s="41"/>
      <c r="J876" s="41"/>
      <c r="K876" s="48"/>
      <c r="L876" s="41"/>
      <c r="M876" s="61"/>
      <c r="N876" s="41"/>
      <c r="O876" s="129"/>
    </row>
    <row r="877" spans="2:15" ht="12.75" customHeight="1">
      <c r="B877" s="112">
        <f t="shared" si="20"/>
        <v>0</v>
      </c>
      <c r="C877" s="37"/>
      <c r="D877" s="67"/>
      <c r="E877" s="47"/>
      <c r="F877" s="41"/>
      <c r="G877" s="41"/>
      <c r="H877" s="48"/>
      <c r="I877" s="41"/>
      <c r="J877" s="41"/>
      <c r="K877" s="48"/>
      <c r="L877" s="41"/>
      <c r="M877" s="61"/>
      <c r="N877" s="41"/>
      <c r="O877" s="129"/>
    </row>
    <row r="878" spans="2:15" ht="12.75" customHeight="1">
      <c r="B878" s="112">
        <f t="shared" si="20"/>
        <v>0</v>
      </c>
      <c r="C878" s="37"/>
      <c r="D878" s="67"/>
      <c r="E878" s="47"/>
      <c r="F878" s="41"/>
      <c r="G878" s="41"/>
      <c r="H878" s="48"/>
      <c r="I878" s="41"/>
      <c r="J878" s="41"/>
      <c r="K878" s="48"/>
      <c r="L878" s="41"/>
      <c r="M878" s="61"/>
      <c r="N878" s="41"/>
      <c r="O878" s="129"/>
    </row>
    <row r="879" spans="2:15" ht="12.75" customHeight="1">
      <c r="B879" s="112">
        <f t="shared" si="20"/>
        <v>0</v>
      </c>
      <c r="C879" s="37"/>
      <c r="D879" s="67"/>
      <c r="E879" s="47"/>
      <c r="F879" s="41"/>
      <c r="G879" s="41"/>
      <c r="H879" s="48"/>
      <c r="I879" s="41"/>
      <c r="J879" s="41"/>
      <c r="K879" s="48"/>
      <c r="L879" s="41"/>
      <c r="M879" s="61"/>
      <c r="N879" s="41"/>
      <c r="O879" s="129"/>
    </row>
    <row r="880" spans="2:15" ht="12.75" customHeight="1">
      <c r="B880" s="112">
        <f t="shared" si="20"/>
        <v>0</v>
      </c>
      <c r="C880" s="37"/>
      <c r="D880" s="67"/>
      <c r="E880" s="47"/>
      <c r="F880" s="41"/>
      <c r="G880" s="41"/>
      <c r="H880" s="48"/>
      <c r="I880" s="41"/>
      <c r="J880" s="41"/>
      <c r="K880" s="48"/>
      <c r="L880" s="41"/>
      <c r="M880" s="61"/>
      <c r="N880" s="41"/>
      <c r="O880" s="129"/>
    </row>
    <row r="881" spans="2:15" ht="12.75" customHeight="1">
      <c r="B881" s="112">
        <f t="shared" si="20"/>
        <v>0</v>
      </c>
      <c r="C881" s="37"/>
      <c r="D881" s="67"/>
      <c r="E881" s="47"/>
      <c r="F881" s="41"/>
      <c r="G881" s="41"/>
      <c r="H881" s="48"/>
      <c r="I881" s="41"/>
      <c r="J881" s="41"/>
      <c r="K881" s="48"/>
      <c r="L881" s="41"/>
      <c r="M881" s="61"/>
      <c r="N881" s="41"/>
      <c r="O881" s="129"/>
    </row>
    <row r="882" spans="2:15" ht="12.75" customHeight="1">
      <c r="B882" s="112">
        <f t="shared" si="20"/>
        <v>0</v>
      </c>
      <c r="C882" s="37"/>
      <c r="D882" s="67"/>
      <c r="E882" s="47"/>
      <c r="F882" s="41"/>
      <c r="G882" s="41"/>
      <c r="H882" s="48"/>
      <c r="I882" s="41"/>
      <c r="J882" s="41"/>
      <c r="K882" s="48"/>
      <c r="L882" s="41"/>
      <c r="M882" s="61"/>
      <c r="N882" s="41"/>
      <c r="O882" s="129"/>
    </row>
    <row r="883" spans="2:15" ht="12.75" customHeight="1">
      <c r="B883" s="112">
        <f t="shared" si="20"/>
        <v>0</v>
      </c>
      <c r="C883" s="37"/>
      <c r="D883" s="67"/>
      <c r="E883" s="47"/>
      <c r="F883" s="41"/>
      <c r="G883" s="41"/>
      <c r="H883" s="48"/>
      <c r="I883" s="41"/>
      <c r="J883" s="41"/>
      <c r="K883" s="48"/>
      <c r="L883" s="41"/>
      <c r="M883" s="61"/>
      <c r="N883" s="41"/>
      <c r="O883" s="129"/>
    </row>
    <row r="884" spans="2:15" ht="12.75" customHeight="1">
      <c r="B884" s="112">
        <f t="shared" si="20"/>
        <v>0</v>
      </c>
      <c r="C884" s="37"/>
      <c r="D884" s="67"/>
      <c r="E884" s="47"/>
      <c r="F884" s="41"/>
      <c r="G884" s="41"/>
      <c r="H884" s="48"/>
      <c r="I884" s="41"/>
      <c r="J884" s="41"/>
      <c r="K884" s="48"/>
      <c r="L884" s="41"/>
      <c r="M884" s="61"/>
      <c r="N884" s="41"/>
      <c r="O884" s="129"/>
    </row>
    <row r="885" spans="2:15" ht="12.75" customHeight="1">
      <c r="B885" s="112">
        <f t="shared" si="20"/>
        <v>0</v>
      </c>
      <c r="C885" s="37"/>
      <c r="D885" s="67"/>
      <c r="E885" s="47"/>
      <c r="F885" s="41"/>
      <c r="G885" s="41"/>
      <c r="H885" s="48"/>
      <c r="I885" s="41"/>
      <c r="J885" s="41"/>
      <c r="K885" s="48"/>
      <c r="L885" s="41"/>
      <c r="M885" s="61"/>
      <c r="N885" s="41"/>
      <c r="O885" s="129"/>
    </row>
    <row r="886" spans="2:15" ht="12.75" customHeight="1">
      <c r="B886" s="112">
        <f t="shared" si="20"/>
        <v>0</v>
      </c>
      <c r="C886" s="37"/>
      <c r="D886" s="67"/>
      <c r="E886" s="47"/>
      <c r="F886" s="41"/>
      <c r="G886" s="41"/>
      <c r="H886" s="48"/>
      <c r="I886" s="41"/>
      <c r="J886" s="41"/>
      <c r="K886" s="48"/>
      <c r="L886" s="41"/>
      <c r="M886" s="61"/>
      <c r="N886" s="41"/>
      <c r="O886" s="129"/>
    </row>
    <row r="887" spans="2:15" ht="12.75" customHeight="1">
      <c r="B887" s="112">
        <f t="shared" si="20"/>
        <v>0</v>
      </c>
      <c r="C887" s="37"/>
      <c r="D887" s="67"/>
      <c r="E887" s="47"/>
      <c r="F887" s="41"/>
      <c r="G887" s="41"/>
      <c r="H887" s="48"/>
      <c r="I887" s="41"/>
      <c r="J887" s="41"/>
      <c r="K887" s="48"/>
      <c r="L887" s="41"/>
      <c r="M887" s="61"/>
      <c r="N887" s="41"/>
      <c r="O887" s="129"/>
    </row>
    <row r="888" spans="2:15" ht="12.75" customHeight="1">
      <c r="B888" s="112">
        <f t="shared" si="20"/>
        <v>0</v>
      </c>
      <c r="C888" s="37"/>
      <c r="D888" s="67"/>
      <c r="E888" s="47"/>
      <c r="F888" s="41"/>
      <c r="G888" s="41"/>
      <c r="H888" s="48"/>
      <c r="I888" s="41"/>
      <c r="J888" s="41"/>
      <c r="K888" s="48"/>
      <c r="L888" s="41"/>
      <c r="M888" s="61"/>
      <c r="N888" s="41"/>
      <c r="O888" s="129"/>
    </row>
    <row r="889" spans="2:15" ht="12.75" customHeight="1">
      <c r="B889" s="112">
        <f t="shared" si="20"/>
        <v>0</v>
      </c>
      <c r="C889" s="37"/>
      <c r="D889" s="67"/>
      <c r="E889" s="47"/>
      <c r="F889" s="41"/>
      <c r="G889" s="41"/>
      <c r="H889" s="48"/>
      <c r="I889" s="41"/>
      <c r="J889" s="41"/>
      <c r="K889" s="48"/>
      <c r="L889" s="41"/>
      <c r="M889" s="61"/>
      <c r="N889" s="41"/>
      <c r="O889" s="129"/>
    </row>
    <row r="890" spans="2:15" ht="12.75" customHeight="1">
      <c r="B890" s="112">
        <f t="shared" si="20"/>
        <v>0</v>
      </c>
      <c r="C890" s="37"/>
      <c r="D890" s="67"/>
      <c r="E890" s="47"/>
      <c r="F890" s="41"/>
      <c r="G890" s="41"/>
      <c r="H890" s="48"/>
      <c r="I890" s="41"/>
      <c r="J890" s="41"/>
      <c r="K890" s="48"/>
      <c r="L890" s="41"/>
      <c r="M890" s="61"/>
      <c r="N890" s="41"/>
      <c r="O890" s="129"/>
    </row>
    <row r="891" spans="2:15" ht="12.75" customHeight="1">
      <c r="B891" s="112">
        <f t="shared" si="20"/>
        <v>0</v>
      </c>
      <c r="C891" s="37"/>
      <c r="D891" s="67"/>
      <c r="E891" s="47"/>
      <c r="F891" s="41"/>
      <c r="G891" s="41"/>
      <c r="H891" s="48"/>
      <c r="I891" s="41"/>
      <c r="J891" s="41"/>
      <c r="K891" s="48"/>
      <c r="L891" s="41"/>
      <c r="M891" s="61"/>
      <c r="N891" s="41"/>
      <c r="O891" s="129"/>
    </row>
    <row r="892" spans="2:15" ht="12.75" customHeight="1">
      <c r="B892" s="112">
        <f t="shared" si="20"/>
        <v>0</v>
      </c>
      <c r="C892" s="37"/>
      <c r="D892" s="67"/>
      <c r="E892" s="47"/>
      <c r="F892" s="41"/>
      <c r="G892" s="41"/>
      <c r="H892" s="48"/>
      <c r="I892" s="41"/>
      <c r="J892" s="41"/>
      <c r="K892" s="48"/>
      <c r="L892" s="41"/>
      <c r="M892" s="61"/>
      <c r="N892" s="41"/>
      <c r="O892" s="129"/>
    </row>
    <row r="893" spans="2:15" ht="12.75" customHeight="1">
      <c r="B893" s="112">
        <f t="shared" si="20"/>
        <v>0</v>
      </c>
      <c r="C893" s="37"/>
      <c r="D893" s="67"/>
      <c r="E893" s="47"/>
      <c r="F893" s="41"/>
      <c r="G893" s="41"/>
      <c r="H893" s="48"/>
      <c r="I893" s="41"/>
      <c r="J893" s="41"/>
      <c r="K893" s="48"/>
      <c r="L893" s="41"/>
      <c r="M893" s="61"/>
      <c r="N893" s="41"/>
      <c r="O893" s="129"/>
    </row>
    <row r="894" spans="2:15" ht="12.75" customHeight="1">
      <c r="B894" s="112">
        <f t="shared" si="20"/>
        <v>0</v>
      </c>
      <c r="C894" s="37"/>
      <c r="D894" s="67"/>
      <c r="E894" s="47"/>
      <c r="F894" s="41"/>
      <c r="G894" s="41"/>
      <c r="H894" s="48"/>
      <c r="I894" s="41"/>
      <c r="J894" s="41"/>
      <c r="K894" s="48"/>
      <c r="L894" s="41"/>
      <c r="M894" s="61"/>
      <c r="N894" s="41"/>
      <c r="O894" s="129"/>
    </row>
    <row r="895" spans="2:15" ht="12.75" customHeight="1">
      <c r="B895" s="112">
        <f t="shared" si="20"/>
        <v>0</v>
      </c>
      <c r="C895" s="37"/>
      <c r="D895" s="67"/>
      <c r="E895" s="47"/>
      <c r="F895" s="41"/>
      <c r="G895" s="41"/>
      <c r="H895" s="48"/>
      <c r="I895" s="41"/>
      <c r="J895" s="41"/>
      <c r="K895" s="48"/>
      <c r="L895" s="41"/>
      <c r="M895" s="61"/>
      <c r="N895" s="41"/>
      <c r="O895" s="129"/>
    </row>
    <row r="896" spans="2:15" ht="12.75" customHeight="1">
      <c r="B896" s="112">
        <f t="shared" si="20"/>
        <v>0</v>
      </c>
      <c r="C896" s="37"/>
      <c r="D896" s="67"/>
      <c r="E896" s="47"/>
      <c r="F896" s="41"/>
      <c r="G896" s="41"/>
      <c r="H896" s="48"/>
      <c r="I896" s="41"/>
      <c r="J896" s="41"/>
      <c r="K896" s="48"/>
      <c r="L896" s="41"/>
      <c r="M896" s="61"/>
      <c r="N896" s="41"/>
      <c r="O896" s="129"/>
    </row>
    <row r="897" spans="2:15" ht="12.75" customHeight="1">
      <c r="B897" s="112">
        <f t="shared" si="20"/>
        <v>0</v>
      </c>
      <c r="C897" s="37"/>
      <c r="D897" s="67"/>
      <c r="E897" s="47"/>
      <c r="F897" s="41"/>
      <c r="G897" s="41"/>
      <c r="H897" s="48"/>
      <c r="I897" s="41"/>
      <c r="J897" s="41"/>
      <c r="K897" s="48"/>
      <c r="L897" s="41"/>
      <c r="M897" s="61"/>
      <c r="N897" s="41"/>
      <c r="O897" s="129"/>
    </row>
    <row r="898" spans="2:15" ht="12.75" customHeight="1">
      <c r="B898" s="112">
        <f t="shared" si="20"/>
        <v>0</v>
      </c>
      <c r="C898" s="37"/>
      <c r="D898" s="67"/>
      <c r="E898" s="47"/>
      <c r="F898" s="41"/>
      <c r="G898" s="41"/>
      <c r="H898" s="48"/>
      <c r="I898" s="41"/>
      <c r="J898" s="41"/>
      <c r="K898" s="48"/>
      <c r="L898" s="41"/>
      <c r="M898" s="61"/>
      <c r="N898" s="41"/>
      <c r="O898" s="129"/>
    </row>
    <row r="899" spans="2:15" ht="12.75" customHeight="1">
      <c r="B899" s="112">
        <f t="shared" si="20"/>
        <v>0</v>
      </c>
      <c r="C899" s="37"/>
      <c r="D899" s="67"/>
      <c r="E899" s="47"/>
      <c r="F899" s="41"/>
      <c r="G899" s="41"/>
      <c r="H899" s="48"/>
      <c r="I899" s="41"/>
      <c r="J899" s="41"/>
      <c r="K899" s="48"/>
      <c r="L899" s="41"/>
      <c r="M899" s="61"/>
      <c r="N899" s="41"/>
      <c r="O899" s="129"/>
    </row>
    <row r="900" spans="2:15" ht="12.75" customHeight="1">
      <c r="B900" s="112">
        <f t="shared" si="20"/>
        <v>0</v>
      </c>
      <c r="C900" s="37"/>
      <c r="D900" s="67"/>
      <c r="E900" s="47"/>
      <c r="F900" s="41"/>
      <c r="G900" s="41"/>
      <c r="H900" s="48"/>
      <c r="I900" s="41"/>
      <c r="J900" s="41"/>
      <c r="K900" s="48"/>
      <c r="L900" s="41"/>
      <c r="M900" s="61"/>
      <c r="N900" s="41"/>
      <c r="O900" s="129"/>
    </row>
    <row r="901" spans="2:15" ht="12.75" customHeight="1">
      <c r="B901" s="112">
        <f t="shared" si="20"/>
        <v>0</v>
      </c>
      <c r="C901" s="37"/>
      <c r="D901" s="67"/>
      <c r="E901" s="47"/>
      <c r="F901" s="41"/>
      <c r="G901" s="41"/>
      <c r="H901" s="48"/>
      <c r="I901" s="41"/>
      <c r="J901" s="41"/>
      <c r="K901" s="48"/>
      <c r="L901" s="41"/>
      <c r="M901" s="61"/>
      <c r="N901" s="41"/>
      <c r="O901" s="129"/>
    </row>
    <row r="902" spans="2:15" ht="12.75" customHeight="1">
      <c r="B902" s="112">
        <f t="shared" si="20"/>
        <v>0</v>
      </c>
      <c r="C902" s="37"/>
      <c r="D902" s="67"/>
      <c r="E902" s="47"/>
      <c r="F902" s="41"/>
      <c r="G902" s="41"/>
      <c r="H902" s="48"/>
      <c r="I902" s="41"/>
      <c r="J902" s="41"/>
      <c r="K902" s="48"/>
      <c r="L902" s="41"/>
      <c r="M902" s="61"/>
      <c r="N902" s="41"/>
      <c r="O902" s="129"/>
    </row>
    <row r="903" spans="2:15" ht="12.75" customHeight="1">
      <c r="B903" s="112">
        <f t="shared" si="20"/>
        <v>0</v>
      </c>
      <c r="C903" s="37"/>
      <c r="D903" s="67"/>
      <c r="E903" s="47"/>
      <c r="F903" s="41"/>
      <c r="G903" s="41"/>
      <c r="H903" s="48"/>
      <c r="I903" s="41"/>
      <c r="J903" s="41"/>
      <c r="K903" s="48"/>
      <c r="L903" s="41"/>
      <c r="M903" s="61"/>
      <c r="N903" s="41"/>
      <c r="O903" s="129"/>
    </row>
    <row r="904" spans="2:15" ht="12.75" customHeight="1">
      <c r="B904" s="112">
        <f t="shared" si="20"/>
        <v>0</v>
      </c>
      <c r="C904" s="37"/>
      <c r="D904" s="67"/>
      <c r="E904" s="47"/>
      <c r="F904" s="41"/>
      <c r="G904" s="41"/>
      <c r="H904" s="48"/>
      <c r="I904" s="41"/>
      <c r="J904" s="41"/>
      <c r="K904" s="48"/>
      <c r="L904" s="41"/>
      <c r="M904" s="61"/>
      <c r="N904" s="41"/>
      <c r="O904" s="129"/>
    </row>
    <row r="905" spans="2:15" ht="12.75" customHeight="1">
      <c r="B905" s="112">
        <f t="shared" si="20"/>
        <v>0</v>
      </c>
      <c r="C905" s="37"/>
      <c r="D905" s="67"/>
      <c r="E905" s="47"/>
      <c r="F905" s="41"/>
      <c r="G905" s="41"/>
      <c r="H905" s="48"/>
      <c r="I905" s="41"/>
      <c r="J905" s="41"/>
      <c r="K905" s="48"/>
      <c r="L905" s="41"/>
      <c r="M905" s="61"/>
      <c r="N905" s="41"/>
      <c r="O905" s="129"/>
    </row>
    <row r="906" spans="2:15" ht="12.75" customHeight="1">
      <c r="B906" s="112">
        <f t="shared" si="20"/>
        <v>0</v>
      </c>
      <c r="C906" s="37"/>
      <c r="D906" s="67"/>
      <c r="E906" s="47"/>
      <c r="F906" s="41"/>
      <c r="G906" s="41"/>
      <c r="H906" s="48"/>
      <c r="I906" s="41"/>
      <c r="J906" s="41"/>
      <c r="K906" s="48"/>
      <c r="L906" s="41"/>
      <c r="M906" s="61"/>
      <c r="N906" s="41"/>
      <c r="O906" s="129"/>
    </row>
    <row r="907" spans="2:15" ht="12.75" customHeight="1">
      <c r="B907" s="112">
        <f t="shared" si="20"/>
        <v>0</v>
      </c>
      <c r="C907" s="37"/>
      <c r="D907" s="67"/>
      <c r="E907" s="47"/>
      <c r="F907" s="41"/>
      <c r="G907" s="41"/>
      <c r="H907" s="48"/>
      <c r="I907" s="41"/>
      <c r="J907" s="41"/>
      <c r="K907" s="48"/>
      <c r="L907" s="41"/>
      <c r="M907" s="61"/>
      <c r="N907" s="41"/>
      <c r="O907" s="129"/>
    </row>
    <row r="908" spans="2:15" ht="12.75" customHeight="1">
      <c r="B908" s="112">
        <f t="shared" si="20"/>
        <v>0</v>
      </c>
      <c r="C908" s="37"/>
      <c r="D908" s="67"/>
      <c r="E908" s="47"/>
      <c r="F908" s="41"/>
      <c r="G908" s="41"/>
      <c r="H908" s="48"/>
      <c r="I908" s="41"/>
      <c r="J908" s="41"/>
      <c r="K908" s="48"/>
      <c r="L908" s="41"/>
      <c r="M908" s="61"/>
      <c r="N908" s="41"/>
      <c r="O908" s="129"/>
    </row>
    <row r="909" spans="2:15" ht="12.75" customHeight="1">
      <c r="B909" s="112">
        <f t="shared" si="20"/>
        <v>0</v>
      </c>
      <c r="C909" s="37"/>
      <c r="D909" s="67"/>
      <c r="E909" s="47"/>
      <c r="F909" s="41"/>
      <c r="G909" s="41"/>
      <c r="H909" s="48"/>
      <c r="I909" s="41"/>
      <c r="J909" s="41"/>
      <c r="K909" s="48"/>
      <c r="L909" s="41"/>
      <c r="M909" s="61"/>
      <c r="N909" s="41"/>
      <c r="O909" s="129"/>
    </row>
    <row r="910" spans="2:15" ht="12.75" customHeight="1">
      <c r="B910" s="112">
        <f t="shared" si="20"/>
        <v>0</v>
      </c>
      <c r="C910" s="37"/>
      <c r="D910" s="67"/>
      <c r="E910" s="47"/>
      <c r="F910" s="41"/>
      <c r="G910" s="41"/>
      <c r="H910" s="48"/>
      <c r="I910" s="41"/>
      <c r="J910" s="41"/>
      <c r="K910" s="48"/>
      <c r="L910" s="41"/>
      <c r="M910" s="61"/>
      <c r="N910" s="41"/>
      <c r="O910" s="129"/>
    </row>
    <row r="911" spans="2:15" ht="12.75" customHeight="1">
      <c r="B911" s="112">
        <f t="shared" si="20"/>
        <v>0</v>
      </c>
      <c r="C911" s="37"/>
      <c r="D911" s="67"/>
      <c r="E911" s="47"/>
      <c r="F911" s="41"/>
      <c r="G911" s="41"/>
      <c r="H911" s="48"/>
      <c r="I911" s="41"/>
      <c r="J911" s="41"/>
      <c r="K911" s="48"/>
      <c r="L911" s="41"/>
      <c r="M911" s="61"/>
      <c r="N911" s="41"/>
      <c r="O911" s="129"/>
    </row>
    <row r="912" spans="2:15" ht="12.75" customHeight="1">
      <c r="B912" s="112">
        <f t="shared" si="20"/>
        <v>0</v>
      </c>
      <c r="C912" s="37"/>
      <c r="D912" s="67"/>
      <c r="E912" s="47"/>
      <c r="F912" s="41"/>
      <c r="G912" s="41"/>
      <c r="H912" s="48"/>
      <c r="I912" s="41"/>
      <c r="J912" s="41"/>
      <c r="K912" s="48"/>
      <c r="L912" s="41"/>
      <c r="M912" s="61"/>
      <c r="N912" s="41"/>
      <c r="O912" s="129"/>
    </row>
    <row r="913" spans="2:15" ht="12.75" customHeight="1">
      <c r="B913" s="112">
        <f t="shared" si="20"/>
        <v>0</v>
      </c>
      <c r="C913" s="37"/>
      <c r="D913" s="67"/>
      <c r="E913" s="47"/>
      <c r="F913" s="41"/>
      <c r="G913" s="41"/>
      <c r="H913" s="48"/>
      <c r="I913" s="41"/>
      <c r="J913" s="41"/>
      <c r="K913" s="48"/>
      <c r="L913" s="41"/>
      <c r="M913" s="61"/>
      <c r="N913" s="41"/>
      <c r="O913" s="129"/>
    </row>
    <row r="914" spans="2:15" ht="12.75" customHeight="1">
      <c r="B914" s="112">
        <f t="shared" ref="B914:B977" si="21">$C$2</f>
        <v>0</v>
      </c>
      <c r="C914" s="37"/>
      <c r="D914" s="67"/>
      <c r="E914" s="47"/>
      <c r="F914" s="41"/>
      <c r="G914" s="41"/>
      <c r="H914" s="48"/>
      <c r="I914" s="41"/>
      <c r="J914" s="41"/>
      <c r="K914" s="48"/>
      <c r="L914" s="41"/>
      <c r="M914" s="61"/>
      <c r="N914" s="41"/>
      <c r="O914" s="129"/>
    </row>
    <row r="915" spans="2:15" ht="12.75" customHeight="1">
      <c r="B915" s="112">
        <f t="shared" si="21"/>
        <v>0</v>
      </c>
      <c r="C915" s="37"/>
      <c r="D915" s="67"/>
      <c r="E915" s="47"/>
      <c r="F915" s="41"/>
      <c r="G915" s="41"/>
      <c r="H915" s="48"/>
      <c r="I915" s="41"/>
      <c r="J915" s="41"/>
      <c r="K915" s="48"/>
      <c r="L915" s="41"/>
      <c r="M915" s="61"/>
      <c r="N915" s="41"/>
      <c r="O915" s="129"/>
    </row>
    <row r="916" spans="2:15" ht="12.75" customHeight="1">
      <c r="B916" s="112">
        <f t="shared" si="21"/>
        <v>0</v>
      </c>
      <c r="C916" s="37"/>
      <c r="D916" s="67"/>
      <c r="E916" s="47"/>
      <c r="F916" s="41"/>
      <c r="G916" s="41"/>
      <c r="H916" s="48"/>
      <c r="I916" s="41"/>
      <c r="J916" s="41"/>
      <c r="K916" s="48"/>
      <c r="L916" s="41"/>
      <c r="M916" s="61"/>
      <c r="N916" s="41"/>
      <c r="O916" s="129"/>
    </row>
    <row r="917" spans="2:15" ht="12.75" customHeight="1">
      <c r="B917" s="112">
        <f t="shared" si="21"/>
        <v>0</v>
      </c>
      <c r="C917" s="37"/>
      <c r="D917" s="67"/>
      <c r="E917" s="47"/>
      <c r="F917" s="41"/>
      <c r="G917" s="41"/>
      <c r="H917" s="48"/>
      <c r="I917" s="41"/>
      <c r="J917" s="41"/>
      <c r="K917" s="48"/>
      <c r="L917" s="41"/>
      <c r="M917" s="61"/>
      <c r="N917" s="41"/>
      <c r="O917" s="129"/>
    </row>
    <row r="918" spans="2:15" ht="12.75" customHeight="1">
      <c r="B918" s="112">
        <f t="shared" si="21"/>
        <v>0</v>
      </c>
      <c r="C918" s="37"/>
      <c r="D918" s="67"/>
      <c r="E918" s="47"/>
      <c r="F918" s="41"/>
      <c r="G918" s="41"/>
      <c r="H918" s="48"/>
      <c r="I918" s="41"/>
      <c r="J918" s="41"/>
      <c r="K918" s="48"/>
      <c r="L918" s="41"/>
      <c r="M918" s="61"/>
      <c r="N918" s="41"/>
      <c r="O918" s="129"/>
    </row>
    <row r="919" spans="2:15" ht="12.75" customHeight="1">
      <c r="B919" s="112">
        <f t="shared" si="21"/>
        <v>0</v>
      </c>
      <c r="C919" s="37"/>
      <c r="D919" s="67"/>
      <c r="E919" s="47"/>
      <c r="F919" s="41"/>
      <c r="G919" s="41"/>
      <c r="H919" s="48"/>
      <c r="I919" s="41"/>
      <c r="J919" s="41"/>
      <c r="K919" s="48"/>
      <c r="L919" s="41"/>
      <c r="M919" s="61"/>
      <c r="N919" s="41"/>
      <c r="O919" s="129"/>
    </row>
    <row r="920" spans="2:15" ht="12.75" customHeight="1">
      <c r="B920" s="112">
        <f t="shared" si="21"/>
        <v>0</v>
      </c>
      <c r="C920" s="37"/>
      <c r="D920" s="67"/>
      <c r="E920" s="47"/>
      <c r="F920" s="41"/>
      <c r="G920" s="41"/>
      <c r="H920" s="48"/>
      <c r="I920" s="41"/>
      <c r="J920" s="41"/>
      <c r="K920" s="48"/>
      <c r="L920" s="41"/>
      <c r="M920" s="61"/>
      <c r="N920" s="41"/>
      <c r="O920" s="129"/>
    </row>
    <row r="921" spans="2:15" ht="12.75" customHeight="1">
      <c r="B921" s="112">
        <f t="shared" si="21"/>
        <v>0</v>
      </c>
      <c r="C921" s="37"/>
      <c r="D921" s="67"/>
      <c r="E921" s="47"/>
      <c r="F921" s="41"/>
      <c r="G921" s="41"/>
      <c r="H921" s="48"/>
      <c r="I921" s="41"/>
      <c r="J921" s="41"/>
      <c r="K921" s="48"/>
      <c r="L921" s="41"/>
      <c r="M921" s="61"/>
      <c r="N921" s="41"/>
      <c r="O921" s="129"/>
    </row>
    <row r="922" spans="2:15" ht="12.75" customHeight="1">
      <c r="B922" s="112">
        <f t="shared" si="21"/>
        <v>0</v>
      </c>
      <c r="C922" s="37"/>
      <c r="D922" s="67"/>
      <c r="E922" s="47"/>
      <c r="F922" s="41"/>
      <c r="G922" s="41"/>
      <c r="H922" s="48"/>
      <c r="I922" s="41"/>
      <c r="J922" s="41"/>
      <c r="K922" s="48"/>
      <c r="L922" s="41"/>
      <c r="M922" s="61"/>
      <c r="N922" s="41"/>
      <c r="O922" s="129"/>
    </row>
    <row r="923" spans="2:15" ht="12.75" customHeight="1">
      <c r="B923" s="112">
        <f t="shared" si="21"/>
        <v>0</v>
      </c>
      <c r="C923" s="37"/>
      <c r="D923" s="67"/>
      <c r="E923" s="47"/>
      <c r="F923" s="41"/>
      <c r="G923" s="41"/>
      <c r="H923" s="48"/>
      <c r="I923" s="41"/>
      <c r="J923" s="41"/>
      <c r="K923" s="48"/>
      <c r="L923" s="41"/>
      <c r="M923" s="61"/>
      <c r="N923" s="41"/>
      <c r="O923" s="129"/>
    </row>
    <row r="924" spans="2:15" ht="12.75" customHeight="1">
      <c r="B924" s="112">
        <f t="shared" si="21"/>
        <v>0</v>
      </c>
      <c r="C924" s="37"/>
      <c r="D924" s="67"/>
      <c r="E924" s="47"/>
      <c r="F924" s="41"/>
      <c r="G924" s="41"/>
      <c r="H924" s="48"/>
      <c r="I924" s="41"/>
      <c r="J924" s="41"/>
      <c r="K924" s="48"/>
      <c r="L924" s="41"/>
      <c r="M924" s="61"/>
      <c r="N924" s="41"/>
      <c r="O924" s="129"/>
    </row>
    <row r="925" spans="2:15" ht="12.75" customHeight="1">
      <c r="B925" s="112">
        <f t="shared" si="21"/>
        <v>0</v>
      </c>
      <c r="C925" s="37"/>
      <c r="D925" s="67"/>
      <c r="E925" s="47"/>
      <c r="F925" s="41"/>
      <c r="G925" s="41"/>
      <c r="H925" s="48"/>
      <c r="I925" s="41"/>
      <c r="J925" s="41"/>
      <c r="K925" s="48"/>
      <c r="L925" s="41"/>
      <c r="M925" s="61"/>
      <c r="N925" s="41"/>
      <c r="O925" s="129"/>
    </row>
    <row r="926" spans="2:15" ht="12.75" customHeight="1">
      <c r="B926" s="112">
        <f t="shared" si="21"/>
        <v>0</v>
      </c>
      <c r="C926" s="37"/>
      <c r="D926" s="67"/>
      <c r="E926" s="47"/>
      <c r="F926" s="41"/>
      <c r="G926" s="41"/>
      <c r="H926" s="48"/>
      <c r="I926" s="41"/>
      <c r="J926" s="41"/>
      <c r="K926" s="48"/>
      <c r="L926" s="41"/>
      <c r="M926" s="61"/>
      <c r="N926" s="41"/>
      <c r="O926" s="129"/>
    </row>
    <row r="927" spans="2:15" ht="12.75" customHeight="1">
      <c r="B927" s="112">
        <f t="shared" si="21"/>
        <v>0</v>
      </c>
      <c r="C927" s="37"/>
      <c r="D927" s="67"/>
      <c r="E927" s="47"/>
      <c r="F927" s="41"/>
      <c r="G927" s="41"/>
      <c r="H927" s="48"/>
      <c r="I927" s="41"/>
      <c r="J927" s="41"/>
      <c r="K927" s="48"/>
      <c r="L927" s="41"/>
      <c r="M927" s="61"/>
      <c r="N927" s="41"/>
      <c r="O927" s="129"/>
    </row>
    <row r="928" spans="2:15" ht="12.75" customHeight="1">
      <c r="B928" s="112">
        <f t="shared" si="21"/>
        <v>0</v>
      </c>
      <c r="C928" s="37"/>
      <c r="D928" s="67"/>
      <c r="E928" s="47"/>
      <c r="F928" s="41"/>
      <c r="G928" s="41"/>
      <c r="H928" s="48"/>
      <c r="I928" s="41"/>
      <c r="J928" s="41"/>
      <c r="K928" s="48"/>
      <c r="L928" s="41"/>
      <c r="M928" s="61"/>
      <c r="N928" s="41"/>
      <c r="O928" s="129"/>
    </row>
    <row r="929" spans="2:15" ht="12.75" customHeight="1">
      <c r="B929" s="112">
        <f t="shared" si="21"/>
        <v>0</v>
      </c>
      <c r="C929" s="37"/>
      <c r="D929" s="67"/>
      <c r="E929" s="47"/>
      <c r="F929" s="41"/>
      <c r="G929" s="41"/>
      <c r="H929" s="48"/>
      <c r="I929" s="41"/>
      <c r="J929" s="41"/>
      <c r="K929" s="48"/>
      <c r="L929" s="41"/>
      <c r="M929" s="61"/>
      <c r="N929" s="41"/>
      <c r="O929" s="129"/>
    </row>
    <row r="930" spans="2:15" ht="12.75" customHeight="1">
      <c r="B930" s="112">
        <f t="shared" si="21"/>
        <v>0</v>
      </c>
      <c r="C930" s="37"/>
      <c r="D930" s="67"/>
      <c r="E930" s="47"/>
      <c r="F930" s="41"/>
      <c r="G930" s="41"/>
      <c r="H930" s="48"/>
      <c r="I930" s="41"/>
      <c r="J930" s="41"/>
      <c r="K930" s="48"/>
      <c r="L930" s="41"/>
      <c r="M930" s="61"/>
      <c r="N930" s="41"/>
      <c r="O930" s="129"/>
    </row>
    <row r="931" spans="2:15" ht="12.75" customHeight="1">
      <c r="B931" s="112">
        <f t="shared" si="21"/>
        <v>0</v>
      </c>
      <c r="C931" s="37"/>
      <c r="D931" s="67"/>
      <c r="E931" s="47"/>
      <c r="F931" s="41"/>
      <c r="G931" s="41"/>
      <c r="H931" s="48"/>
      <c r="I931" s="41"/>
      <c r="J931" s="41"/>
      <c r="K931" s="48"/>
      <c r="L931" s="41"/>
      <c r="M931" s="61"/>
      <c r="N931" s="41"/>
      <c r="O931" s="129"/>
    </row>
    <row r="932" spans="2:15" ht="12.75" customHeight="1">
      <c r="B932" s="112">
        <f t="shared" si="21"/>
        <v>0</v>
      </c>
      <c r="C932" s="37"/>
      <c r="D932" s="67"/>
      <c r="E932" s="47"/>
      <c r="F932" s="41"/>
      <c r="G932" s="41"/>
      <c r="H932" s="48"/>
      <c r="I932" s="41"/>
      <c r="J932" s="41"/>
      <c r="K932" s="48"/>
      <c r="L932" s="41"/>
      <c r="M932" s="61"/>
      <c r="N932" s="41"/>
      <c r="O932" s="129"/>
    </row>
    <row r="933" spans="2:15" ht="12.75" customHeight="1">
      <c r="B933" s="112">
        <f t="shared" si="21"/>
        <v>0</v>
      </c>
      <c r="C933" s="37"/>
      <c r="D933" s="67"/>
      <c r="E933" s="47"/>
      <c r="F933" s="41"/>
      <c r="G933" s="41"/>
      <c r="H933" s="48"/>
      <c r="I933" s="41"/>
      <c r="J933" s="41"/>
      <c r="K933" s="48"/>
      <c r="L933" s="41"/>
      <c r="M933" s="61"/>
      <c r="N933" s="41"/>
      <c r="O933" s="129"/>
    </row>
    <row r="934" spans="2:15" ht="12.75" customHeight="1">
      <c r="B934" s="112">
        <f t="shared" si="21"/>
        <v>0</v>
      </c>
      <c r="C934" s="37"/>
      <c r="D934" s="67"/>
      <c r="E934" s="47"/>
      <c r="F934" s="41"/>
      <c r="G934" s="41"/>
      <c r="H934" s="48"/>
      <c r="I934" s="41"/>
      <c r="J934" s="41"/>
      <c r="K934" s="48"/>
      <c r="L934" s="41"/>
      <c r="M934" s="61"/>
      <c r="N934" s="41"/>
      <c r="O934" s="129"/>
    </row>
    <row r="935" spans="2:15" ht="12.75" customHeight="1">
      <c r="B935" s="112">
        <f t="shared" si="21"/>
        <v>0</v>
      </c>
      <c r="C935" s="37"/>
      <c r="D935" s="67"/>
      <c r="E935" s="47"/>
      <c r="F935" s="41"/>
      <c r="G935" s="41"/>
      <c r="H935" s="48"/>
      <c r="I935" s="41"/>
      <c r="J935" s="41"/>
      <c r="K935" s="48"/>
      <c r="L935" s="41"/>
      <c r="M935" s="61"/>
      <c r="N935" s="41"/>
      <c r="O935" s="129"/>
    </row>
    <row r="936" spans="2:15" ht="12.75" customHeight="1">
      <c r="B936" s="112">
        <f t="shared" si="21"/>
        <v>0</v>
      </c>
      <c r="C936" s="37"/>
      <c r="D936" s="67"/>
      <c r="E936" s="47"/>
      <c r="F936" s="41"/>
      <c r="G936" s="41"/>
      <c r="H936" s="48"/>
      <c r="I936" s="41"/>
      <c r="J936" s="41"/>
      <c r="K936" s="48"/>
      <c r="L936" s="41"/>
      <c r="M936" s="61"/>
      <c r="N936" s="41"/>
      <c r="O936" s="129"/>
    </row>
    <row r="937" spans="2:15" ht="12.75" customHeight="1">
      <c r="B937" s="112">
        <f t="shared" si="21"/>
        <v>0</v>
      </c>
      <c r="C937" s="37"/>
      <c r="D937" s="67"/>
      <c r="E937" s="47"/>
      <c r="F937" s="41"/>
      <c r="G937" s="41"/>
      <c r="H937" s="48"/>
      <c r="I937" s="41"/>
      <c r="J937" s="41"/>
      <c r="K937" s="48"/>
      <c r="L937" s="41"/>
      <c r="M937" s="61"/>
      <c r="N937" s="41"/>
      <c r="O937" s="129"/>
    </row>
    <row r="938" spans="2:15" ht="12.75" customHeight="1">
      <c r="B938" s="112">
        <f t="shared" si="21"/>
        <v>0</v>
      </c>
      <c r="C938" s="37"/>
      <c r="D938" s="67"/>
      <c r="E938" s="47"/>
      <c r="F938" s="41"/>
      <c r="G938" s="41"/>
      <c r="H938" s="48"/>
      <c r="I938" s="41"/>
      <c r="J938" s="41"/>
      <c r="K938" s="48"/>
      <c r="L938" s="41"/>
      <c r="M938" s="61"/>
      <c r="N938" s="41"/>
      <c r="O938" s="129"/>
    </row>
    <row r="939" spans="2:15" ht="12.75" customHeight="1">
      <c r="B939" s="112">
        <f t="shared" si="21"/>
        <v>0</v>
      </c>
      <c r="C939" s="37"/>
      <c r="D939" s="67"/>
      <c r="E939" s="47"/>
      <c r="F939" s="41"/>
      <c r="G939" s="41"/>
      <c r="H939" s="48"/>
      <c r="I939" s="41"/>
      <c r="J939" s="41"/>
      <c r="K939" s="48"/>
      <c r="L939" s="41"/>
      <c r="M939" s="61"/>
      <c r="N939" s="41"/>
      <c r="O939" s="129"/>
    </row>
    <row r="940" spans="2:15" ht="12.75" customHeight="1">
      <c r="B940" s="112">
        <f t="shared" si="21"/>
        <v>0</v>
      </c>
      <c r="C940" s="37"/>
      <c r="D940" s="67"/>
      <c r="E940" s="47"/>
      <c r="F940" s="41"/>
      <c r="G940" s="41"/>
      <c r="H940" s="48"/>
      <c r="I940" s="41"/>
      <c r="J940" s="41"/>
      <c r="K940" s="48"/>
      <c r="L940" s="41"/>
      <c r="M940" s="61"/>
      <c r="N940" s="41"/>
      <c r="O940" s="129"/>
    </row>
    <row r="941" spans="2:15" ht="12.75" customHeight="1">
      <c r="B941" s="112">
        <f t="shared" si="21"/>
        <v>0</v>
      </c>
      <c r="C941" s="37"/>
      <c r="D941" s="67"/>
      <c r="E941" s="47"/>
      <c r="F941" s="41"/>
      <c r="G941" s="41"/>
      <c r="H941" s="48"/>
      <c r="I941" s="41"/>
      <c r="J941" s="41"/>
      <c r="K941" s="48"/>
      <c r="L941" s="41"/>
      <c r="M941" s="61"/>
      <c r="N941" s="41"/>
      <c r="O941" s="129"/>
    </row>
    <row r="942" spans="2:15" ht="12.75" customHeight="1">
      <c r="B942" s="112">
        <f t="shared" si="21"/>
        <v>0</v>
      </c>
      <c r="C942" s="37"/>
      <c r="D942" s="67"/>
      <c r="E942" s="47"/>
      <c r="F942" s="41"/>
      <c r="G942" s="41"/>
      <c r="H942" s="48"/>
      <c r="I942" s="41"/>
      <c r="J942" s="41"/>
      <c r="K942" s="48"/>
      <c r="L942" s="41"/>
      <c r="M942" s="61"/>
      <c r="N942" s="41"/>
      <c r="O942" s="129"/>
    </row>
    <row r="943" spans="2:15" ht="12.75" customHeight="1">
      <c r="B943" s="112">
        <f t="shared" si="21"/>
        <v>0</v>
      </c>
      <c r="C943" s="37"/>
      <c r="D943" s="67"/>
      <c r="E943" s="47"/>
      <c r="F943" s="41"/>
      <c r="G943" s="41"/>
      <c r="H943" s="48"/>
      <c r="I943" s="41"/>
      <c r="J943" s="41"/>
      <c r="K943" s="48"/>
      <c r="L943" s="41"/>
      <c r="M943" s="61"/>
      <c r="N943" s="41"/>
      <c r="O943" s="129"/>
    </row>
    <row r="944" spans="2:15" ht="12.75" customHeight="1">
      <c r="B944" s="112">
        <f t="shared" si="21"/>
        <v>0</v>
      </c>
      <c r="C944" s="37"/>
      <c r="D944" s="67"/>
      <c r="E944" s="47"/>
      <c r="F944" s="41"/>
      <c r="G944" s="41"/>
      <c r="H944" s="48"/>
      <c r="I944" s="41"/>
      <c r="J944" s="41"/>
      <c r="K944" s="48"/>
      <c r="L944" s="41"/>
      <c r="M944" s="61"/>
      <c r="N944" s="41"/>
      <c r="O944" s="129"/>
    </row>
    <row r="945" spans="2:15" ht="12.75" customHeight="1">
      <c r="B945" s="112">
        <f t="shared" si="21"/>
        <v>0</v>
      </c>
      <c r="C945" s="37"/>
      <c r="D945" s="67"/>
      <c r="E945" s="47"/>
      <c r="F945" s="41"/>
      <c r="G945" s="41"/>
      <c r="H945" s="48"/>
      <c r="I945" s="41"/>
      <c r="J945" s="41"/>
      <c r="K945" s="48"/>
      <c r="L945" s="41"/>
      <c r="M945" s="61"/>
      <c r="N945" s="41"/>
      <c r="O945" s="129"/>
    </row>
    <row r="946" spans="2:15" ht="12.75" customHeight="1">
      <c r="B946" s="112">
        <f t="shared" si="21"/>
        <v>0</v>
      </c>
      <c r="C946" s="37"/>
      <c r="D946" s="67"/>
      <c r="E946" s="47"/>
      <c r="F946" s="41"/>
      <c r="G946" s="41"/>
      <c r="H946" s="48"/>
      <c r="I946" s="41"/>
      <c r="J946" s="41"/>
      <c r="K946" s="48"/>
      <c r="L946" s="41"/>
      <c r="M946" s="61"/>
      <c r="N946" s="41"/>
      <c r="O946" s="129"/>
    </row>
    <row r="947" spans="2:15" ht="12.75" customHeight="1">
      <c r="B947" s="112">
        <f t="shared" si="21"/>
        <v>0</v>
      </c>
      <c r="C947" s="37"/>
      <c r="D947" s="67"/>
      <c r="E947" s="47"/>
      <c r="F947" s="41"/>
      <c r="G947" s="41"/>
      <c r="H947" s="48"/>
      <c r="I947" s="41"/>
      <c r="J947" s="41"/>
      <c r="K947" s="48"/>
      <c r="L947" s="41"/>
      <c r="M947" s="61"/>
      <c r="N947" s="41"/>
      <c r="O947" s="129"/>
    </row>
    <row r="948" spans="2:15" ht="12.75" customHeight="1">
      <c r="B948" s="112">
        <f t="shared" si="21"/>
        <v>0</v>
      </c>
      <c r="C948" s="37"/>
      <c r="D948" s="67"/>
      <c r="E948" s="47"/>
      <c r="F948" s="41"/>
      <c r="G948" s="41"/>
      <c r="H948" s="48"/>
      <c r="I948" s="41"/>
      <c r="J948" s="41"/>
      <c r="K948" s="48"/>
      <c r="L948" s="41"/>
      <c r="M948" s="61"/>
      <c r="N948" s="41"/>
      <c r="O948" s="129"/>
    </row>
    <row r="949" spans="2:15" ht="12.75" customHeight="1">
      <c r="B949" s="112">
        <f t="shared" si="21"/>
        <v>0</v>
      </c>
      <c r="C949" s="37"/>
      <c r="D949" s="67"/>
      <c r="E949" s="47"/>
      <c r="F949" s="41"/>
      <c r="G949" s="41"/>
      <c r="H949" s="48"/>
      <c r="I949" s="41"/>
      <c r="J949" s="41"/>
      <c r="K949" s="48"/>
      <c r="L949" s="41"/>
      <c r="M949" s="61"/>
      <c r="N949" s="41"/>
      <c r="O949" s="129"/>
    </row>
    <row r="950" spans="2:15" ht="12.75" customHeight="1">
      <c r="B950" s="112">
        <f t="shared" si="21"/>
        <v>0</v>
      </c>
      <c r="C950" s="37"/>
      <c r="D950" s="67"/>
      <c r="E950" s="47"/>
      <c r="F950" s="41"/>
      <c r="G950" s="41"/>
      <c r="H950" s="48"/>
      <c r="I950" s="41"/>
      <c r="J950" s="41"/>
      <c r="K950" s="48"/>
      <c r="L950" s="41"/>
      <c r="M950" s="61"/>
      <c r="N950" s="41"/>
      <c r="O950" s="129"/>
    </row>
    <row r="951" spans="2:15" ht="12.75" customHeight="1">
      <c r="B951" s="112">
        <f t="shared" si="21"/>
        <v>0</v>
      </c>
      <c r="C951" s="37"/>
      <c r="D951" s="67"/>
      <c r="E951" s="47"/>
      <c r="F951" s="41"/>
      <c r="G951" s="41"/>
      <c r="H951" s="48"/>
      <c r="I951" s="41"/>
      <c r="J951" s="41"/>
      <c r="K951" s="48"/>
      <c r="L951" s="41"/>
      <c r="M951" s="61"/>
      <c r="N951" s="41"/>
      <c r="O951" s="129"/>
    </row>
    <row r="952" spans="2:15" ht="12.75" customHeight="1">
      <c r="B952" s="112">
        <f t="shared" si="21"/>
        <v>0</v>
      </c>
      <c r="C952" s="37"/>
      <c r="D952" s="67"/>
      <c r="E952" s="47"/>
      <c r="F952" s="41"/>
      <c r="G952" s="41"/>
      <c r="H952" s="48"/>
      <c r="I952" s="41"/>
      <c r="J952" s="41"/>
      <c r="K952" s="48"/>
      <c r="L952" s="41"/>
      <c r="M952" s="61"/>
      <c r="N952" s="41"/>
      <c r="O952" s="129"/>
    </row>
    <row r="953" spans="2:15" ht="12.75" customHeight="1">
      <c r="B953" s="112">
        <f t="shared" si="21"/>
        <v>0</v>
      </c>
      <c r="C953" s="37"/>
      <c r="D953" s="67"/>
      <c r="E953" s="47"/>
      <c r="F953" s="41"/>
      <c r="G953" s="41"/>
      <c r="H953" s="48"/>
      <c r="I953" s="41"/>
      <c r="J953" s="41"/>
      <c r="K953" s="48"/>
      <c r="L953" s="41"/>
      <c r="M953" s="61"/>
      <c r="N953" s="41"/>
      <c r="O953" s="129"/>
    </row>
    <row r="954" spans="2:15" ht="12.75" customHeight="1">
      <c r="B954" s="112">
        <f t="shared" si="21"/>
        <v>0</v>
      </c>
      <c r="C954" s="37"/>
      <c r="D954" s="67"/>
      <c r="E954" s="47"/>
      <c r="F954" s="41"/>
      <c r="G954" s="41"/>
      <c r="H954" s="48"/>
      <c r="I954" s="41"/>
      <c r="J954" s="41"/>
      <c r="K954" s="48"/>
      <c r="L954" s="41"/>
      <c r="M954" s="61"/>
      <c r="N954" s="41"/>
      <c r="O954" s="129"/>
    </row>
    <row r="955" spans="2:15" ht="12.75" customHeight="1">
      <c r="B955" s="112">
        <f t="shared" si="21"/>
        <v>0</v>
      </c>
      <c r="C955" s="37"/>
      <c r="D955" s="67"/>
      <c r="E955" s="47"/>
      <c r="F955" s="41"/>
      <c r="G955" s="41"/>
      <c r="H955" s="48"/>
      <c r="I955" s="41"/>
      <c r="J955" s="41"/>
      <c r="K955" s="48"/>
      <c r="L955" s="41"/>
      <c r="M955" s="61"/>
      <c r="N955" s="41"/>
      <c r="O955" s="129"/>
    </row>
    <row r="956" spans="2:15" ht="12.75" customHeight="1">
      <c r="B956" s="112">
        <f t="shared" si="21"/>
        <v>0</v>
      </c>
      <c r="C956" s="37"/>
      <c r="D956" s="67"/>
      <c r="E956" s="47"/>
      <c r="F956" s="41"/>
      <c r="G956" s="41"/>
      <c r="H956" s="48"/>
      <c r="I956" s="41"/>
      <c r="J956" s="41"/>
      <c r="K956" s="48"/>
      <c r="L956" s="41"/>
      <c r="M956" s="61"/>
      <c r="N956" s="41"/>
      <c r="O956" s="129"/>
    </row>
    <row r="957" spans="2:15" ht="12.75" customHeight="1">
      <c r="B957" s="112">
        <f t="shared" si="21"/>
        <v>0</v>
      </c>
      <c r="C957" s="37"/>
      <c r="D957" s="67"/>
      <c r="E957" s="47"/>
      <c r="F957" s="41"/>
      <c r="G957" s="41"/>
      <c r="H957" s="48"/>
      <c r="I957" s="41"/>
      <c r="J957" s="41"/>
      <c r="K957" s="48"/>
      <c r="L957" s="41"/>
      <c r="M957" s="61"/>
      <c r="N957" s="41"/>
      <c r="O957" s="129"/>
    </row>
    <row r="958" spans="2:15" ht="12.75" customHeight="1">
      <c r="B958" s="112">
        <f t="shared" si="21"/>
        <v>0</v>
      </c>
      <c r="C958" s="37"/>
      <c r="D958" s="67"/>
      <c r="E958" s="47"/>
      <c r="F958" s="41"/>
      <c r="G958" s="41"/>
      <c r="H958" s="48"/>
      <c r="I958" s="41"/>
      <c r="J958" s="41"/>
      <c r="K958" s="48"/>
      <c r="L958" s="41"/>
      <c r="M958" s="61"/>
      <c r="N958" s="41"/>
      <c r="O958" s="129"/>
    </row>
    <row r="959" spans="2:15" ht="12.75" customHeight="1">
      <c r="B959" s="112">
        <f t="shared" si="21"/>
        <v>0</v>
      </c>
      <c r="C959" s="37"/>
      <c r="D959" s="67"/>
      <c r="E959" s="47"/>
      <c r="F959" s="41"/>
      <c r="G959" s="41"/>
      <c r="H959" s="48"/>
      <c r="I959" s="41"/>
      <c r="J959" s="41"/>
      <c r="K959" s="48"/>
      <c r="L959" s="41"/>
      <c r="M959" s="61"/>
      <c r="N959" s="41"/>
      <c r="O959" s="129"/>
    </row>
    <row r="960" spans="2:15" ht="12.75" customHeight="1">
      <c r="B960" s="112">
        <f t="shared" si="21"/>
        <v>0</v>
      </c>
      <c r="C960" s="37"/>
      <c r="D960" s="67"/>
      <c r="E960" s="47"/>
      <c r="F960" s="41"/>
      <c r="G960" s="41"/>
      <c r="H960" s="48"/>
      <c r="I960" s="41"/>
      <c r="J960" s="41"/>
      <c r="K960" s="48"/>
      <c r="L960" s="41"/>
      <c r="M960" s="61"/>
      <c r="N960" s="41"/>
      <c r="O960" s="129"/>
    </row>
    <row r="961" spans="2:15" ht="12.75" customHeight="1">
      <c r="B961" s="112">
        <f t="shared" si="21"/>
        <v>0</v>
      </c>
      <c r="C961" s="37"/>
      <c r="D961" s="67"/>
      <c r="E961" s="47"/>
      <c r="F961" s="41"/>
      <c r="G961" s="41"/>
      <c r="H961" s="48"/>
      <c r="I961" s="41"/>
      <c r="J961" s="41"/>
      <c r="K961" s="48"/>
      <c r="L961" s="41"/>
      <c r="M961" s="61"/>
      <c r="N961" s="41"/>
      <c r="O961" s="129"/>
    </row>
    <row r="962" spans="2:15" ht="12.75" customHeight="1">
      <c r="B962" s="112">
        <f t="shared" si="21"/>
        <v>0</v>
      </c>
      <c r="C962" s="37"/>
      <c r="D962" s="67"/>
      <c r="E962" s="47"/>
      <c r="F962" s="41"/>
      <c r="G962" s="41"/>
      <c r="H962" s="48"/>
      <c r="I962" s="41"/>
      <c r="J962" s="41"/>
      <c r="K962" s="48"/>
      <c r="L962" s="41"/>
      <c r="M962" s="61"/>
      <c r="N962" s="41"/>
      <c r="O962" s="129"/>
    </row>
    <row r="963" spans="2:15" ht="12.75" customHeight="1">
      <c r="B963" s="112">
        <f t="shared" si="21"/>
        <v>0</v>
      </c>
      <c r="C963" s="37"/>
      <c r="D963" s="67"/>
      <c r="E963" s="47"/>
      <c r="F963" s="41"/>
      <c r="G963" s="41"/>
      <c r="H963" s="48"/>
      <c r="I963" s="41"/>
      <c r="J963" s="41"/>
      <c r="K963" s="48"/>
      <c r="L963" s="41"/>
      <c r="M963" s="61"/>
      <c r="N963" s="41"/>
      <c r="O963" s="129"/>
    </row>
    <row r="964" spans="2:15" ht="12.75" customHeight="1">
      <c r="B964" s="112">
        <f t="shared" si="21"/>
        <v>0</v>
      </c>
      <c r="C964" s="37"/>
      <c r="D964" s="67"/>
      <c r="E964" s="47"/>
      <c r="F964" s="41"/>
      <c r="G964" s="41"/>
      <c r="H964" s="48"/>
      <c r="I964" s="41"/>
      <c r="J964" s="41"/>
      <c r="K964" s="48"/>
      <c r="L964" s="41"/>
      <c r="M964" s="61"/>
      <c r="N964" s="41"/>
      <c r="O964" s="129"/>
    </row>
    <row r="965" spans="2:15" ht="12.75" customHeight="1">
      <c r="B965" s="112">
        <f t="shared" si="21"/>
        <v>0</v>
      </c>
      <c r="C965" s="37"/>
      <c r="D965" s="67"/>
      <c r="E965" s="47"/>
      <c r="F965" s="41"/>
      <c r="G965" s="41"/>
      <c r="H965" s="48"/>
      <c r="I965" s="41"/>
      <c r="J965" s="41"/>
      <c r="K965" s="48"/>
      <c r="L965" s="41"/>
      <c r="M965" s="61"/>
      <c r="N965" s="41"/>
      <c r="O965" s="129"/>
    </row>
    <row r="966" spans="2:15" ht="12.75" customHeight="1">
      <c r="B966" s="112">
        <f t="shared" si="21"/>
        <v>0</v>
      </c>
      <c r="C966" s="37"/>
      <c r="D966" s="67"/>
      <c r="E966" s="47"/>
      <c r="F966" s="41"/>
      <c r="G966" s="41"/>
      <c r="H966" s="48"/>
      <c r="I966" s="41"/>
      <c r="J966" s="41"/>
      <c r="K966" s="48"/>
      <c r="L966" s="41"/>
      <c r="M966" s="61"/>
      <c r="N966" s="41"/>
      <c r="O966" s="129"/>
    </row>
    <row r="967" spans="2:15" ht="12.75" customHeight="1">
      <c r="B967" s="112">
        <f t="shared" si="21"/>
        <v>0</v>
      </c>
      <c r="C967" s="37"/>
      <c r="D967" s="67"/>
      <c r="E967" s="47"/>
      <c r="F967" s="41"/>
      <c r="G967" s="41"/>
      <c r="H967" s="48"/>
      <c r="I967" s="41"/>
      <c r="J967" s="41"/>
      <c r="K967" s="48"/>
      <c r="L967" s="41"/>
      <c r="M967" s="61"/>
      <c r="N967" s="41"/>
      <c r="O967" s="129"/>
    </row>
    <row r="968" spans="2:15" ht="12.75" customHeight="1">
      <c r="B968" s="112">
        <f t="shared" si="21"/>
        <v>0</v>
      </c>
      <c r="C968" s="37"/>
      <c r="D968" s="67"/>
      <c r="E968" s="47"/>
      <c r="F968" s="41"/>
      <c r="G968" s="41"/>
      <c r="H968" s="48"/>
      <c r="I968" s="41"/>
      <c r="J968" s="41"/>
      <c r="K968" s="48"/>
      <c r="L968" s="41"/>
      <c r="M968" s="61"/>
      <c r="N968" s="41"/>
      <c r="O968" s="129"/>
    </row>
    <row r="969" spans="2:15" ht="12.75" customHeight="1">
      <c r="B969" s="112">
        <f t="shared" si="21"/>
        <v>0</v>
      </c>
      <c r="C969" s="37"/>
      <c r="D969" s="67"/>
      <c r="E969" s="47"/>
      <c r="F969" s="41"/>
      <c r="G969" s="41"/>
      <c r="H969" s="48"/>
      <c r="I969" s="41"/>
      <c r="J969" s="41"/>
      <c r="K969" s="48"/>
      <c r="L969" s="41"/>
      <c r="M969" s="61"/>
      <c r="N969" s="41"/>
      <c r="O969" s="129"/>
    </row>
    <row r="970" spans="2:15" ht="12.75" customHeight="1">
      <c r="B970" s="112">
        <f t="shared" si="21"/>
        <v>0</v>
      </c>
      <c r="C970" s="37"/>
      <c r="D970" s="67"/>
      <c r="E970" s="47"/>
      <c r="F970" s="41"/>
      <c r="G970" s="41"/>
      <c r="H970" s="48"/>
      <c r="I970" s="41"/>
      <c r="J970" s="41"/>
      <c r="K970" s="48"/>
      <c r="L970" s="41"/>
      <c r="M970" s="61"/>
      <c r="N970" s="41"/>
      <c r="O970" s="129"/>
    </row>
    <row r="971" spans="2:15" ht="12.75" customHeight="1">
      <c r="B971" s="112">
        <f t="shared" si="21"/>
        <v>0</v>
      </c>
      <c r="C971" s="37"/>
      <c r="D971" s="67"/>
      <c r="E971" s="47"/>
      <c r="F971" s="41"/>
      <c r="G971" s="41"/>
      <c r="H971" s="48"/>
      <c r="I971" s="41"/>
      <c r="J971" s="41"/>
      <c r="K971" s="48"/>
      <c r="L971" s="41"/>
      <c r="M971" s="61"/>
      <c r="N971" s="41"/>
      <c r="O971" s="129"/>
    </row>
    <row r="972" spans="2:15" ht="12.75" customHeight="1">
      <c r="B972" s="112">
        <f t="shared" si="21"/>
        <v>0</v>
      </c>
      <c r="C972" s="37"/>
      <c r="D972" s="67"/>
      <c r="E972" s="47"/>
      <c r="F972" s="41"/>
      <c r="G972" s="41"/>
      <c r="H972" s="48"/>
      <c r="I972" s="41"/>
      <c r="J972" s="41"/>
      <c r="K972" s="48"/>
      <c r="L972" s="41"/>
      <c r="M972" s="61"/>
      <c r="N972" s="41"/>
      <c r="O972" s="129"/>
    </row>
    <row r="973" spans="2:15" ht="12.75" customHeight="1">
      <c r="B973" s="112">
        <f t="shared" si="21"/>
        <v>0</v>
      </c>
      <c r="C973" s="37"/>
      <c r="D973" s="67"/>
      <c r="E973" s="47"/>
      <c r="F973" s="41"/>
      <c r="G973" s="41"/>
      <c r="H973" s="48"/>
      <c r="I973" s="41"/>
      <c r="J973" s="41"/>
      <c r="K973" s="48"/>
      <c r="L973" s="41"/>
      <c r="M973" s="61"/>
      <c r="N973" s="41"/>
      <c r="O973" s="129"/>
    </row>
    <row r="974" spans="2:15" ht="12.75" customHeight="1">
      <c r="B974" s="112">
        <f t="shared" si="21"/>
        <v>0</v>
      </c>
      <c r="C974" s="37"/>
      <c r="D974" s="67"/>
      <c r="E974" s="47"/>
      <c r="F974" s="41"/>
      <c r="G974" s="41"/>
      <c r="H974" s="48"/>
      <c r="I974" s="41"/>
      <c r="J974" s="41"/>
      <c r="K974" s="48"/>
      <c r="L974" s="41"/>
      <c r="M974" s="61"/>
      <c r="N974" s="41"/>
      <c r="O974" s="129"/>
    </row>
    <row r="975" spans="2:15" ht="12.75" customHeight="1">
      <c r="B975" s="112">
        <f t="shared" si="21"/>
        <v>0</v>
      </c>
      <c r="C975" s="37"/>
      <c r="D975" s="67"/>
      <c r="E975" s="47"/>
      <c r="F975" s="41"/>
      <c r="G975" s="41"/>
      <c r="H975" s="48"/>
      <c r="I975" s="41"/>
      <c r="J975" s="41"/>
      <c r="K975" s="48"/>
      <c r="L975" s="41"/>
      <c r="M975" s="61"/>
      <c r="N975" s="41"/>
      <c r="O975" s="129"/>
    </row>
    <row r="976" spans="2:15" ht="12.75" customHeight="1">
      <c r="B976" s="112">
        <f t="shared" si="21"/>
        <v>0</v>
      </c>
      <c r="C976" s="37"/>
      <c r="D976" s="67"/>
      <c r="E976" s="47"/>
      <c r="F976" s="41"/>
      <c r="G976" s="41"/>
      <c r="H976" s="48"/>
      <c r="I976" s="41"/>
      <c r="J976" s="41"/>
      <c r="K976" s="48"/>
      <c r="L976" s="41"/>
      <c r="M976" s="61"/>
      <c r="N976" s="41"/>
      <c r="O976" s="129"/>
    </row>
    <row r="977" spans="2:15" ht="12.75" customHeight="1">
      <c r="B977" s="112">
        <f t="shared" si="21"/>
        <v>0</v>
      </c>
      <c r="C977" s="37"/>
      <c r="D977" s="67"/>
      <c r="E977" s="47"/>
      <c r="F977" s="41"/>
      <c r="G977" s="41"/>
      <c r="H977" s="48"/>
      <c r="I977" s="41"/>
      <c r="J977" s="41"/>
      <c r="K977" s="48"/>
      <c r="L977" s="41"/>
      <c r="M977" s="61"/>
      <c r="N977" s="41"/>
      <c r="O977" s="129"/>
    </row>
    <row r="978" spans="2:15" ht="12.75" customHeight="1">
      <c r="B978" s="112">
        <f t="shared" ref="B978:B1041" si="22">$C$2</f>
        <v>0</v>
      </c>
      <c r="C978" s="37"/>
      <c r="D978" s="67"/>
      <c r="E978" s="47"/>
      <c r="F978" s="41"/>
      <c r="G978" s="41"/>
      <c r="H978" s="48"/>
      <c r="I978" s="41"/>
      <c r="J978" s="41"/>
      <c r="K978" s="48"/>
      <c r="L978" s="41"/>
      <c r="M978" s="61"/>
      <c r="N978" s="41"/>
      <c r="O978" s="129"/>
    </row>
    <row r="979" spans="2:15" ht="12.75" customHeight="1">
      <c r="B979" s="112">
        <f t="shared" si="22"/>
        <v>0</v>
      </c>
      <c r="C979" s="37"/>
      <c r="D979" s="67"/>
      <c r="E979" s="47"/>
      <c r="F979" s="41"/>
      <c r="G979" s="41"/>
      <c r="H979" s="48"/>
      <c r="I979" s="41"/>
      <c r="J979" s="41"/>
      <c r="K979" s="48"/>
      <c r="L979" s="41"/>
      <c r="M979" s="61"/>
      <c r="N979" s="41"/>
      <c r="O979" s="129"/>
    </row>
    <row r="980" spans="2:15" ht="12.75" customHeight="1">
      <c r="B980" s="112">
        <f t="shared" si="22"/>
        <v>0</v>
      </c>
      <c r="C980" s="37"/>
      <c r="D980" s="67"/>
      <c r="E980" s="47"/>
      <c r="F980" s="41"/>
      <c r="G980" s="41"/>
      <c r="H980" s="48"/>
      <c r="I980" s="41"/>
      <c r="J980" s="41"/>
      <c r="K980" s="48"/>
      <c r="L980" s="41"/>
      <c r="M980" s="61"/>
      <c r="N980" s="41"/>
      <c r="O980" s="129"/>
    </row>
    <row r="981" spans="2:15" ht="12.75" customHeight="1">
      <c r="B981" s="112">
        <f t="shared" si="22"/>
        <v>0</v>
      </c>
      <c r="C981" s="37"/>
      <c r="D981" s="67"/>
      <c r="E981" s="47"/>
      <c r="F981" s="41"/>
      <c r="G981" s="41"/>
      <c r="H981" s="48"/>
      <c r="I981" s="41"/>
      <c r="J981" s="41"/>
      <c r="K981" s="48"/>
      <c r="L981" s="41"/>
      <c r="M981" s="61"/>
      <c r="N981" s="41"/>
      <c r="O981" s="129"/>
    </row>
    <row r="982" spans="2:15" ht="12.75" customHeight="1">
      <c r="B982" s="112">
        <f t="shared" si="22"/>
        <v>0</v>
      </c>
      <c r="C982" s="37"/>
      <c r="D982" s="67"/>
      <c r="E982" s="47"/>
      <c r="F982" s="41"/>
      <c r="G982" s="41"/>
      <c r="H982" s="48"/>
      <c r="I982" s="41"/>
      <c r="J982" s="41"/>
      <c r="K982" s="48"/>
      <c r="L982" s="41"/>
      <c r="M982" s="61"/>
      <c r="N982" s="41"/>
      <c r="O982" s="129"/>
    </row>
    <row r="983" spans="2:15" ht="12.75" customHeight="1">
      <c r="B983" s="112">
        <f t="shared" si="22"/>
        <v>0</v>
      </c>
      <c r="C983" s="37"/>
      <c r="D983" s="67"/>
      <c r="E983" s="47"/>
      <c r="F983" s="41"/>
      <c r="G983" s="41"/>
      <c r="H983" s="48"/>
      <c r="I983" s="41"/>
      <c r="J983" s="41"/>
      <c r="K983" s="48"/>
      <c r="L983" s="41"/>
      <c r="M983" s="61"/>
      <c r="N983" s="41"/>
      <c r="O983" s="129"/>
    </row>
    <row r="984" spans="2:15" ht="12.75" customHeight="1">
      <c r="B984" s="112">
        <f t="shared" si="22"/>
        <v>0</v>
      </c>
      <c r="C984" s="37"/>
      <c r="D984" s="67"/>
      <c r="E984" s="47"/>
      <c r="F984" s="41"/>
      <c r="G984" s="41"/>
      <c r="H984" s="48"/>
      <c r="I984" s="41"/>
      <c r="J984" s="41"/>
      <c r="K984" s="48"/>
      <c r="L984" s="41"/>
      <c r="M984" s="61"/>
      <c r="N984" s="41"/>
      <c r="O984" s="129"/>
    </row>
    <row r="985" spans="2:15" ht="12.75" customHeight="1">
      <c r="B985" s="112">
        <f t="shared" si="22"/>
        <v>0</v>
      </c>
      <c r="C985" s="37"/>
      <c r="D985" s="67"/>
      <c r="E985" s="47"/>
      <c r="F985" s="41"/>
      <c r="G985" s="41"/>
      <c r="H985" s="48"/>
      <c r="I985" s="41"/>
      <c r="J985" s="41"/>
      <c r="K985" s="48"/>
      <c r="L985" s="41"/>
      <c r="M985" s="61"/>
      <c r="N985" s="41"/>
      <c r="O985" s="129"/>
    </row>
    <row r="986" spans="2:15" ht="12.75" customHeight="1">
      <c r="B986" s="112">
        <f t="shared" si="22"/>
        <v>0</v>
      </c>
      <c r="C986" s="37"/>
      <c r="D986" s="67"/>
      <c r="E986" s="47"/>
      <c r="F986" s="41"/>
      <c r="G986" s="41"/>
      <c r="H986" s="48"/>
      <c r="I986" s="41"/>
      <c r="J986" s="41"/>
      <c r="K986" s="48"/>
      <c r="L986" s="41"/>
      <c r="M986" s="61"/>
      <c r="N986" s="41"/>
      <c r="O986" s="129"/>
    </row>
    <row r="987" spans="2:15" ht="12.75" customHeight="1">
      <c r="B987" s="112">
        <f t="shared" si="22"/>
        <v>0</v>
      </c>
      <c r="C987" s="37"/>
      <c r="D987" s="67"/>
      <c r="E987" s="47"/>
      <c r="F987" s="41"/>
      <c r="G987" s="41"/>
      <c r="H987" s="48"/>
      <c r="I987" s="41"/>
      <c r="J987" s="41"/>
      <c r="K987" s="48"/>
      <c r="L987" s="41"/>
      <c r="M987" s="61"/>
      <c r="N987" s="41"/>
      <c r="O987" s="129"/>
    </row>
    <row r="988" spans="2:15" ht="12.75" customHeight="1">
      <c r="B988" s="112">
        <f t="shared" si="22"/>
        <v>0</v>
      </c>
      <c r="C988" s="37"/>
      <c r="D988" s="67"/>
      <c r="E988" s="47"/>
      <c r="F988" s="41"/>
      <c r="G988" s="41"/>
      <c r="H988" s="48"/>
      <c r="I988" s="41"/>
      <c r="J988" s="41"/>
      <c r="K988" s="48"/>
      <c r="L988" s="41"/>
      <c r="M988" s="61"/>
      <c r="N988" s="41"/>
      <c r="O988" s="129"/>
    </row>
    <row r="989" spans="2:15" ht="12.75" customHeight="1">
      <c r="B989" s="112">
        <f t="shared" si="22"/>
        <v>0</v>
      </c>
      <c r="C989" s="37"/>
      <c r="D989" s="67"/>
      <c r="E989" s="47"/>
      <c r="F989" s="41"/>
      <c r="G989" s="41"/>
      <c r="H989" s="48"/>
      <c r="I989" s="41"/>
      <c r="J989" s="41"/>
      <c r="K989" s="48"/>
      <c r="L989" s="41"/>
      <c r="M989" s="61"/>
      <c r="N989" s="41"/>
      <c r="O989" s="129"/>
    </row>
    <row r="990" spans="2:15" ht="12.75" customHeight="1">
      <c r="B990" s="112">
        <f t="shared" si="22"/>
        <v>0</v>
      </c>
      <c r="C990" s="37"/>
      <c r="D990" s="67"/>
      <c r="E990" s="47"/>
      <c r="F990" s="41"/>
      <c r="G990" s="41"/>
      <c r="H990" s="48"/>
      <c r="I990" s="41"/>
      <c r="J990" s="41"/>
      <c r="K990" s="48"/>
      <c r="L990" s="41"/>
      <c r="M990" s="61"/>
      <c r="N990" s="41"/>
      <c r="O990" s="129"/>
    </row>
    <row r="991" spans="2:15" ht="12.75" customHeight="1">
      <c r="B991" s="112">
        <f t="shared" si="22"/>
        <v>0</v>
      </c>
      <c r="C991" s="37"/>
      <c r="D991" s="67"/>
      <c r="E991" s="47"/>
      <c r="F991" s="41"/>
      <c r="G991" s="41"/>
      <c r="H991" s="48"/>
      <c r="I991" s="41"/>
      <c r="J991" s="41"/>
      <c r="K991" s="48"/>
      <c r="L991" s="41"/>
      <c r="M991" s="61"/>
      <c r="N991" s="41"/>
      <c r="O991" s="129"/>
    </row>
    <row r="992" spans="2:15" ht="12.75" customHeight="1">
      <c r="B992" s="112">
        <f t="shared" si="22"/>
        <v>0</v>
      </c>
      <c r="C992" s="37"/>
      <c r="D992" s="67"/>
      <c r="E992" s="47"/>
      <c r="F992" s="41"/>
      <c r="G992" s="41"/>
      <c r="H992" s="48"/>
      <c r="I992" s="41"/>
      <c r="J992" s="41"/>
      <c r="K992" s="48"/>
      <c r="L992" s="41"/>
      <c r="M992" s="61"/>
      <c r="N992" s="41"/>
      <c r="O992" s="129"/>
    </row>
    <row r="993" spans="2:15" ht="12.75" customHeight="1">
      <c r="B993" s="112">
        <f t="shared" si="22"/>
        <v>0</v>
      </c>
      <c r="C993" s="37"/>
      <c r="D993" s="67"/>
      <c r="E993" s="47"/>
      <c r="F993" s="41"/>
      <c r="G993" s="41"/>
      <c r="H993" s="48"/>
      <c r="I993" s="41"/>
      <c r="J993" s="41"/>
      <c r="K993" s="48"/>
      <c r="L993" s="41"/>
      <c r="M993" s="61"/>
      <c r="N993" s="41"/>
      <c r="O993" s="129"/>
    </row>
    <row r="994" spans="2:15" ht="12.75" customHeight="1">
      <c r="B994" s="112">
        <f t="shared" si="22"/>
        <v>0</v>
      </c>
      <c r="C994" s="37"/>
      <c r="D994" s="67"/>
      <c r="E994" s="47"/>
      <c r="F994" s="41"/>
      <c r="G994" s="41"/>
      <c r="H994" s="48"/>
      <c r="I994" s="41"/>
      <c r="J994" s="41"/>
      <c r="K994" s="48"/>
      <c r="L994" s="41"/>
      <c r="M994" s="61"/>
      <c r="N994" s="41"/>
      <c r="O994" s="129"/>
    </row>
    <row r="995" spans="2:15" ht="12.75" customHeight="1">
      <c r="B995" s="112">
        <f t="shared" si="22"/>
        <v>0</v>
      </c>
      <c r="C995" s="37"/>
      <c r="D995" s="67"/>
      <c r="E995" s="47"/>
      <c r="F995" s="41"/>
      <c r="G995" s="41"/>
      <c r="H995" s="48"/>
      <c r="I995" s="41"/>
      <c r="J995" s="41"/>
      <c r="K995" s="48"/>
      <c r="L995" s="41"/>
      <c r="M995" s="61"/>
      <c r="N995" s="41"/>
      <c r="O995" s="129"/>
    </row>
    <row r="996" spans="2:15" ht="12.75" customHeight="1">
      <c r="B996" s="112">
        <f t="shared" si="22"/>
        <v>0</v>
      </c>
      <c r="C996" s="37"/>
      <c r="D996" s="67"/>
      <c r="E996" s="47"/>
      <c r="F996" s="41"/>
      <c r="G996" s="41"/>
      <c r="H996" s="48"/>
      <c r="I996" s="41"/>
      <c r="J996" s="41"/>
      <c r="K996" s="48"/>
      <c r="L996" s="41"/>
      <c r="M996" s="61"/>
      <c r="N996" s="41"/>
      <c r="O996" s="129"/>
    </row>
    <row r="997" spans="2:15" ht="12.75" customHeight="1">
      <c r="B997" s="112">
        <f t="shared" si="22"/>
        <v>0</v>
      </c>
      <c r="C997" s="37"/>
      <c r="D997" s="67"/>
      <c r="E997" s="47"/>
      <c r="F997" s="41"/>
      <c r="G997" s="41"/>
      <c r="H997" s="48"/>
      <c r="I997" s="41"/>
      <c r="J997" s="41"/>
      <c r="K997" s="48"/>
      <c r="L997" s="41"/>
      <c r="M997" s="61"/>
      <c r="N997" s="41"/>
      <c r="O997" s="129"/>
    </row>
    <row r="998" spans="2:15" ht="12.75" customHeight="1">
      <c r="B998" s="112">
        <f t="shared" si="22"/>
        <v>0</v>
      </c>
      <c r="C998" s="37"/>
      <c r="D998" s="67"/>
      <c r="E998" s="47"/>
      <c r="F998" s="41"/>
      <c r="G998" s="41"/>
      <c r="H998" s="48"/>
      <c r="I998" s="41"/>
      <c r="J998" s="41"/>
      <c r="K998" s="48"/>
      <c r="L998" s="41"/>
      <c r="M998" s="61"/>
      <c r="N998" s="41"/>
      <c r="O998" s="129"/>
    </row>
    <row r="999" spans="2:15" ht="12.75" customHeight="1">
      <c r="B999" s="112">
        <f t="shared" si="22"/>
        <v>0</v>
      </c>
      <c r="C999" s="37"/>
      <c r="D999" s="67"/>
      <c r="E999" s="47"/>
      <c r="F999" s="41"/>
      <c r="G999" s="41"/>
      <c r="H999" s="48"/>
      <c r="I999" s="41"/>
      <c r="J999" s="41"/>
      <c r="K999" s="48"/>
      <c r="L999" s="41"/>
      <c r="M999" s="61"/>
      <c r="N999" s="41"/>
      <c r="O999" s="129"/>
    </row>
    <row r="1000" spans="2:15" ht="12.75" customHeight="1">
      <c r="B1000" s="112">
        <f t="shared" si="22"/>
        <v>0</v>
      </c>
      <c r="C1000" s="37"/>
      <c r="D1000" s="67"/>
      <c r="E1000" s="47"/>
      <c r="F1000" s="41"/>
      <c r="G1000" s="41"/>
      <c r="H1000" s="48"/>
      <c r="I1000" s="41"/>
      <c r="J1000" s="41"/>
      <c r="K1000" s="48"/>
      <c r="L1000" s="41"/>
      <c r="M1000" s="61"/>
      <c r="N1000" s="41"/>
      <c r="O1000" s="129"/>
    </row>
    <row r="1001" spans="2:15" ht="12.75" customHeight="1">
      <c r="B1001" s="112">
        <f t="shared" si="22"/>
        <v>0</v>
      </c>
      <c r="C1001" s="37"/>
      <c r="D1001" s="67"/>
      <c r="E1001" s="47"/>
      <c r="F1001" s="41"/>
      <c r="G1001" s="41"/>
      <c r="H1001" s="48"/>
      <c r="I1001" s="41"/>
      <c r="J1001" s="41"/>
      <c r="K1001" s="48"/>
      <c r="L1001" s="41"/>
      <c r="M1001" s="61"/>
      <c r="N1001" s="41"/>
      <c r="O1001" s="129"/>
    </row>
    <row r="1002" spans="2:15" ht="12.75" customHeight="1">
      <c r="B1002" s="112">
        <f t="shared" si="22"/>
        <v>0</v>
      </c>
      <c r="C1002" s="37"/>
      <c r="D1002" s="67"/>
      <c r="E1002" s="47"/>
      <c r="F1002" s="41"/>
      <c r="G1002" s="41"/>
      <c r="H1002" s="48"/>
      <c r="I1002" s="41"/>
      <c r="J1002" s="41"/>
      <c r="K1002" s="48"/>
      <c r="L1002" s="41"/>
      <c r="M1002" s="61"/>
      <c r="N1002" s="41"/>
      <c r="O1002" s="129"/>
    </row>
    <row r="1003" spans="2:15" ht="12.75" customHeight="1">
      <c r="B1003" s="112">
        <f t="shared" si="22"/>
        <v>0</v>
      </c>
      <c r="C1003" s="37"/>
      <c r="D1003" s="67"/>
      <c r="E1003" s="47"/>
      <c r="F1003" s="41"/>
      <c r="G1003" s="41"/>
      <c r="H1003" s="48"/>
      <c r="I1003" s="41"/>
      <c r="J1003" s="41"/>
      <c r="K1003" s="48"/>
      <c r="L1003" s="41"/>
      <c r="M1003" s="61"/>
      <c r="N1003" s="41"/>
      <c r="O1003" s="129"/>
    </row>
    <row r="1004" spans="2:15" ht="12.75" customHeight="1">
      <c r="B1004" s="112">
        <f t="shared" si="22"/>
        <v>0</v>
      </c>
      <c r="C1004" s="37"/>
      <c r="D1004" s="67"/>
      <c r="E1004" s="47"/>
      <c r="F1004" s="41"/>
      <c r="G1004" s="41"/>
      <c r="H1004" s="48"/>
      <c r="I1004" s="41"/>
      <c r="J1004" s="41"/>
      <c r="K1004" s="48"/>
      <c r="L1004" s="41"/>
      <c r="M1004" s="61"/>
      <c r="N1004" s="41"/>
      <c r="O1004" s="129"/>
    </row>
    <row r="1005" spans="2:15" ht="12.75" customHeight="1">
      <c r="B1005" s="112">
        <f t="shared" si="22"/>
        <v>0</v>
      </c>
      <c r="C1005" s="37"/>
      <c r="D1005" s="67"/>
      <c r="E1005" s="47"/>
      <c r="F1005" s="41"/>
      <c r="G1005" s="41"/>
      <c r="H1005" s="48"/>
      <c r="I1005" s="41"/>
      <c r="J1005" s="41"/>
      <c r="K1005" s="48"/>
      <c r="L1005" s="41"/>
      <c r="M1005" s="61"/>
      <c r="N1005" s="41"/>
      <c r="O1005" s="129"/>
    </row>
    <row r="1006" spans="2:15" ht="12.75" customHeight="1">
      <c r="B1006" s="112">
        <f t="shared" si="22"/>
        <v>0</v>
      </c>
      <c r="C1006" s="37"/>
      <c r="D1006" s="67"/>
      <c r="E1006" s="47"/>
      <c r="F1006" s="41"/>
      <c r="G1006" s="41"/>
      <c r="H1006" s="48"/>
      <c r="I1006" s="41"/>
      <c r="J1006" s="41"/>
      <c r="K1006" s="48"/>
      <c r="L1006" s="41"/>
      <c r="M1006" s="61"/>
      <c r="N1006" s="41"/>
      <c r="O1006" s="129"/>
    </row>
    <row r="1007" spans="2:15" ht="12.75" customHeight="1">
      <c r="B1007" s="112">
        <f t="shared" si="22"/>
        <v>0</v>
      </c>
      <c r="C1007" s="37"/>
      <c r="D1007" s="67"/>
      <c r="E1007" s="47"/>
      <c r="F1007" s="41"/>
      <c r="G1007" s="41"/>
      <c r="H1007" s="48"/>
      <c r="I1007" s="41"/>
      <c r="J1007" s="41"/>
      <c r="K1007" s="48"/>
      <c r="L1007" s="41"/>
      <c r="M1007" s="61"/>
      <c r="N1007" s="41"/>
      <c r="O1007" s="129"/>
    </row>
    <row r="1008" spans="2:15" ht="12.75" customHeight="1">
      <c r="B1008" s="112">
        <f t="shared" si="22"/>
        <v>0</v>
      </c>
      <c r="C1008" s="37"/>
      <c r="D1008" s="67"/>
      <c r="E1008" s="47"/>
      <c r="F1008" s="41"/>
      <c r="G1008" s="41"/>
      <c r="H1008" s="48"/>
      <c r="I1008" s="41"/>
      <c r="J1008" s="41"/>
      <c r="K1008" s="48"/>
      <c r="L1008" s="41"/>
      <c r="M1008" s="61"/>
      <c r="N1008" s="41"/>
      <c r="O1008" s="129"/>
    </row>
    <row r="1009" spans="2:15" ht="12.75" customHeight="1">
      <c r="B1009" s="112">
        <f t="shared" si="22"/>
        <v>0</v>
      </c>
      <c r="C1009" s="37"/>
      <c r="D1009" s="67"/>
      <c r="E1009" s="47"/>
      <c r="F1009" s="41"/>
      <c r="G1009" s="41"/>
      <c r="H1009" s="48"/>
      <c r="I1009" s="41"/>
      <c r="J1009" s="41"/>
      <c r="K1009" s="48"/>
      <c r="L1009" s="41"/>
      <c r="M1009" s="61"/>
      <c r="N1009" s="41"/>
      <c r="O1009" s="129"/>
    </row>
    <row r="1010" spans="2:15" ht="12.75" customHeight="1">
      <c r="B1010" s="112">
        <f t="shared" si="22"/>
        <v>0</v>
      </c>
      <c r="C1010" s="37"/>
      <c r="D1010" s="67"/>
      <c r="E1010" s="47"/>
      <c r="F1010" s="41"/>
      <c r="G1010" s="41"/>
      <c r="H1010" s="48"/>
      <c r="I1010" s="41"/>
      <c r="J1010" s="41"/>
      <c r="K1010" s="48"/>
      <c r="L1010" s="41"/>
      <c r="M1010" s="61"/>
      <c r="N1010" s="41"/>
      <c r="O1010" s="129"/>
    </row>
    <row r="1011" spans="2:15" ht="12.75" customHeight="1">
      <c r="B1011" s="112">
        <f t="shared" si="22"/>
        <v>0</v>
      </c>
      <c r="C1011" s="37"/>
      <c r="D1011" s="67"/>
      <c r="E1011" s="47"/>
      <c r="F1011" s="41"/>
      <c r="G1011" s="41"/>
      <c r="H1011" s="48"/>
      <c r="I1011" s="41"/>
      <c r="J1011" s="41"/>
      <c r="K1011" s="48"/>
      <c r="L1011" s="41"/>
      <c r="M1011" s="61"/>
      <c r="N1011" s="41"/>
      <c r="O1011" s="129"/>
    </row>
    <row r="1012" spans="2:15" ht="12.75" customHeight="1">
      <c r="B1012" s="112">
        <f t="shared" si="22"/>
        <v>0</v>
      </c>
      <c r="C1012" s="37"/>
      <c r="D1012" s="67"/>
      <c r="E1012" s="47"/>
      <c r="F1012" s="41"/>
      <c r="G1012" s="41"/>
      <c r="H1012" s="48"/>
      <c r="I1012" s="41"/>
      <c r="J1012" s="41"/>
      <c r="K1012" s="48"/>
      <c r="L1012" s="41"/>
      <c r="M1012" s="61"/>
      <c r="N1012" s="41"/>
      <c r="O1012" s="129"/>
    </row>
    <row r="1013" spans="2:15" ht="12.75" customHeight="1">
      <c r="B1013" s="112">
        <f t="shared" si="22"/>
        <v>0</v>
      </c>
      <c r="C1013" s="37"/>
      <c r="D1013" s="67"/>
      <c r="E1013" s="47"/>
      <c r="F1013" s="41"/>
      <c r="G1013" s="41"/>
      <c r="H1013" s="48"/>
      <c r="I1013" s="41"/>
      <c r="J1013" s="41"/>
      <c r="K1013" s="48"/>
      <c r="L1013" s="41"/>
      <c r="M1013" s="61"/>
      <c r="N1013" s="41"/>
      <c r="O1013" s="129"/>
    </row>
    <row r="1014" spans="2:15" ht="12.75" customHeight="1">
      <c r="B1014" s="112">
        <f t="shared" si="22"/>
        <v>0</v>
      </c>
      <c r="C1014" s="37"/>
      <c r="D1014" s="67"/>
      <c r="E1014" s="47"/>
      <c r="F1014" s="41"/>
      <c r="G1014" s="41"/>
      <c r="H1014" s="48"/>
      <c r="I1014" s="41"/>
      <c r="J1014" s="41"/>
      <c r="K1014" s="48"/>
      <c r="L1014" s="41"/>
      <c r="M1014" s="61"/>
      <c r="N1014" s="41"/>
      <c r="O1014" s="129"/>
    </row>
    <row r="1015" spans="2:15" ht="12.75" customHeight="1">
      <c r="B1015" s="112">
        <f t="shared" si="22"/>
        <v>0</v>
      </c>
      <c r="C1015" s="37"/>
      <c r="D1015" s="67"/>
      <c r="E1015" s="47"/>
      <c r="F1015" s="41"/>
      <c r="G1015" s="41"/>
      <c r="H1015" s="48"/>
      <c r="I1015" s="41"/>
      <c r="J1015" s="41"/>
      <c r="K1015" s="48"/>
      <c r="L1015" s="41"/>
      <c r="M1015" s="61"/>
      <c r="N1015" s="41"/>
      <c r="O1015" s="129"/>
    </row>
    <row r="1016" spans="2:15" ht="12.75" customHeight="1">
      <c r="B1016" s="112">
        <f t="shared" si="22"/>
        <v>0</v>
      </c>
      <c r="C1016" s="37"/>
      <c r="D1016" s="67"/>
      <c r="E1016" s="47"/>
      <c r="F1016" s="41"/>
      <c r="G1016" s="41"/>
      <c r="H1016" s="48"/>
      <c r="I1016" s="41"/>
      <c r="J1016" s="41"/>
      <c r="K1016" s="48"/>
      <c r="L1016" s="41"/>
      <c r="M1016" s="61"/>
      <c r="N1016" s="41"/>
      <c r="O1016" s="129"/>
    </row>
    <row r="1017" spans="2:15" ht="12.75" customHeight="1">
      <c r="B1017" s="112">
        <f t="shared" si="22"/>
        <v>0</v>
      </c>
      <c r="C1017" s="37"/>
      <c r="D1017" s="67"/>
      <c r="E1017" s="47"/>
      <c r="F1017" s="41"/>
      <c r="G1017" s="41"/>
      <c r="H1017" s="48"/>
      <c r="I1017" s="41"/>
      <c r="J1017" s="41"/>
      <c r="K1017" s="48"/>
      <c r="L1017" s="41"/>
      <c r="M1017" s="61"/>
      <c r="N1017" s="41"/>
      <c r="O1017" s="129"/>
    </row>
    <row r="1018" spans="2:15" ht="12.75" customHeight="1">
      <c r="B1018" s="112">
        <f t="shared" si="22"/>
        <v>0</v>
      </c>
      <c r="C1018" s="37"/>
      <c r="D1018" s="67"/>
      <c r="E1018" s="47"/>
      <c r="F1018" s="41"/>
      <c r="G1018" s="41"/>
      <c r="H1018" s="48"/>
      <c r="I1018" s="41"/>
      <c r="J1018" s="41"/>
      <c r="K1018" s="48"/>
      <c r="L1018" s="41"/>
      <c r="M1018" s="61"/>
      <c r="N1018" s="41"/>
      <c r="O1018" s="129"/>
    </row>
    <row r="1019" spans="2:15" ht="12.75" customHeight="1">
      <c r="B1019" s="112">
        <f t="shared" si="22"/>
        <v>0</v>
      </c>
      <c r="C1019" s="37"/>
      <c r="D1019" s="67"/>
      <c r="E1019" s="47"/>
      <c r="F1019" s="41"/>
      <c r="G1019" s="41"/>
      <c r="H1019" s="48"/>
      <c r="I1019" s="41"/>
      <c r="J1019" s="41"/>
      <c r="K1019" s="48"/>
      <c r="L1019" s="41"/>
      <c r="M1019" s="61"/>
      <c r="N1019" s="41"/>
      <c r="O1019" s="129"/>
    </row>
    <row r="1020" spans="2:15" ht="12.75" customHeight="1">
      <c r="B1020" s="112">
        <f t="shared" si="22"/>
        <v>0</v>
      </c>
      <c r="C1020" s="37"/>
      <c r="D1020" s="67"/>
      <c r="E1020" s="47"/>
      <c r="F1020" s="41"/>
      <c r="G1020" s="41"/>
      <c r="H1020" s="48"/>
      <c r="I1020" s="41"/>
      <c r="J1020" s="41"/>
      <c r="K1020" s="48"/>
      <c r="L1020" s="41"/>
      <c r="M1020" s="61"/>
      <c r="N1020" s="41"/>
      <c r="O1020" s="129"/>
    </row>
    <row r="1021" spans="2:15" ht="12.75" customHeight="1">
      <c r="B1021" s="112">
        <f t="shared" si="22"/>
        <v>0</v>
      </c>
      <c r="C1021" s="37"/>
      <c r="D1021" s="67"/>
      <c r="E1021" s="47"/>
      <c r="F1021" s="41"/>
      <c r="G1021" s="41"/>
      <c r="H1021" s="48"/>
      <c r="I1021" s="41"/>
      <c r="J1021" s="41"/>
      <c r="K1021" s="48"/>
      <c r="L1021" s="41"/>
      <c r="M1021" s="61"/>
      <c r="N1021" s="41"/>
      <c r="O1021" s="129"/>
    </row>
    <row r="1022" spans="2:15" ht="12.75" customHeight="1">
      <c r="B1022" s="112">
        <f t="shared" si="22"/>
        <v>0</v>
      </c>
      <c r="C1022" s="37"/>
      <c r="D1022" s="67"/>
      <c r="E1022" s="47"/>
      <c r="F1022" s="41"/>
      <c r="G1022" s="41"/>
      <c r="H1022" s="48"/>
      <c r="I1022" s="41"/>
      <c r="J1022" s="41"/>
      <c r="K1022" s="48"/>
      <c r="L1022" s="41"/>
      <c r="M1022" s="61"/>
      <c r="N1022" s="41"/>
      <c r="O1022" s="129"/>
    </row>
    <row r="1023" spans="2:15" ht="12.75" customHeight="1">
      <c r="B1023" s="112">
        <f t="shared" si="22"/>
        <v>0</v>
      </c>
      <c r="C1023" s="37"/>
      <c r="D1023" s="67"/>
      <c r="E1023" s="47"/>
      <c r="F1023" s="41"/>
      <c r="G1023" s="41"/>
      <c r="H1023" s="48"/>
      <c r="I1023" s="41"/>
      <c r="J1023" s="41"/>
      <c r="K1023" s="48"/>
      <c r="L1023" s="41"/>
      <c r="M1023" s="61"/>
      <c r="N1023" s="41"/>
      <c r="O1023" s="129"/>
    </row>
    <row r="1024" spans="2:15" ht="12.75" customHeight="1">
      <c r="B1024" s="112">
        <f t="shared" si="22"/>
        <v>0</v>
      </c>
      <c r="C1024" s="37"/>
      <c r="D1024" s="67"/>
      <c r="E1024" s="47"/>
      <c r="F1024" s="41"/>
      <c r="G1024" s="41"/>
      <c r="H1024" s="48"/>
      <c r="I1024" s="41"/>
      <c r="J1024" s="41"/>
      <c r="K1024" s="48"/>
      <c r="L1024" s="41"/>
      <c r="M1024" s="61"/>
      <c r="N1024" s="41"/>
      <c r="O1024" s="129"/>
    </row>
    <row r="1025" spans="2:15" ht="12.75" customHeight="1">
      <c r="B1025" s="112">
        <f t="shared" si="22"/>
        <v>0</v>
      </c>
      <c r="C1025" s="37"/>
      <c r="D1025" s="67"/>
      <c r="E1025" s="47"/>
      <c r="F1025" s="41"/>
      <c r="G1025" s="41"/>
      <c r="H1025" s="48"/>
      <c r="I1025" s="41"/>
      <c r="J1025" s="41"/>
      <c r="K1025" s="48"/>
      <c r="L1025" s="41"/>
      <c r="M1025" s="61"/>
      <c r="N1025" s="41"/>
      <c r="O1025" s="129"/>
    </row>
    <row r="1026" spans="2:15" ht="12.75" customHeight="1">
      <c r="B1026" s="112">
        <f t="shared" si="22"/>
        <v>0</v>
      </c>
      <c r="C1026" s="37"/>
      <c r="D1026" s="67"/>
      <c r="E1026" s="47"/>
      <c r="F1026" s="41"/>
      <c r="G1026" s="41"/>
      <c r="H1026" s="48"/>
      <c r="I1026" s="41"/>
      <c r="J1026" s="41"/>
      <c r="K1026" s="48"/>
      <c r="L1026" s="41"/>
      <c r="M1026" s="61"/>
      <c r="N1026" s="41"/>
      <c r="O1026" s="129"/>
    </row>
    <row r="1027" spans="2:15" ht="12.75" customHeight="1">
      <c r="B1027" s="112">
        <f t="shared" si="22"/>
        <v>0</v>
      </c>
      <c r="C1027" s="37"/>
      <c r="D1027" s="67"/>
      <c r="E1027" s="47"/>
      <c r="F1027" s="41"/>
      <c r="G1027" s="41"/>
      <c r="H1027" s="48"/>
      <c r="I1027" s="41"/>
      <c r="J1027" s="41"/>
      <c r="K1027" s="48"/>
      <c r="L1027" s="41"/>
      <c r="M1027" s="61"/>
      <c r="N1027" s="41"/>
      <c r="O1027" s="129"/>
    </row>
    <row r="1028" spans="2:15" ht="12.75" customHeight="1">
      <c r="B1028" s="112">
        <f t="shared" si="22"/>
        <v>0</v>
      </c>
      <c r="C1028" s="37"/>
      <c r="D1028" s="67"/>
      <c r="E1028" s="47"/>
      <c r="F1028" s="41"/>
      <c r="G1028" s="41"/>
      <c r="H1028" s="48"/>
      <c r="I1028" s="41"/>
      <c r="J1028" s="41"/>
      <c r="K1028" s="48"/>
      <c r="L1028" s="41"/>
      <c r="M1028" s="61"/>
      <c r="N1028" s="41"/>
      <c r="O1028" s="129"/>
    </row>
    <row r="1029" spans="2:15" ht="12.75" customHeight="1">
      <c r="B1029" s="112">
        <f t="shared" si="22"/>
        <v>0</v>
      </c>
      <c r="C1029" s="37"/>
      <c r="D1029" s="67"/>
      <c r="E1029" s="47"/>
      <c r="F1029" s="41"/>
      <c r="G1029" s="41"/>
      <c r="H1029" s="48"/>
      <c r="I1029" s="41"/>
      <c r="J1029" s="41"/>
      <c r="K1029" s="48"/>
      <c r="L1029" s="41"/>
      <c r="M1029" s="61"/>
      <c r="N1029" s="41"/>
      <c r="O1029" s="129"/>
    </row>
    <row r="1030" spans="2:15" ht="12.75" customHeight="1">
      <c r="B1030" s="112">
        <f t="shared" si="22"/>
        <v>0</v>
      </c>
      <c r="C1030" s="37"/>
      <c r="D1030" s="67"/>
      <c r="E1030" s="47"/>
      <c r="F1030" s="41"/>
      <c r="G1030" s="41"/>
      <c r="H1030" s="48"/>
      <c r="I1030" s="41"/>
      <c r="J1030" s="41"/>
      <c r="K1030" s="48"/>
      <c r="L1030" s="41"/>
      <c r="M1030" s="61"/>
      <c r="N1030" s="41"/>
      <c r="O1030" s="129"/>
    </row>
    <row r="1031" spans="2:15" ht="12.75" customHeight="1">
      <c r="B1031" s="112">
        <f t="shared" si="22"/>
        <v>0</v>
      </c>
      <c r="C1031" s="37"/>
      <c r="D1031" s="67"/>
      <c r="E1031" s="47"/>
      <c r="F1031" s="41"/>
      <c r="G1031" s="41"/>
      <c r="H1031" s="48"/>
      <c r="I1031" s="41"/>
      <c r="J1031" s="41"/>
      <c r="K1031" s="48"/>
      <c r="L1031" s="41"/>
      <c r="M1031" s="61"/>
      <c r="N1031" s="41"/>
      <c r="O1031" s="129"/>
    </row>
    <row r="1032" spans="2:15" ht="12.75" customHeight="1">
      <c r="B1032" s="112">
        <f t="shared" si="22"/>
        <v>0</v>
      </c>
      <c r="C1032" s="37"/>
      <c r="D1032" s="67"/>
      <c r="E1032" s="47"/>
      <c r="F1032" s="41"/>
      <c r="G1032" s="41"/>
      <c r="H1032" s="48"/>
      <c r="I1032" s="41"/>
      <c r="J1032" s="41"/>
      <c r="K1032" s="48"/>
      <c r="L1032" s="41"/>
      <c r="M1032" s="61"/>
      <c r="N1032" s="41"/>
      <c r="O1032" s="129"/>
    </row>
    <row r="1033" spans="2:15" ht="12.75" customHeight="1">
      <c r="B1033" s="112">
        <f t="shared" si="22"/>
        <v>0</v>
      </c>
      <c r="C1033" s="37"/>
      <c r="D1033" s="67"/>
      <c r="E1033" s="47"/>
      <c r="F1033" s="41"/>
      <c r="G1033" s="41"/>
      <c r="H1033" s="48"/>
      <c r="I1033" s="41"/>
      <c r="J1033" s="41"/>
      <c r="K1033" s="48"/>
      <c r="L1033" s="41"/>
      <c r="M1033" s="61"/>
      <c r="N1033" s="41"/>
      <c r="O1033" s="129"/>
    </row>
    <row r="1034" spans="2:15" ht="12.75" customHeight="1">
      <c r="B1034" s="112">
        <f t="shared" si="22"/>
        <v>0</v>
      </c>
      <c r="C1034" s="37"/>
      <c r="D1034" s="67"/>
      <c r="E1034" s="47"/>
      <c r="F1034" s="41"/>
      <c r="G1034" s="41"/>
      <c r="H1034" s="48"/>
      <c r="I1034" s="41"/>
      <c r="J1034" s="41"/>
      <c r="K1034" s="48"/>
      <c r="L1034" s="41"/>
      <c r="M1034" s="61"/>
      <c r="N1034" s="41"/>
      <c r="O1034" s="129"/>
    </row>
    <row r="1035" spans="2:15" ht="12.75" customHeight="1">
      <c r="B1035" s="112">
        <f t="shared" si="22"/>
        <v>0</v>
      </c>
      <c r="C1035" s="37"/>
      <c r="D1035" s="67"/>
      <c r="E1035" s="47"/>
      <c r="F1035" s="41"/>
      <c r="G1035" s="41"/>
      <c r="H1035" s="48"/>
      <c r="I1035" s="41"/>
      <c r="J1035" s="41"/>
      <c r="K1035" s="48"/>
      <c r="L1035" s="41"/>
      <c r="M1035" s="61"/>
      <c r="N1035" s="41"/>
      <c r="O1035" s="129"/>
    </row>
    <row r="1036" spans="2:15" ht="12.75" customHeight="1">
      <c r="B1036" s="112">
        <f t="shared" si="22"/>
        <v>0</v>
      </c>
      <c r="C1036" s="37"/>
      <c r="D1036" s="67"/>
      <c r="E1036" s="47"/>
      <c r="F1036" s="41"/>
      <c r="G1036" s="41"/>
      <c r="H1036" s="48"/>
      <c r="I1036" s="41"/>
      <c r="J1036" s="41"/>
      <c r="K1036" s="48"/>
      <c r="L1036" s="41"/>
      <c r="M1036" s="61"/>
      <c r="N1036" s="41"/>
      <c r="O1036" s="129"/>
    </row>
    <row r="1037" spans="2:15" ht="12.75" customHeight="1">
      <c r="B1037" s="112">
        <f t="shared" si="22"/>
        <v>0</v>
      </c>
      <c r="C1037" s="37"/>
      <c r="D1037" s="67"/>
      <c r="E1037" s="47"/>
      <c r="F1037" s="41"/>
      <c r="G1037" s="41"/>
      <c r="H1037" s="48"/>
      <c r="I1037" s="41"/>
      <c r="J1037" s="41"/>
      <c r="K1037" s="48"/>
      <c r="L1037" s="41"/>
      <c r="M1037" s="61"/>
      <c r="N1037" s="41"/>
      <c r="O1037" s="129"/>
    </row>
    <row r="1038" spans="2:15" ht="12.75" customHeight="1">
      <c r="B1038" s="112">
        <f t="shared" si="22"/>
        <v>0</v>
      </c>
      <c r="C1038" s="37"/>
      <c r="D1038" s="67"/>
      <c r="E1038" s="47"/>
      <c r="F1038" s="41"/>
      <c r="G1038" s="41"/>
      <c r="H1038" s="48"/>
      <c r="I1038" s="41"/>
      <c r="J1038" s="41"/>
      <c r="K1038" s="48"/>
      <c r="L1038" s="41"/>
      <c r="M1038" s="61"/>
      <c r="N1038" s="41"/>
      <c r="O1038" s="129"/>
    </row>
    <row r="1039" spans="2:15" ht="12.75" customHeight="1">
      <c r="B1039" s="112">
        <f t="shared" si="22"/>
        <v>0</v>
      </c>
      <c r="C1039" s="37"/>
      <c r="D1039" s="67"/>
      <c r="E1039" s="47"/>
      <c r="F1039" s="41"/>
      <c r="G1039" s="41"/>
      <c r="H1039" s="48"/>
      <c r="I1039" s="41"/>
      <c r="J1039" s="41"/>
      <c r="K1039" s="48"/>
      <c r="L1039" s="41"/>
      <c r="M1039" s="61"/>
      <c r="N1039" s="41"/>
      <c r="O1039" s="129"/>
    </row>
    <row r="1040" spans="2:15" ht="12.75" customHeight="1">
      <c r="B1040" s="112">
        <f t="shared" si="22"/>
        <v>0</v>
      </c>
      <c r="C1040" s="37"/>
      <c r="D1040" s="67"/>
      <c r="E1040" s="47"/>
      <c r="F1040" s="41"/>
      <c r="G1040" s="41"/>
      <c r="H1040" s="48"/>
      <c r="I1040" s="41"/>
      <c r="J1040" s="41"/>
      <c r="K1040" s="48"/>
      <c r="L1040" s="41"/>
      <c r="M1040" s="61"/>
      <c r="N1040" s="41"/>
      <c r="O1040" s="129"/>
    </row>
    <row r="1041" spans="2:15" ht="12.75" customHeight="1">
      <c r="B1041" s="112">
        <f t="shared" si="22"/>
        <v>0</v>
      </c>
      <c r="C1041" s="37"/>
      <c r="D1041" s="67"/>
      <c r="E1041" s="47"/>
      <c r="F1041" s="41"/>
      <c r="G1041" s="41"/>
      <c r="H1041" s="48"/>
      <c r="I1041" s="41"/>
      <c r="J1041" s="41"/>
      <c r="K1041" s="48"/>
      <c r="L1041" s="41"/>
      <c r="M1041" s="61"/>
      <c r="N1041" s="41"/>
      <c r="O1041" s="129"/>
    </row>
    <row r="1042" spans="2:15" ht="12.75" customHeight="1">
      <c r="B1042" s="112">
        <f t="shared" ref="B1042:B1081" si="23">$C$2</f>
        <v>0</v>
      </c>
      <c r="C1042" s="37"/>
      <c r="D1042" s="67"/>
      <c r="E1042" s="47"/>
      <c r="F1042" s="41"/>
      <c r="G1042" s="41"/>
      <c r="H1042" s="48"/>
      <c r="I1042" s="41"/>
      <c r="J1042" s="41"/>
      <c r="K1042" s="48"/>
      <c r="L1042" s="41"/>
      <c r="M1042" s="61"/>
      <c r="N1042" s="41"/>
      <c r="O1042" s="129"/>
    </row>
    <row r="1043" spans="2:15" ht="12.75" customHeight="1">
      <c r="B1043" s="112">
        <f t="shared" si="23"/>
        <v>0</v>
      </c>
      <c r="C1043" s="37"/>
      <c r="D1043" s="67"/>
      <c r="E1043" s="47"/>
      <c r="F1043" s="41"/>
      <c r="G1043" s="41"/>
      <c r="H1043" s="48"/>
      <c r="I1043" s="41"/>
      <c r="J1043" s="41"/>
      <c r="K1043" s="48"/>
      <c r="L1043" s="41"/>
      <c r="M1043" s="61"/>
      <c r="N1043" s="41"/>
      <c r="O1043" s="129"/>
    </row>
    <row r="1044" spans="2:15" ht="12.75" customHeight="1">
      <c r="B1044" s="112">
        <f t="shared" si="23"/>
        <v>0</v>
      </c>
      <c r="C1044" s="37"/>
      <c r="D1044" s="67"/>
      <c r="E1044" s="47"/>
      <c r="F1044" s="41"/>
      <c r="G1044" s="41"/>
      <c r="H1044" s="48"/>
      <c r="I1044" s="41"/>
      <c r="J1044" s="41"/>
      <c r="K1044" s="48"/>
      <c r="L1044" s="41"/>
      <c r="M1044" s="61"/>
      <c r="N1044" s="41"/>
      <c r="O1044" s="129"/>
    </row>
    <row r="1045" spans="2:15" ht="12.75" customHeight="1">
      <c r="B1045" s="112">
        <f t="shared" si="23"/>
        <v>0</v>
      </c>
      <c r="C1045" s="37"/>
      <c r="D1045" s="67"/>
      <c r="E1045" s="47"/>
      <c r="F1045" s="41"/>
      <c r="G1045" s="41"/>
      <c r="H1045" s="48"/>
      <c r="I1045" s="41"/>
      <c r="J1045" s="41"/>
      <c r="K1045" s="48"/>
      <c r="L1045" s="41"/>
      <c r="M1045" s="61"/>
      <c r="N1045" s="41"/>
      <c r="O1045" s="129"/>
    </row>
    <row r="1046" spans="2:15" ht="12.75" customHeight="1">
      <c r="B1046" s="112">
        <f t="shared" si="23"/>
        <v>0</v>
      </c>
      <c r="C1046" s="37"/>
      <c r="D1046" s="67"/>
      <c r="E1046" s="47"/>
      <c r="F1046" s="41"/>
      <c r="G1046" s="41"/>
      <c r="H1046" s="48"/>
      <c r="I1046" s="41"/>
      <c r="J1046" s="41"/>
      <c r="K1046" s="48"/>
      <c r="L1046" s="41"/>
      <c r="M1046" s="61"/>
      <c r="N1046" s="41"/>
      <c r="O1046" s="129"/>
    </row>
    <row r="1047" spans="2:15" ht="12.75" customHeight="1">
      <c r="B1047" s="112">
        <f t="shared" si="23"/>
        <v>0</v>
      </c>
      <c r="C1047" s="37"/>
      <c r="D1047" s="67"/>
      <c r="E1047" s="47"/>
      <c r="F1047" s="41"/>
      <c r="G1047" s="41"/>
      <c r="H1047" s="48"/>
      <c r="I1047" s="41"/>
      <c r="J1047" s="41"/>
      <c r="K1047" s="48"/>
      <c r="L1047" s="41"/>
      <c r="M1047" s="61"/>
      <c r="N1047" s="41"/>
      <c r="O1047" s="129"/>
    </row>
    <row r="1048" spans="2:15" ht="12.75" customHeight="1">
      <c r="B1048" s="112">
        <f t="shared" si="23"/>
        <v>0</v>
      </c>
      <c r="C1048" s="37"/>
      <c r="D1048" s="67"/>
      <c r="E1048" s="47"/>
      <c r="F1048" s="41"/>
      <c r="G1048" s="41"/>
      <c r="H1048" s="48"/>
      <c r="I1048" s="41"/>
      <c r="J1048" s="41"/>
      <c r="K1048" s="48"/>
      <c r="L1048" s="41"/>
      <c r="M1048" s="61"/>
      <c r="N1048" s="41"/>
      <c r="O1048" s="129"/>
    </row>
    <row r="1049" spans="2:15" ht="12.75" customHeight="1">
      <c r="B1049" s="112">
        <f t="shared" si="23"/>
        <v>0</v>
      </c>
      <c r="C1049" s="37"/>
      <c r="D1049" s="67"/>
      <c r="E1049" s="47"/>
      <c r="F1049" s="41"/>
      <c r="G1049" s="41"/>
      <c r="H1049" s="48"/>
      <c r="I1049" s="41"/>
      <c r="J1049" s="41"/>
      <c r="K1049" s="48"/>
      <c r="L1049" s="41"/>
      <c r="M1049" s="61"/>
      <c r="N1049" s="41"/>
      <c r="O1049" s="129"/>
    </row>
    <row r="1050" spans="2:15" ht="12.75" customHeight="1">
      <c r="B1050" s="112">
        <f t="shared" si="23"/>
        <v>0</v>
      </c>
      <c r="C1050" s="37"/>
      <c r="D1050" s="67"/>
      <c r="E1050" s="47"/>
      <c r="F1050" s="41"/>
      <c r="G1050" s="41"/>
      <c r="H1050" s="48"/>
      <c r="I1050" s="41"/>
      <c r="J1050" s="41"/>
      <c r="K1050" s="48"/>
      <c r="L1050" s="41"/>
      <c r="M1050" s="61"/>
      <c r="N1050" s="41"/>
      <c r="O1050" s="129"/>
    </row>
    <row r="1051" spans="2:15" ht="12.75" customHeight="1">
      <c r="B1051" s="112">
        <f t="shared" si="23"/>
        <v>0</v>
      </c>
      <c r="C1051" s="37"/>
      <c r="D1051" s="67"/>
      <c r="E1051" s="47"/>
      <c r="F1051" s="41"/>
      <c r="G1051" s="41"/>
      <c r="H1051" s="48"/>
      <c r="I1051" s="41"/>
      <c r="J1051" s="41"/>
      <c r="K1051" s="48"/>
      <c r="L1051" s="41"/>
      <c r="M1051" s="61"/>
      <c r="N1051" s="41"/>
      <c r="O1051" s="129"/>
    </row>
    <row r="1052" spans="2:15" ht="12.75" customHeight="1">
      <c r="B1052" s="112">
        <f t="shared" si="23"/>
        <v>0</v>
      </c>
      <c r="C1052" s="37"/>
      <c r="D1052" s="67"/>
      <c r="E1052" s="47"/>
      <c r="F1052" s="41"/>
      <c r="G1052" s="41"/>
      <c r="H1052" s="48"/>
      <c r="I1052" s="41"/>
      <c r="J1052" s="41"/>
      <c r="K1052" s="48"/>
      <c r="L1052" s="41"/>
      <c r="M1052" s="61"/>
      <c r="N1052" s="41"/>
      <c r="O1052" s="129"/>
    </row>
    <row r="1053" spans="2:15" ht="12.75" customHeight="1">
      <c r="B1053" s="112">
        <f t="shared" si="23"/>
        <v>0</v>
      </c>
      <c r="C1053" s="37"/>
      <c r="D1053" s="67"/>
      <c r="E1053" s="47"/>
      <c r="F1053" s="41"/>
      <c r="G1053" s="41"/>
      <c r="H1053" s="48"/>
      <c r="I1053" s="41"/>
      <c r="J1053" s="41"/>
      <c r="K1053" s="48"/>
      <c r="L1053" s="41"/>
      <c r="M1053" s="61"/>
      <c r="N1053" s="41"/>
      <c r="O1053" s="129"/>
    </row>
    <row r="1054" spans="2:15" ht="12.75" customHeight="1">
      <c r="B1054" s="112">
        <f t="shared" si="23"/>
        <v>0</v>
      </c>
      <c r="C1054" s="37"/>
      <c r="D1054" s="67"/>
      <c r="E1054" s="47"/>
      <c r="F1054" s="41"/>
      <c r="G1054" s="41"/>
      <c r="H1054" s="48"/>
      <c r="I1054" s="41"/>
      <c r="J1054" s="41"/>
      <c r="K1054" s="48"/>
      <c r="L1054" s="41"/>
      <c r="M1054" s="61"/>
      <c r="N1054" s="41"/>
      <c r="O1054" s="129"/>
    </row>
    <row r="1055" spans="2:15" ht="12.75" customHeight="1">
      <c r="B1055" s="112">
        <f t="shared" si="23"/>
        <v>0</v>
      </c>
      <c r="C1055" s="37"/>
      <c r="D1055" s="67"/>
      <c r="E1055" s="47"/>
      <c r="F1055" s="41"/>
      <c r="G1055" s="41"/>
      <c r="H1055" s="48"/>
      <c r="I1055" s="41"/>
      <c r="J1055" s="41"/>
      <c r="K1055" s="48"/>
      <c r="L1055" s="41"/>
      <c r="M1055" s="61"/>
      <c r="N1055" s="41"/>
      <c r="O1055" s="129"/>
    </row>
    <row r="1056" spans="2:15" ht="12.75" customHeight="1">
      <c r="B1056" s="112">
        <f t="shared" si="23"/>
        <v>0</v>
      </c>
      <c r="C1056" s="37"/>
      <c r="D1056" s="67"/>
      <c r="E1056" s="47"/>
      <c r="F1056" s="41"/>
      <c r="G1056" s="41"/>
      <c r="H1056" s="48"/>
      <c r="I1056" s="41"/>
      <c r="J1056" s="41"/>
      <c r="K1056" s="48"/>
      <c r="L1056" s="41"/>
      <c r="M1056" s="61"/>
      <c r="N1056" s="41"/>
      <c r="O1056" s="129"/>
    </row>
    <row r="1057" spans="2:15" ht="12.75" customHeight="1">
      <c r="B1057" s="112">
        <f t="shared" si="23"/>
        <v>0</v>
      </c>
      <c r="C1057" s="37"/>
      <c r="D1057" s="67"/>
      <c r="E1057" s="47"/>
      <c r="F1057" s="41"/>
      <c r="G1057" s="41"/>
      <c r="H1057" s="48"/>
      <c r="I1057" s="41"/>
      <c r="J1057" s="41"/>
      <c r="K1057" s="48"/>
      <c r="L1057" s="41"/>
      <c r="M1057" s="61"/>
      <c r="N1057" s="41"/>
      <c r="O1057" s="129"/>
    </row>
    <row r="1058" spans="2:15" ht="12.75" customHeight="1">
      <c r="B1058" s="112">
        <f t="shared" si="23"/>
        <v>0</v>
      </c>
      <c r="C1058" s="37"/>
      <c r="D1058" s="67"/>
      <c r="E1058" s="47"/>
      <c r="F1058" s="41"/>
      <c r="G1058" s="41"/>
      <c r="H1058" s="48"/>
      <c r="I1058" s="41"/>
      <c r="J1058" s="41"/>
      <c r="K1058" s="48"/>
      <c r="L1058" s="41"/>
      <c r="M1058" s="61"/>
      <c r="N1058" s="41"/>
      <c r="O1058" s="129"/>
    </row>
    <row r="1059" spans="2:15" ht="12.75" customHeight="1">
      <c r="B1059" s="112">
        <f t="shared" si="23"/>
        <v>0</v>
      </c>
      <c r="C1059" s="37"/>
      <c r="D1059" s="67"/>
      <c r="E1059" s="47"/>
      <c r="F1059" s="41"/>
      <c r="G1059" s="41"/>
      <c r="H1059" s="48"/>
      <c r="I1059" s="41"/>
      <c r="J1059" s="41"/>
      <c r="K1059" s="48"/>
      <c r="L1059" s="41"/>
      <c r="M1059" s="61"/>
      <c r="N1059" s="41"/>
      <c r="O1059" s="129"/>
    </row>
    <row r="1060" spans="2:15" ht="12.75" customHeight="1">
      <c r="B1060" s="112">
        <f t="shared" si="23"/>
        <v>0</v>
      </c>
      <c r="C1060" s="37"/>
      <c r="D1060" s="67"/>
      <c r="E1060" s="47"/>
      <c r="F1060" s="41"/>
      <c r="G1060" s="41"/>
      <c r="H1060" s="48"/>
      <c r="I1060" s="41"/>
      <c r="J1060" s="41"/>
      <c r="K1060" s="48"/>
      <c r="L1060" s="41"/>
      <c r="M1060" s="61"/>
      <c r="N1060" s="41"/>
      <c r="O1060" s="129"/>
    </row>
    <row r="1061" spans="2:15" ht="12.75" customHeight="1">
      <c r="B1061" s="112">
        <f t="shared" si="23"/>
        <v>0</v>
      </c>
      <c r="C1061" s="37"/>
      <c r="D1061" s="67"/>
      <c r="E1061" s="47"/>
      <c r="F1061" s="41"/>
      <c r="G1061" s="41"/>
      <c r="H1061" s="48"/>
      <c r="I1061" s="41"/>
      <c r="J1061" s="41"/>
      <c r="K1061" s="48"/>
      <c r="L1061" s="41"/>
      <c r="M1061" s="61"/>
      <c r="N1061" s="41"/>
      <c r="O1061" s="129"/>
    </row>
    <row r="1062" spans="2:15" ht="12.75" customHeight="1">
      <c r="B1062" s="112">
        <f t="shared" si="23"/>
        <v>0</v>
      </c>
      <c r="C1062" s="37"/>
      <c r="D1062" s="67"/>
      <c r="E1062" s="47"/>
      <c r="F1062" s="41"/>
      <c r="G1062" s="41"/>
      <c r="H1062" s="48"/>
      <c r="I1062" s="41"/>
      <c r="J1062" s="41"/>
      <c r="K1062" s="48"/>
      <c r="L1062" s="41"/>
      <c r="M1062" s="61"/>
      <c r="N1062" s="41"/>
      <c r="O1062" s="129"/>
    </row>
    <row r="1063" spans="2:15" ht="12.75" customHeight="1">
      <c r="B1063" s="112">
        <f t="shared" si="23"/>
        <v>0</v>
      </c>
      <c r="C1063" s="37"/>
      <c r="D1063" s="67"/>
      <c r="E1063" s="47"/>
      <c r="F1063" s="41"/>
      <c r="G1063" s="41"/>
      <c r="H1063" s="48"/>
      <c r="I1063" s="41"/>
      <c r="J1063" s="41"/>
      <c r="K1063" s="48"/>
      <c r="L1063" s="41"/>
      <c r="M1063" s="61"/>
      <c r="N1063" s="41"/>
      <c r="O1063" s="129"/>
    </row>
    <row r="1064" spans="2:15" ht="12.75" customHeight="1">
      <c r="B1064" s="112">
        <f t="shared" si="23"/>
        <v>0</v>
      </c>
      <c r="C1064" s="37"/>
      <c r="D1064" s="67"/>
      <c r="E1064" s="47"/>
      <c r="F1064" s="41"/>
      <c r="G1064" s="41"/>
      <c r="H1064" s="48"/>
      <c r="I1064" s="41"/>
      <c r="J1064" s="41"/>
      <c r="K1064" s="48"/>
      <c r="L1064" s="41"/>
      <c r="M1064" s="61"/>
      <c r="N1064" s="41"/>
      <c r="O1064" s="129"/>
    </row>
    <row r="1065" spans="2:15" ht="12.75" customHeight="1">
      <c r="B1065" s="112">
        <f t="shared" si="23"/>
        <v>0</v>
      </c>
      <c r="C1065" s="37"/>
      <c r="D1065" s="67"/>
      <c r="E1065" s="47"/>
      <c r="F1065" s="41"/>
      <c r="G1065" s="41"/>
      <c r="H1065" s="48"/>
      <c r="I1065" s="41"/>
      <c r="J1065" s="41"/>
      <c r="K1065" s="48"/>
      <c r="L1065" s="41"/>
      <c r="M1065" s="61"/>
      <c r="N1065" s="41"/>
      <c r="O1065" s="129"/>
    </row>
    <row r="1066" spans="2:15" ht="12.75" customHeight="1">
      <c r="B1066" s="112">
        <f t="shared" si="23"/>
        <v>0</v>
      </c>
      <c r="C1066" s="37"/>
      <c r="D1066" s="67"/>
      <c r="E1066" s="47"/>
      <c r="F1066" s="41"/>
      <c r="G1066" s="41"/>
      <c r="H1066" s="48"/>
      <c r="I1066" s="41"/>
      <c r="J1066" s="41"/>
      <c r="K1066" s="48"/>
      <c r="L1066" s="41"/>
      <c r="M1066" s="61"/>
      <c r="N1066" s="41"/>
      <c r="O1066" s="129"/>
    </row>
    <row r="1067" spans="2:15" ht="12.75" customHeight="1">
      <c r="B1067" s="112">
        <f t="shared" si="23"/>
        <v>0</v>
      </c>
      <c r="C1067" s="37"/>
      <c r="D1067" s="67"/>
      <c r="E1067" s="47"/>
      <c r="F1067" s="41"/>
      <c r="G1067" s="41"/>
      <c r="H1067" s="48"/>
      <c r="I1067" s="41"/>
      <c r="J1067" s="41"/>
      <c r="K1067" s="48"/>
      <c r="L1067" s="41"/>
      <c r="M1067" s="61"/>
      <c r="N1067" s="41"/>
      <c r="O1067" s="129"/>
    </row>
    <row r="1068" spans="2:15" ht="12.75" customHeight="1">
      <c r="B1068" s="112">
        <f t="shared" si="23"/>
        <v>0</v>
      </c>
      <c r="C1068" s="37"/>
      <c r="D1068" s="67"/>
      <c r="E1068" s="47"/>
      <c r="F1068" s="41"/>
      <c r="G1068" s="41"/>
      <c r="H1068" s="48"/>
      <c r="I1068" s="41"/>
      <c r="J1068" s="41"/>
      <c r="K1068" s="48"/>
      <c r="L1068" s="41"/>
      <c r="M1068" s="61"/>
      <c r="N1068" s="41"/>
      <c r="O1068" s="129"/>
    </row>
    <row r="1069" spans="2:15" ht="12.75" customHeight="1">
      <c r="B1069" s="112">
        <f t="shared" si="23"/>
        <v>0</v>
      </c>
      <c r="C1069" s="37"/>
      <c r="D1069" s="67"/>
      <c r="E1069" s="47"/>
      <c r="F1069" s="41"/>
      <c r="G1069" s="41"/>
      <c r="H1069" s="48"/>
      <c r="I1069" s="41"/>
      <c r="J1069" s="41"/>
      <c r="K1069" s="48"/>
      <c r="L1069" s="41"/>
      <c r="M1069" s="61"/>
      <c r="N1069" s="41"/>
      <c r="O1069" s="129"/>
    </row>
    <row r="1070" spans="2:15" ht="12.75" customHeight="1">
      <c r="B1070" s="112">
        <f t="shared" si="23"/>
        <v>0</v>
      </c>
      <c r="C1070" s="37"/>
      <c r="D1070" s="67"/>
      <c r="E1070" s="47"/>
      <c r="F1070" s="41"/>
      <c r="G1070" s="41"/>
      <c r="H1070" s="48"/>
      <c r="I1070" s="41"/>
      <c r="J1070" s="41"/>
      <c r="K1070" s="48"/>
      <c r="L1070" s="41"/>
      <c r="M1070" s="61"/>
      <c r="N1070" s="41"/>
      <c r="O1070" s="129"/>
    </row>
    <row r="1071" spans="2:15" ht="12.75" customHeight="1">
      <c r="B1071" s="112">
        <f t="shared" si="23"/>
        <v>0</v>
      </c>
      <c r="C1071" s="37"/>
      <c r="D1071" s="67"/>
      <c r="E1071" s="47"/>
      <c r="F1071" s="41"/>
      <c r="G1071" s="41"/>
      <c r="H1071" s="48"/>
      <c r="I1071" s="41"/>
      <c r="J1071" s="41"/>
      <c r="K1071" s="48"/>
      <c r="L1071" s="41"/>
      <c r="M1071" s="61"/>
      <c r="N1071" s="41"/>
      <c r="O1071" s="129"/>
    </row>
    <row r="1072" spans="2:15" ht="12.75" customHeight="1">
      <c r="B1072" s="112">
        <f t="shared" si="23"/>
        <v>0</v>
      </c>
      <c r="C1072" s="37"/>
      <c r="D1072" s="67"/>
      <c r="E1072" s="47"/>
      <c r="F1072" s="41"/>
      <c r="G1072" s="41"/>
      <c r="H1072" s="48"/>
      <c r="I1072" s="41"/>
      <c r="J1072" s="41"/>
      <c r="K1072" s="48"/>
      <c r="L1072" s="41"/>
      <c r="M1072" s="61"/>
      <c r="N1072" s="41"/>
      <c r="O1072" s="129"/>
    </row>
    <row r="1073" spans="2:15" ht="12.75" customHeight="1">
      <c r="B1073" s="112">
        <f t="shared" si="23"/>
        <v>0</v>
      </c>
      <c r="C1073" s="37"/>
      <c r="D1073" s="67"/>
      <c r="E1073" s="47"/>
      <c r="F1073" s="41"/>
      <c r="G1073" s="41"/>
      <c r="H1073" s="48"/>
      <c r="I1073" s="41"/>
      <c r="J1073" s="41"/>
      <c r="K1073" s="48"/>
      <c r="L1073" s="41"/>
      <c r="M1073" s="61"/>
      <c r="N1073" s="41"/>
      <c r="O1073" s="129"/>
    </row>
    <row r="1074" spans="2:15" ht="12.75" customHeight="1">
      <c r="B1074" s="112">
        <f t="shared" si="23"/>
        <v>0</v>
      </c>
      <c r="C1074" s="37"/>
      <c r="D1074" s="67"/>
      <c r="E1074" s="47"/>
      <c r="F1074" s="41"/>
      <c r="G1074" s="41"/>
      <c r="H1074" s="48"/>
      <c r="I1074" s="41"/>
      <c r="J1074" s="41"/>
      <c r="K1074" s="48"/>
      <c r="L1074" s="41"/>
      <c r="M1074" s="61"/>
      <c r="N1074" s="41"/>
      <c r="O1074" s="129"/>
    </row>
    <row r="1075" spans="2:15" ht="12.75" customHeight="1">
      <c r="B1075" s="112">
        <f t="shared" si="23"/>
        <v>0</v>
      </c>
      <c r="C1075" s="37"/>
      <c r="D1075" s="67"/>
      <c r="E1075" s="47"/>
      <c r="F1075" s="41"/>
      <c r="G1075" s="41"/>
      <c r="H1075" s="48"/>
      <c r="I1075" s="41"/>
      <c r="J1075" s="41"/>
      <c r="K1075" s="48"/>
      <c r="L1075" s="41"/>
      <c r="M1075" s="61"/>
      <c r="N1075" s="41"/>
      <c r="O1075" s="129"/>
    </row>
    <row r="1076" spans="2:15" ht="13.5" customHeight="1">
      <c r="B1076" s="112">
        <f t="shared" si="23"/>
        <v>0</v>
      </c>
      <c r="C1076" s="37"/>
      <c r="D1076" s="67"/>
      <c r="E1076" s="47"/>
      <c r="F1076" s="41"/>
      <c r="G1076" s="41"/>
      <c r="H1076" s="48"/>
      <c r="I1076" s="41"/>
      <c r="J1076" s="41"/>
      <c r="K1076" s="48"/>
      <c r="L1076" s="41"/>
      <c r="M1076" s="61"/>
      <c r="N1076" s="41"/>
      <c r="O1076" s="129"/>
    </row>
    <row r="1077" spans="2:15" ht="12.75" customHeight="1">
      <c r="B1077" s="112">
        <f t="shared" si="23"/>
        <v>0</v>
      </c>
      <c r="C1077" s="37"/>
      <c r="D1077" s="67"/>
      <c r="E1077" s="47"/>
      <c r="F1077" s="41"/>
      <c r="G1077" s="41"/>
      <c r="H1077" s="48"/>
      <c r="I1077" s="41"/>
      <c r="J1077" s="41"/>
      <c r="K1077" s="48"/>
      <c r="L1077" s="41"/>
      <c r="M1077" s="61"/>
      <c r="N1077" s="41"/>
      <c r="O1077" s="129"/>
    </row>
    <row r="1078" spans="2:15" ht="13.5" customHeight="1">
      <c r="B1078" s="112">
        <f t="shared" si="23"/>
        <v>0</v>
      </c>
      <c r="C1078" s="37"/>
      <c r="D1078" s="67"/>
      <c r="E1078" s="47"/>
      <c r="F1078" s="41"/>
      <c r="G1078" s="41"/>
      <c r="H1078" s="48"/>
      <c r="I1078" s="41"/>
      <c r="J1078" s="41"/>
      <c r="K1078" s="48"/>
      <c r="L1078" s="41"/>
      <c r="M1078" s="61"/>
      <c r="N1078" s="41"/>
      <c r="O1078" s="129"/>
    </row>
    <row r="1079" spans="2:15">
      <c r="B1079" s="112">
        <f t="shared" si="23"/>
        <v>0</v>
      </c>
      <c r="C1079" s="37"/>
      <c r="D1079" s="67"/>
      <c r="E1079" s="47"/>
      <c r="F1079" s="41"/>
      <c r="G1079" s="41"/>
      <c r="H1079" s="48"/>
      <c r="I1079" s="41"/>
      <c r="J1079" s="41"/>
      <c r="K1079" s="48"/>
      <c r="L1079" s="41"/>
      <c r="M1079" s="61"/>
      <c r="N1079" s="41"/>
      <c r="O1079" s="129"/>
    </row>
    <row r="1080" spans="2:15">
      <c r="B1080" s="112">
        <f t="shared" si="23"/>
        <v>0</v>
      </c>
      <c r="C1080" s="37"/>
      <c r="D1080" s="67"/>
      <c r="E1080" s="47"/>
      <c r="F1080" s="41"/>
      <c r="G1080" s="41"/>
      <c r="H1080" s="48"/>
      <c r="I1080" s="41"/>
      <c r="J1080" s="41"/>
      <c r="K1080" s="48"/>
      <c r="L1080" s="41"/>
      <c r="M1080" s="61"/>
      <c r="N1080" s="41"/>
      <c r="O1080" s="129"/>
    </row>
    <row r="1081" spans="2:15">
      <c r="B1081" s="112">
        <f t="shared" si="23"/>
        <v>0</v>
      </c>
      <c r="C1081" s="37"/>
      <c r="D1081" s="67"/>
      <c r="E1081" s="47"/>
      <c r="F1081" s="41"/>
      <c r="G1081" s="41"/>
      <c r="H1081" s="48"/>
      <c r="I1081" s="41"/>
      <c r="J1081" s="41"/>
      <c r="K1081" s="48"/>
      <c r="L1081" s="41"/>
      <c r="M1081" s="61"/>
      <c r="N1081" s="41"/>
      <c r="O1081" s="129"/>
    </row>
  </sheetData>
  <sheetProtection password="8A86" sheet="1"/>
  <mergeCells count="44">
    <mergeCell ref="M89:M90"/>
    <mergeCell ref="N89:N90"/>
    <mergeCell ref="O89:O90"/>
    <mergeCell ref="L36:L37"/>
    <mergeCell ref="B76:B77"/>
    <mergeCell ref="C76:F76"/>
    <mergeCell ref="G76:J76"/>
    <mergeCell ref="B89:B90"/>
    <mergeCell ref="C89:C90"/>
    <mergeCell ref="D89:D90"/>
    <mergeCell ref="E89:E90"/>
    <mergeCell ref="F89:G89"/>
    <mergeCell ref="H89:H90"/>
    <mergeCell ref="I89:I90"/>
    <mergeCell ref="J89:J90"/>
    <mergeCell ref="K89:K90"/>
    <mergeCell ref="L89:L90"/>
    <mergeCell ref="B36:B37"/>
    <mergeCell ref="C36:C37"/>
    <mergeCell ref="D36:D37"/>
    <mergeCell ref="E36:F36"/>
    <mergeCell ref="K36:K37"/>
    <mergeCell ref="G22:G23"/>
    <mergeCell ref="H22:H23"/>
    <mergeCell ref="I22:J22"/>
    <mergeCell ref="K22:K23"/>
    <mergeCell ref="L22:L23"/>
    <mergeCell ref="B22:B23"/>
    <mergeCell ref="C22:C23"/>
    <mergeCell ref="D22:D23"/>
    <mergeCell ref="E22:E23"/>
    <mergeCell ref="F22:F23"/>
    <mergeCell ref="B1:J1"/>
    <mergeCell ref="C2:D2"/>
    <mergeCell ref="F3:G3"/>
    <mergeCell ref="F4:G4"/>
    <mergeCell ref="B7:B8"/>
    <mergeCell ref="C7:C8"/>
    <mergeCell ref="D7:D8"/>
    <mergeCell ref="E7:E8"/>
    <mergeCell ref="F7:F8"/>
    <mergeCell ref="G7:G8"/>
    <mergeCell ref="H7:H8"/>
    <mergeCell ref="I7:J7"/>
  </mergeCells>
  <conditionalFormatting sqref="C19 C34">
    <cfRule type="cellIs" dxfId="37" priority="4" stopIfTrue="1" operator="lessThan">
      <formula>1</formula>
    </cfRule>
    <cfRule type="cellIs" dxfId="36" priority="3" stopIfTrue="1" operator="notEqual">
      <formula>1</formula>
    </cfRule>
  </conditionalFormatting>
  <conditionalFormatting sqref="H24:H33 H9:H18">
    <cfRule type="cellIs" dxfId="35" priority="2" operator="notEqual">
      <formula>1</formula>
    </cfRule>
  </conditionalFormatting>
  <conditionalFormatting sqref="H24:H33 H9:H18 C19 C34">
    <cfRule type="cellIs" dxfId="34" priority="1" stopIfTrue="1" operator="notEqual">
      <formula>1</formula>
    </cfRule>
  </conditionalFormatting>
  <dataValidations count="15">
    <dataValidation type="list" allowBlank="1" showInputMessage="1" showErrorMessage="1" sqref="E91:E1081" xr:uid="{AAFFEDA7-E6B7-4831-BFE3-D52C08A7B1FC}">
      <formula1>$AN$2:$AN$13</formula1>
    </dataValidation>
    <dataValidation type="list" allowBlank="1" showInputMessage="1" showErrorMessage="1" errorTitle="olympijská / neolympijská disc." error="Vyberte zo zoznamu hodnotu, podľa toho, či ide o olympijskú alebo neolympijskú disciplínu." sqref="I91:I1081" xr:uid="{61B45193-0776-4969-8E06-6A6A777FFF8D}">
      <formula1>"olympijská,neolympijská"</formula1>
    </dataValidation>
    <dataValidation type="whole" allowBlank="1" showInputMessage="1" showErrorMessage="1" errorTitle="Rebríček svetovej federácie Od" error="Uveďte celé číslo v rozsahu 1 - 300" sqref="C4:C5" xr:uid="{5CED5CA3-689E-4A41-A059-EA92E98BE2D6}">
      <formula1>1</formula1>
      <formula2>300</formula2>
    </dataValidation>
    <dataValidation type="whole" allowBlank="1" showInputMessage="1" showErrorMessage="1" errorTitle="Rebríček Od" error="Zadajte celé číslo v rozsahu 1 - 1000" sqref="I24:I33 E38:E74" xr:uid="{C2477A71-785E-4662-82CC-C58676B026A0}">
      <formula1>1</formula1>
      <formula2>1000</formula2>
    </dataValidation>
    <dataValidation type="whole" allowBlank="1" showInputMessage="1" showErrorMessage="1" errorTitle="Počet zahr.športovcov" error="Celé číslo v rozsahu 0 - 50" sqref="N91:N1081" xr:uid="{2BC68E2F-EAC5-4D11-A77D-92C9A765BA17}">
      <formula1>0</formula1>
      <formula2>50</formula2>
    </dataValidation>
    <dataValidation type="whole" allowBlank="1" showInputMessage="1" showErrorMessage="1" errorTitle="Počet krajín na podujatí" error="Zadajte celé číslo v rozsahu 1 - 300" sqref="M91:M1081" xr:uid="{730B37AD-597A-4DE8-AF88-AB54CA1849E1}">
      <formula1>1</formula1>
      <formula2>300</formula2>
    </dataValidation>
    <dataValidation type="whole" allowBlank="1" showInputMessage="1" showErrorMessage="1" errorTitle="Počet štartujúcich" error="Zadajte celé číslo v rozsahu 1 - 1000" sqref="L91:L1081" xr:uid="{6712AC53-60B8-4DDD-8CA5-D6C723BBE198}">
      <formula1>1</formula1>
      <formula2>1000</formula2>
    </dataValidation>
    <dataValidation type="whole" allowBlank="1" showInputMessage="1" showErrorMessage="1" errorTitle="Počet športovcov" error="Počet športovcov, ktorí sa podieľali na dosiahnutí výsledky (počet členov posádky, štafety, družstva)._x000a_Celé číslo v rozsahu 1 - 50" sqref="J91:J1081" xr:uid="{89D9B1E2-1E7D-4385-83AA-77656CCE17AB}">
      <formula1>1</formula1>
      <formula2>50</formula2>
    </dataValidation>
    <dataValidation type="whole" allowBlank="1" showInputMessage="1" showErrorMessage="1" errorTitle="poradie Od" error="Zadajte celé číslo v rozsahu 1 - 1000" sqref="F91:F1081" xr:uid="{D73D02A8-3EED-44D4-9166-E6781C1C53C8}">
      <formula1>1</formula1>
      <formula2>1000</formula2>
    </dataValidation>
    <dataValidation type="list" allowBlank="1" showInputMessage="1" showErrorMessage="1" sqref="D91:D1081" xr:uid="{F4820E59-539C-412D-B004-B1091B8BADF4}">
      <formula1>"R-1"</formula1>
    </dataValidation>
    <dataValidation type="list" allowBlank="1" showInputMessage="1" showErrorMessage="1" sqref="D38:D74" xr:uid="{A6081CA4-A177-484C-AEE3-189B0DCA6283}">
      <formula1>"Muži,Ženy,Zmiešaná"</formula1>
    </dataValidation>
    <dataValidation type="list" allowBlank="1" showInputMessage="1" showErrorMessage="1" sqref="C38:C74 C91:C1081" xr:uid="{A6DA3469-5FC8-4D94-961B-FFCB2F9662A9}">
      <formula1>$B$24:$B$33</formula1>
    </dataValidation>
    <dataValidation type="whole" allowBlank="1" showInputMessage="1" showErrorMessage="1" errorTitle="Rebríček Do" error="Zadajte celé číslo v rozsahu Od - 1000" sqref="J24:J33 F38:F74" xr:uid="{C1EB9853-E9DA-4C26-A570-70CBEFD568F9}">
      <formula1>E24</formula1>
      <formula2>1000</formula2>
    </dataValidation>
    <dataValidation type="whole" allowBlank="1" showInputMessage="1" showErrorMessage="1" errorTitle="Poradie Do" error="Zadajte celé číslo v rozsahu Od - 1000" sqref="G91:G1081" xr:uid="{46F8C144-6FE5-4ADF-82DF-BE39C1F265E6}">
      <formula1>F91</formula1>
      <formula2>1000</formula2>
    </dataValidation>
    <dataValidation type="whole" allowBlank="1" showInputMessage="1" showErrorMessage="1" errorTitle="Rebríček svetovej federácie Do" error="Uveďťe celé číslo v rozsahu Od - 300" sqref="D4" xr:uid="{DE0A4287-C5C2-498D-82B2-BF27A6A5C87D}">
      <formula1>C4</formula1>
      <formula2>300</formula2>
    </dataValidation>
  </dataValidations>
  <printOptions horizontalCentered="1"/>
  <pageMargins left="0.19685039370078741" right="0.19685039370078741" top="0.47244094488188981" bottom="0.39370078740157483" header="0.31496062992125984" footer="0.27559055118110237"/>
  <pageSetup paperSize="9" scale="85" orientation="landscape" r:id="rId1"/>
  <headerFooter>
    <oddFooter>&amp;L&amp;F, &amp;A&amp;C&amp;8strana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B78B-EFF5-487D-8E1A-6A3F39DD37CA}">
  <dimension ref="A1:AN1081"/>
  <sheetViews>
    <sheetView workbookViewId="0">
      <selection activeCell="B1" sqref="B1:J1"/>
    </sheetView>
  </sheetViews>
  <sheetFormatPr defaultRowHeight="11.25"/>
  <cols>
    <col min="1" max="1" width="10.7109375" style="95" customWidth="1"/>
    <col min="2" max="2" width="23.5703125" style="95" customWidth="1"/>
    <col min="3" max="10" width="10.7109375" style="102" customWidth="1"/>
    <col min="11" max="14" width="8.85546875" style="95" customWidth="1"/>
    <col min="15" max="15" width="20.7109375" style="95" customWidth="1"/>
    <col min="16" max="16" width="3.5703125" style="95" customWidth="1"/>
    <col min="17" max="19" width="12.42578125" style="95" customWidth="1"/>
    <col min="20" max="20" width="6.140625" style="95" bestFit="1" customWidth="1"/>
    <col min="21" max="30" width="5.85546875" style="95" customWidth="1"/>
    <col min="31" max="31" width="23.140625" style="102" customWidth="1"/>
    <col min="32" max="32" width="26.7109375" style="102" customWidth="1"/>
    <col min="33" max="36" width="5.7109375" style="328" customWidth="1"/>
    <col min="37" max="38" width="2.28515625" style="95" customWidth="1"/>
    <col min="39" max="39" width="9.140625" style="95"/>
    <col min="40" max="40" width="9.140625" style="102"/>
    <col min="41" max="16384" width="9.140625" style="95"/>
  </cols>
  <sheetData>
    <row r="1" spans="2:40" ht="38.25" customHeight="1" thickBot="1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354" t="s">
        <v>552</v>
      </c>
      <c r="L1" s="96"/>
      <c r="O1" s="96"/>
      <c r="AA1" s="198" t="s">
        <v>424</v>
      </c>
      <c r="AE1" s="293" t="s">
        <v>27</v>
      </c>
      <c r="AF1" s="293" t="s">
        <v>55</v>
      </c>
      <c r="AG1" s="294" t="s">
        <v>56</v>
      </c>
      <c r="AH1" s="294" t="s">
        <v>57</v>
      </c>
      <c r="AI1" s="294" t="s">
        <v>58</v>
      </c>
      <c r="AJ1" s="294" t="s">
        <v>59</v>
      </c>
      <c r="AK1" s="295" t="s">
        <v>60</v>
      </c>
      <c r="AM1" s="99">
        <f>MATCH(C2,AE:AE,0)</f>
        <v>204</v>
      </c>
      <c r="AN1" s="1"/>
    </row>
    <row r="2" spans="2:40" ht="13.5" thickBot="1">
      <c r="B2" s="100" t="s">
        <v>27</v>
      </c>
      <c r="C2" s="386">
        <f>+ID!C16</f>
        <v>0</v>
      </c>
      <c r="D2" s="387"/>
      <c r="E2" s="101"/>
      <c r="F2" s="95"/>
      <c r="I2" s="350"/>
      <c r="K2" s="21" t="s">
        <v>553</v>
      </c>
      <c r="O2" s="96"/>
      <c r="Q2" s="102"/>
      <c r="AE2" s="203" t="str">
        <f>+ciselniky!A6</f>
        <v>americký futbal</v>
      </c>
      <c r="AF2" s="203" t="str">
        <f>+ciselniky!B6</f>
        <v>kontaktný americký futbal</v>
      </c>
      <c r="AG2" s="204">
        <f>+ciselniky!C6</f>
        <v>0.9</v>
      </c>
      <c r="AH2" s="204">
        <f>+ciselniky!D6</f>
        <v>1</v>
      </c>
      <c r="AI2" s="204">
        <f>+ciselniky!E6</f>
        <v>0</v>
      </c>
      <c r="AJ2" s="204">
        <f>+ciselniky!F6</f>
        <v>0</v>
      </c>
      <c r="AK2" s="203" t="str">
        <f>+ciselniky!G6</f>
        <v>K</v>
      </c>
      <c r="AM2" s="99">
        <f>COUNTIF(AE:AE,C2)</f>
        <v>15</v>
      </c>
      <c r="AN2" s="1" t="str">
        <f>+ciselniky!A224</f>
        <v>OH/ZOH</v>
      </c>
    </row>
    <row r="3" spans="2:40" ht="13.5" hidden="1" thickBot="1">
      <c r="B3" s="33" t="s">
        <v>425</v>
      </c>
      <c r="C3" s="103" t="s">
        <v>426</v>
      </c>
      <c r="D3" s="103" t="s">
        <v>427</v>
      </c>
      <c r="F3" s="383" t="s">
        <v>428</v>
      </c>
      <c r="G3" s="383"/>
      <c r="O3" s="96"/>
      <c r="Q3" s="102" t="s">
        <v>429</v>
      </c>
      <c r="AE3" s="203" t="str">
        <f>+ciselniky!A7</f>
        <v>americký futbal</v>
      </c>
      <c r="AF3" s="203" t="str">
        <f>+ciselniky!B7</f>
        <v>vlajkový americký futbal</v>
      </c>
      <c r="AG3" s="204">
        <f>+ciselniky!C7</f>
        <v>0.1</v>
      </c>
      <c r="AH3" s="204">
        <f>+ciselniky!D7</f>
        <v>0.5</v>
      </c>
      <c r="AI3" s="204">
        <f>+ciselniky!E7</f>
        <v>0.5</v>
      </c>
      <c r="AJ3" s="204">
        <f>+ciselniky!F7</f>
        <v>0</v>
      </c>
      <c r="AK3" s="203" t="str">
        <f>+ciselniky!G7</f>
        <v>K</v>
      </c>
      <c r="AN3" s="1" t="str">
        <f>+ciselniky!A225</f>
        <v>SHNŠ</v>
      </c>
    </row>
    <row r="4" spans="2:40" ht="13.5" hidden="1" customHeight="1" thickBot="1">
      <c r="B4" s="100" t="s">
        <v>430</v>
      </c>
      <c r="C4" s="50"/>
      <c r="D4" s="51"/>
      <c r="E4" s="101"/>
      <c r="F4" s="388" t="s">
        <v>554</v>
      </c>
      <c r="G4" s="389"/>
      <c r="H4" s="127"/>
      <c r="O4" s="96"/>
      <c r="Q4" s="102" t="s">
        <v>432</v>
      </c>
      <c r="AE4" s="203" t="str">
        <f>+ciselniky!A8</f>
        <v>americký futbal</v>
      </c>
      <c r="AF4" s="203" t="str">
        <f>+ciselniky!B8</f>
        <v>plážový americký futbal</v>
      </c>
      <c r="AG4" s="204">
        <f>+ciselniky!C8</f>
        <v>0</v>
      </c>
      <c r="AH4" s="204">
        <f>+ciselniky!D8</f>
        <v>0</v>
      </c>
      <c r="AI4" s="204">
        <f>+ciselniky!E8</f>
        <v>0</v>
      </c>
      <c r="AJ4" s="204">
        <f>+ciselniky!F8</f>
        <v>0</v>
      </c>
      <c r="AK4" s="203" t="str">
        <f>+ciselniky!G8</f>
        <v>K</v>
      </c>
      <c r="AN4" s="1" t="str">
        <f>+ciselniky!A226</f>
        <v>MS/HMS</v>
      </c>
    </row>
    <row r="5" spans="2:40" ht="13.5" hidden="1" customHeight="1" thickBot="1">
      <c r="B5" s="100" t="s">
        <v>433</v>
      </c>
      <c r="C5" s="50"/>
      <c r="D5" s="101"/>
      <c r="E5" s="101"/>
      <c r="F5" s="101"/>
      <c r="G5" s="101"/>
      <c r="H5" s="101"/>
      <c r="O5" s="96"/>
      <c r="Q5" s="102" t="s">
        <v>434</v>
      </c>
      <c r="AE5" s="203" t="str">
        <f>+ciselniky!A9</f>
        <v>atletika</v>
      </c>
      <c r="AF5" s="203" t="str">
        <f>+ciselniky!B9</f>
        <v>atletika</v>
      </c>
      <c r="AG5" s="204">
        <f>+ciselniky!C9</f>
        <v>1</v>
      </c>
      <c r="AH5" s="204">
        <f>+ciselniky!D9</f>
        <v>0.5</v>
      </c>
      <c r="AI5" s="204">
        <f>+ciselniky!E9</f>
        <v>0.5</v>
      </c>
      <c r="AJ5" s="204">
        <f>+ciselniky!F9</f>
        <v>0</v>
      </c>
      <c r="AK5" s="203" t="str">
        <f>+ciselniky!G9</f>
        <v>I</v>
      </c>
      <c r="AN5" s="1" t="str">
        <f>+ciselniky!A227</f>
        <v>SP/SPJ</v>
      </c>
    </row>
    <row r="6" spans="2:40" ht="12.75" hidden="1" customHeight="1">
      <c r="B6" s="104" t="s">
        <v>555</v>
      </c>
      <c r="K6" s="96"/>
      <c r="O6" s="96"/>
      <c r="Q6" s="122" t="s">
        <v>436</v>
      </c>
      <c r="AE6" s="203" t="str">
        <f>+ciselniky!A10</f>
        <v>automobilový šport</v>
      </c>
      <c r="AF6" s="203" t="str">
        <f>+ciselniky!B10</f>
        <v>okruhové</v>
      </c>
      <c r="AG6" s="204">
        <f>+ciselniky!C10</f>
        <v>0.3</v>
      </c>
      <c r="AH6" s="204">
        <f>+ciselniky!D10</f>
        <v>0.5</v>
      </c>
      <c r="AI6" s="204">
        <f>+ciselniky!E10</f>
        <v>0.5</v>
      </c>
      <c r="AJ6" s="204">
        <f>+ciselniky!F10</f>
        <v>0</v>
      </c>
      <c r="AK6" s="203" t="str">
        <f>+ciselniky!G10</f>
        <v>I</v>
      </c>
      <c r="AN6" s="1" t="str">
        <f>+ciselniky!A228</f>
        <v>OHM</v>
      </c>
    </row>
    <row r="7" spans="2:40" ht="12.75" hidden="1" customHeight="1">
      <c r="B7" s="390" t="s">
        <v>437</v>
      </c>
      <c r="C7" s="380" t="s">
        <v>383</v>
      </c>
      <c r="D7" s="380" t="s">
        <v>384</v>
      </c>
      <c r="E7" s="380" t="s">
        <v>385</v>
      </c>
      <c r="F7" s="380" t="s">
        <v>438</v>
      </c>
      <c r="G7" s="384" t="s">
        <v>439</v>
      </c>
      <c r="H7" s="384" t="s">
        <v>440</v>
      </c>
      <c r="I7" s="403" t="s">
        <v>556</v>
      </c>
      <c r="J7" s="403"/>
      <c r="K7" s="350" t="s">
        <v>557</v>
      </c>
      <c r="L7" s="102"/>
      <c r="O7" s="96"/>
      <c r="Q7" s="122" t="s">
        <v>558</v>
      </c>
      <c r="AE7" s="203" t="str">
        <f>+ciselniky!A11</f>
        <v>automobilový šport</v>
      </c>
      <c r="AF7" s="203" t="str">
        <f>+ciselniky!B11</f>
        <v>do vrchu</v>
      </c>
      <c r="AG7" s="204">
        <f>+ciselniky!C11</f>
        <v>0.24</v>
      </c>
      <c r="AH7" s="204">
        <f>+ciselniky!D11</f>
        <v>0.5</v>
      </c>
      <c r="AI7" s="204">
        <f>+ciselniky!E11</f>
        <v>0.5</v>
      </c>
      <c r="AJ7" s="204">
        <f>+ciselniky!F11</f>
        <v>0</v>
      </c>
      <c r="AK7" s="203" t="str">
        <f>+ciselniky!G11</f>
        <v>I</v>
      </c>
      <c r="AN7" s="1" t="str">
        <f>+ciselniky!A229</f>
        <v>EH</v>
      </c>
    </row>
    <row r="8" spans="2:40" ht="13.5" hidden="1" customHeight="1" thickBot="1">
      <c r="B8" s="384"/>
      <c r="C8" s="381"/>
      <c r="D8" s="381"/>
      <c r="E8" s="381"/>
      <c r="F8" s="381"/>
      <c r="G8" s="385"/>
      <c r="H8" s="385"/>
      <c r="I8" s="103" t="s">
        <v>547</v>
      </c>
      <c r="J8" s="103" t="s">
        <v>548</v>
      </c>
      <c r="K8" s="219"/>
      <c r="L8" s="102"/>
      <c r="O8" s="96"/>
      <c r="AE8" s="203" t="str">
        <f>+ciselniky!A12</f>
        <v>automobilový šport</v>
      </c>
      <c r="AF8" s="203" t="str">
        <f>+ciselniky!B12</f>
        <v>rallye</v>
      </c>
      <c r="AG8" s="204">
        <f>+ciselniky!C12</f>
        <v>0.22</v>
      </c>
      <c r="AH8" s="204">
        <f>+ciselniky!D12</f>
        <v>0.5</v>
      </c>
      <c r="AI8" s="204">
        <f>+ciselniky!E12</f>
        <v>0.5</v>
      </c>
      <c r="AJ8" s="204">
        <f>+ciselniky!F12</f>
        <v>0</v>
      </c>
      <c r="AK8" s="203" t="str">
        <f>+ciselniky!G12</f>
        <v>I</v>
      </c>
      <c r="AN8" s="1" t="str">
        <f>+ciselniky!A230</f>
        <v>GJ</v>
      </c>
    </row>
    <row r="9" spans="2:40" ht="12.75" hidden="1">
      <c r="B9" s="105">
        <f t="shared" ref="B9:G18" si="0">IF($AM$2&gt;$K9,INDEX(AF:AF,$AM$1+$K9),"")</f>
        <v>0</v>
      </c>
      <c r="C9" s="106">
        <f t="shared" si="0"/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35">
        <f t="shared" si="0"/>
        <v>0</v>
      </c>
      <c r="H9" s="138" t="str">
        <f t="shared" ref="H9:H18" si="1">+IF(IFERROR(D9+E9+F9,0)&lt;&gt;0,D9+E9+F9,"")</f>
        <v/>
      </c>
      <c r="I9" s="223"/>
      <c r="J9" s="220"/>
      <c r="K9" s="219">
        <v>0</v>
      </c>
      <c r="L9" s="102"/>
      <c r="O9" s="96"/>
      <c r="Q9" s="102" t="s">
        <v>559</v>
      </c>
      <c r="AE9" s="203" t="str">
        <f>+ciselniky!A13</f>
        <v>automobilový šport</v>
      </c>
      <c r="AF9" s="203" t="str">
        <f>+ciselniky!B13</f>
        <v>karting</v>
      </c>
      <c r="AG9" s="204">
        <f>+ciselniky!C13</f>
        <v>0.13</v>
      </c>
      <c r="AH9" s="204">
        <f>+ciselniky!D13</f>
        <v>0.5</v>
      </c>
      <c r="AI9" s="204">
        <f>+ciselniky!E13</f>
        <v>0.5</v>
      </c>
      <c r="AJ9" s="204">
        <f>+ciselniky!F13</f>
        <v>0</v>
      </c>
      <c r="AK9" s="203" t="str">
        <f>+ciselniky!G13</f>
        <v>I</v>
      </c>
      <c r="AN9" s="1" t="str">
        <f>+ciselniky!A231</f>
        <v>ME/HME</v>
      </c>
    </row>
    <row r="10" spans="2:40" ht="12.75" hidden="1">
      <c r="B10" s="108">
        <f t="shared" si="0"/>
        <v>0</v>
      </c>
      <c r="C10" s="109">
        <f t="shared" si="0"/>
        <v>0</v>
      </c>
      <c r="D10" s="109">
        <f t="shared" si="0"/>
        <v>0</v>
      </c>
      <c r="E10" s="109">
        <f t="shared" si="0"/>
        <v>0</v>
      </c>
      <c r="F10" s="109">
        <f t="shared" si="0"/>
        <v>0</v>
      </c>
      <c r="G10" s="62">
        <f t="shared" si="0"/>
        <v>0</v>
      </c>
      <c r="H10" s="139" t="str">
        <f t="shared" si="1"/>
        <v/>
      </c>
      <c r="I10" s="224"/>
      <c r="J10" s="221"/>
      <c r="K10" s="219">
        <v>1</v>
      </c>
      <c r="L10" s="102"/>
      <c r="O10" s="96"/>
      <c r="Q10" s="102" t="s">
        <v>443</v>
      </c>
      <c r="AE10" s="203" t="str">
        <f>+ciselniky!A14</f>
        <v>automobilový šport</v>
      </c>
      <c r="AF10" s="203" t="str">
        <f>+ciselniky!B14</f>
        <v>off-road</v>
      </c>
      <c r="AG10" s="204">
        <f>+ciselniky!C14</f>
        <v>0.06</v>
      </c>
      <c r="AH10" s="204">
        <f>+ciselniky!D14</f>
        <v>0.5</v>
      </c>
      <c r="AI10" s="204">
        <f>+ciselniky!E14</f>
        <v>0.5</v>
      </c>
      <c r="AJ10" s="204">
        <f>+ciselniky!F14</f>
        <v>0</v>
      </c>
      <c r="AK10" s="203" t="str">
        <f>+ciselniky!G14</f>
        <v>I</v>
      </c>
      <c r="AN10" s="1" t="str">
        <f>+ciselniky!A232</f>
        <v>SMS</v>
      </c>
    </row>
    <row r="11" spans="2:40" ht="12.75" hidden="1">
      <c r="B11" s="108">
        <f t="shared" si="0"/>
        <v>0</v>
      </c>
      <c r="C11" s="109">
        <f t="shared" si="0"/>
        <v>0</v>
      </c>
      <c r="D11" s="109">
        <f t="shared" si="0"/>
        <v>0</v>
      </c>
      <c r="E11" s="109">
        <f t="shared" si="0"/>
        <v>0</v>
      </c>
      <c r="F11" s="109">
        <f t="shared" si="0"/>
        <v>0</v>
      </c>
      <c r="G11" s="62">
        <f t="shared" si="0"/>
        <v>0</v>
      </c>
      <c r="H11" s="139" t="str">
        <f t="shared" si="1"/>
        <v/>
      </c>
      <c r="I11" s="224"/>
      <c r="J11" s="221"/>
      <c r="K11" s="219">
        <v>2</v>
      </c>
      <c r="L11" s="102"/>
      <c r="O11" s="96"/>
      <c r="Q11" s="102"/>
      <c r="AE11" s="203" t="str">
        <f>+ciselniky!A15</f>
        <v>automobilový šport</v>
      </c>
      <c r="AF11" s="203" t="str">
        <f>+ciselniky!B15</f>
        <v>historické</v>
      </c>
      <c r="AG11" s="204">
        <f>+ciselniky!C15</f>
        <v>0.03</v>
      </c>
      <c r="AH11" s="204">
        <f>+ciselniky!D15</f>
        <v>0.5</v>
      </c>
      <c r="AI11" s="204">
        <f>+ciselniky!E15</f>
        <v>0.5</v>
      </c>
      <c r="AJ11" s="204">
        <f>+ciselniky!F15</f>
        <v>0</v>
      </c>
      <c r="AK11" s="203" t="str">
        <f>+ciselniky!G15</f>
        <v>I</v>
      </c>
      <c r="AN11" s="1" t="str">
        <f>+ciselniky!A233</f>
        <v>SME</v>
      </c>
    </row>
    <row r="12" spans="2:40" ht="12.75" hidden="1">
      <c r="B12" s="108">
        <f t="shared" si="0"/>
        <v>0</v>
      </c>
      <c r="C12" s="109">
        <f t="shared" si="0"/>
        <v>0</v>
      </c>
      <c r="D12" s="109">
        <f t="shared" si="0"/>
        <v>0</v>
      </c>
      <c r="E12" s="109">
        <f t="shared" si="0"/>
        <v>0</v>
      </c>
      <c r="F12" s="109">
        <f t="shared" si="0"/>
        <v>0</v>
      </c>
      <c r="G12" s="62">
        <f t="shared" si="0"/>
        <v>0</v>
      </c>
      <c r="H12" s="139" t="str">
        <f t="shared" si="1"/>
        <v/>
      </c>
      <c r="I12" s="224"/>
      <c r="J12" s="221"/>
      <c r="K12" s="219">
        <v>3</v>
      </c>
      <c r="L12" s="102"/>
      <c r="O12" s="96"/>
      <c r="Q12" s="207" t="s">
        <v>560</v>
      </c>
      <c r="AE12" s="203" t="str">
        <f>+ciselniky!A16</f>
        <v>automobilový šport</v>
      </c>
      <c r="AF12" s="203" t="str">
        <f>+ciselniky!B16</f>
        <v>drifting</v>
      </c>
      <c r="AG12" s="204">
        <f>+ciselniky!C16</f>
        <v>0.01</v>
      </c>
      <c r="AH12" s="204">
        <f>+ciselniky!D16</f>
        <v>0.5</v>
      </c>
      <c r="AI12" s="204">
        <f>+ciselniky!E16</f>
        <v>0.5</v>
      </c>
      <c r="AJ12" s="204">
        <f>+ciselniky!F16</f>
        <v>0</v>
      </c>
      <c r="AK12" s="203" t="str">
        <f>+ciselniky!G16</f>
        <v>I</v>
      </c>
      <c r="AN12" s="1" t="str">
        <f>+ciselniky!A234</f>
        <v>EPM</v>
      </c>
    </row>
    <row r="13" spans="2:40" ht="12.75" hidden="1">
      <c r="B13" s="108">
        <f t="shared" si="0"/>
        <v>0</v>
      </c>
      <c r="C13" s="109">
        <f t="shared" si="0"/>
        <v>0</v>
      </c>
      <c r="D13" s="109">
        <f t="shared" si="0"/>
        <v>0</v>
      </c>
      <c r="E13" s="109">
        <f t="shared" si="0"/>
        <v>0</v>
      </c>
      <c r="F13" s="109">
        <f t="shared" si="0"/>
        <v>0</v>
      </c>
      <c r="G13" s="62">
        <f t="shared" si="0"/>
        <v>0</v>
      </c>
      <c r="H13" s="139" t="str">
        <f t="shared" si="1"/>
        <v/>
      </c>
      <c r="I13" s="224"/>
      <c r="J13" s="221"/>
      <c r="K13" s="219">
        <v>4</v>
      </c>
      <c r="L13" s="102"/>
      <c r="Q13" s="207" t="s">
        <v>561</v>
      </c>
      <c r="AE13" s="203" t="str">
        <f>+ciselniky!A17</f>
        <v>automobilový šport</v>
      </c>
      <c r="AF13" s="203" t="str">
        <f>+ciselniky!B17</f>
        <v>šprint</v>
      </c>
      <c r="AG13" s="204">
        <f>+ciselniky!C17</f>
        <v>0.01</v>
      </c>
      <c r="AH13" s="204">
        <f>+ciselniky!D17</f>
        <v>0.5</v>
      </c>
      <c r="AI13" s="204">
        <f>+ciselniky!E17</f>
        <v>0.5</v>
      </c>
      <c r="AJ13" s="204">
        <f>+ciselniky!F17</f>
        <v>0</v>
      </c>
      <c r="AK13" s="203" t="str">
        <f>+ciselniky!G17</f>
        <v>I</v>
      </c>
      <c r="AN13" s="1" t="str">
        <f>+ciselniky!A235</f>
        <v>EYOF</v>
      </c>
    </row>
    <row r="14" spans="2:40" ht="12.75" hidden="1">
      <c r="B14" s="108">
        <f t="shared" si="0"/>
        <v>0</v>
      </c>
      <c r="C14" s="109">
        <f t="shared" si="0"/>
        <v>0</v>
      </c>
      <c r="D14" s="109">
        <f t="shared" si="0"/>
        <v>0</v>
      </c>
      <c r="E14" s="109">
        <f t="shared" si="0"/>
        <v>0</v>
      </c>
      <c r="F14" s="109">
        <f t="shared" si="0"/>
        <v>0</v>
      </c>
      <c r="G14" s="62">
        <f t="shared" si="0"/>
        <v>0</v>
      </c>
      <c r="H14" s="139" t="str">
        <f t="shared" si="1"/>
        <v/>
      </c>
      <c r="I14" s="224"/>
      <c r="J14" s="221"/>
      <c r="K14" s="219">
        <v>5</v>
      </c>
      <c r="L14" s="102"/>
      <c r="Q14" s="102"/>
      <c r="AE14" s="203" t="str">
        <f>+ciselniky!A18</f>
        <v>baseball</v>
      </c>
      <c r="AF14" s="203" t="str">
        <f>+ciselniky!B18</f>
        <v>baseball</v>
      </c>
      <c r="AG14" s="204">
        <f>+ciselniky!C18</f>
        <v>1</v>
      </c>
      <c r="AH14" s="204">
        <f>+ciselniky!D18</f>
        <v>1</v>
      </c>
      <c r="AI14" s="204">
        <f>+ciselniky!E18</f>
        <v>0</v>
      </c>
      <c r="AJ14" s="204">
        <f>+ciselniky!F18</f>
        <v>0</v>
      </c>
      <c r="AK14" s="203" t="str">
        <f>+ciselniky!G18</f>
        <v>K</v>
      </c>
      <c r="AN14" s="1">
        <f>+ciselniky!A236</f>
        <v>0</v>
      </c>
    </row>
    <row r="15" spans="2:40" ht="12.75" hidden="1">
      <c r="B15" s="108">
        <f t="shared" si="0"/>
        <v>0</v>
      </c>
      <c r="C15" s="109">
        <f t="shared" si="0"/>
        <v>0</v>
      </c>
      <c r="D15" s="109">
        <f t="shared" si="0"/>
        <v>0</v>
      </c>
      <c r="E15" s="109">
        <f t="shared" si="0"/>
        <v>0</v>
      </c>
      <c r="F15" s="109">
        <f t="shared" si="0"/>
        <v>0</v>
      </c>
      <c r="G15" s="62">
        <f t="shared" si="0"/>
        <v>0</v>
      </c>
      <c r="H15" s="139" t="str">
        <f t="shared" si="1"/>
        <v/>
      </c>
      <c r="I15" s="224"/>
      <c r="J15" s="221"/>
      <c r="K15" s="219">
        <v>6</v>
      </c>
      <c r="L15" s="102"/>
      <c r="Q15" s="102"/>
      <c r="AE15" s="203" t="str">
        <f>+ciselniky!A19</f>
        <v>baseball</v>
      </c>
      <c r="AF15" s="203" t="str">
        <f>+ciselniky!B19</f>
        <v>baseball 5</v>
      </c>
      <c r="AG15" s="204">
        <f>+ciselniky!C19</f>
        <v>0</v>
      </c>
      <c r="AH15" s="204">
        <f>+ciselniky!D19</f>
        <v>0</v>
      </c>
      <c r="AI15" s="204">
        <f>+ciselniky!E19</f>
        <v>0</v>
      </c>
      <c r="AJ15" s="204">
        <f>+ciselniky!F19</f>
        <v>0</v>
      </c>
      <c r="AK15" s="203" t="str">
        <f>+ciselniky!G19</f>
        <v>K</v>
      </c>
      <c r="AN15" s="1">
        <f>+ciselniky!A237</f>
        <v>0</v>
      </c>
    </row>
    <row r="16" spans="2:40" ht="12.75" hidden="1">
      <c r="B16" s="108">
        <f t="shared" si="0"/>
        <v>0</v>
      </c>
      <c r="C16" s="109">
        <f t="shared" si="0"/>
        <v>0</v>
      </c>
      <c r="D16" s="109">
        <f t="shared" si="0"/>
        <v>0</v>
      </c>
      <c r="E16" s="109">
        <f t="shared" si="0"/>
        <v>0</v>
      </c>
      <c r="F16" s="109">
        <f t="shared" si="0"/>
        <v>0</v>
      </c>
      <c r="G16" s="62">
        <f t="shared" si="0"/>
        <v>0</v>
      </c>
      <c r="H16" s="139" t="str">
        <f t="shared" si="1"/>
        <v/>
      </c>
      <c r="I16" s="224"/>
      <c r="J16" s="221"/>
      <c r="K16" s="219">
        <v>7</v>
      </c>
      <c r="L16" s="102"/>
      <c r="Q16" s="102"/>
      <c r="AE16" s="203" t="str">
        <f>+ciselniky!A20</f>
        <v>basketbal</v>
      </c>
      <c r="AF16" s="203" t="str">
        <f>+ciselniky!B20</f>
        <v>basketbal</v>
      </c>
      <c r="AG16" s="204">
        <f>+ciselniky!C20</f>
        <v>0.8</v>
      </c>
      <c r="AH16" s="204">
        <f>+ciselniky!D20</f>
        <v>0.5</v>
      </c>
      <c r="AI16" s="204">
        <f>+ciselniky!E20</f>
        <v>0.5</v>
      </c>
      <c r="AJ16" s="204">
        <f>+ciselniky!F20</f>
        <v>0</v>
      </c>
      <c r="AK16" s="203" t="str">
        <f>+ciselniky!G20</f>
        <v>K</v>
      </c>
    </row>
    <row r="17" spans="2:37" ht="12.75" hidden="1">
      <c r="B17" s="108">
        <f t="shared" si="0"/>
        <v>0</v>
      </c>
      <c r="C17" s="109">
        <f t="shared" si="0"/>
        <v>0</v>
      </c>
      <c r="D17" s="109">
        <f t="shared" si="0"/>
        <v>0</v>
      </c>
      <c r="E17" s="109">
        <f t="shared" si="0"/>
        <v>0</v>
      </c>
      <c r="F17" s="109">
        <f t="shared" si="0"/>
        <v>0</v>
      </c>
      <c r="G17" s="62">
        <f t="shared" si="0"/>
        <v>0</v>
      </c>
      <c r="H17" s="139" t="str">
        <f t="shared" si="1"/>
        <v/>
      </c>
      <c r="I17" s="224"/>
      <c r="J17" s="221"/>
      <c r="K17" s="219">
        <v>8</v>
      </c>
      <c r="L17" s="102"/>
      <c r="Q17" s="102"/>
      <c r="R17" s="102"/>
      <c r="S17" s="102"/>
      <c r="T17" s="102"/>
      <c r="U17" s="102"/>
      <c r="V17" s="102"/>
      <c r="W17" s="102"/>
      <c r="X17" s="102"/>
      <c r="AE17" s="203" t="str">
        <f>+ciselniky!A21</f>
        <v>basketbal</v>
      </c>
      <c r="AF17" s="203" t="str">
        <f>+ciselniky!B21</f>
        <v>basketbal 3x3</v>
      </c>
      <c r="AG17" s="204">
        <f>+ciselniky!C21</f>
        <v>0.2</v>
      </c>
      <c r="AH17" s="204">
        <f>+ciselniky!D21</f>
        <v>0.5</v>
      </c>
      <c r="AI17" s="204">
        <f>+ciselniky!E21</f>
        <v>0.5</v>
      </c>
      <c r="AJ17" s="204">
        <f>+ciselniky!F21</f>
        <v>0</v>
      </c>
      <c r="AK17" s="203" t="str">
        <f>+ciselniky!G21</f>
        <v>K</v>
      </c>
    </row>
    <row r="18" spans="2:37" ht="13.5" hidden="1" thickBot="1">
      <c r="B18" s="110">
        <f t="shared" si="0"/>
        <v>0</v>
      </c>
      <c r="C18" s="111">
        <f t="shared" si="0"/>
        <v>0</v>
      </c>
      <c r="D18" s="111">
        <f t="shared" si="0"/>
        <v>0</v>
      </c>
      <c r="E18" s="111">
        <f t="shared" si="0"/>
        <v>0</v>
      </c>
      <c r="F18" s="111">
        <f t="shared" si="0"/>
        <v>0</v>
      </c>
      <c r="G18" s="140">
        <f t="shared" si="0"/>
        <v>0</v>
      </c>
      <c r="H18" s="141" t="str">
        <f t="shared" si="1"/>
        <v/>
      </c>
      <c r="I18" s="225"/>
      <c r="J18" s="222"/>
      <c r="K18" s="219">
        <v>9</v>
      </c>
      <c r="L18" s="102"/>
      <c r="Q18" s="102"/>
      <c r="R18" s="102"/>
      <c r="S18" s="102"/>
      <c r="T18" s="102"/>
      <c r="U18" s="102"/>
      <c r="V18" s="102"/>
      <c r="W18" s="102"/>
      <c r="X18" s="102"/>
      <c r="AE18" s="203" t="str">
        <f>+ciselniky!A22</f>
        <v>bedminton</v>
      </c>
      <c r="AF18" s="203" t="str">
        <f>+ciselniky!B22</f>
        <v>bedminton</v>
      </c>
      <c r="AG18" s="204">
        <f>+ciselniky!C22</f>
        <v>1</v>
      </c>
      <c r="AH18" s="204">
        <f>+ciselniky!D22</f>
        <v>0.4</v>
      </c>
      <c r="AI18" s="204">
        <f>+ciselniky!E22</f>
        <v>0.4</v>
      </c>
      <c r="AJ18" s="204">
        <f>+ciselniky!F22</f>
        <v>0.2</v>
      </c>
      <c r="AK18" s="203" t="str">
        <f>+ciselniky!G22</f>
        <v>I</v>
      </c>
    </row>
    <row r="19" spans="2:37" ht="13.5" hidden="1" thickBot="1">
      <c r="B19" s="136" t="s">
        <v>446</v>
      </c>
      <c r="C19" s="137">
        <f>SUM(C9:C18)</f>
        <v>0</v>
      </c>
      <c r="D19" s="107"/>
      <c r="E19" s="107"/>
      <c r="F19" s="107"/>
      <c r="G19" s="107"/>
      <c r="H19" s="107"/>
      <c r="J19" s="107"/>
      <c r="K19" s="102"/>
      <c r="L19" s="102"/>
      <c r="Q19" s="102"/>
      <c r="R19" s="102"/>
      <c r="S19" s="102"/>
      <c r="T19" s="102"/>
      <c r="U19" s="102"/>
      <c r="V19" s="102"/>
      <c r="W19" s="102"/>
      <c r="X19" s="102"/>
      <c r="AE19" s="203" t="str">
        <f>+ciselniky!A23</f>
        <v>biatlon</v>
      </c>
      <c r="AF19" s="203" t="str">
        <f>+ciselniky!B23</f>
        <v>biatlon</v>
      </c>
      <c r="AG19" s="204">
        <f>+ciselniky!C23</f>
        <v>0.8</v>
      </c>
      <c r="AH19" s="204">
        <f>+ciselniky!D23</f>
        <v>0.4</v>
      </c>
      <c r="AI19" s="204">
        <f>+ciselniky!E23</f>
        <v>0.4</v>
      </c>
      <c r="AJ19" s="204">
        <f>+ciselniky!F23</f>
        <v>0.2</v>
      </c>
      <c r="AK19" s="203" t="str">
        <f>+ciselniky!G23</f>
        <v>I</v>
      </c>
    </row>
    <row r="20" spans="2:37" ht="12.75" hidden="1">
      <c r="B20" s="107"/>
      <c r="C20" s="107"/>
      <c r="D20" s="107"/>
      <c r="E20" s="107"/>
      <c r="F20" s="107"/>
      <c r="G20" s="107"/>
      <c r="H20" s="107"/>
      <c r="J20" s="107"/>
      <c r="K20" s="102"/>
      <c r="L20" s="102"/>
      <c r="Q20" s="102"/>
      <c r="R20" s="102"/>
      <c r="S20" s="102"/>
      <c r="T20" s="102"/>
      <c r="U20" s="102"/>
      <c r="V20" s="102"/>
      <c r="W20" s="102"/>
      <c r="X20" s="102"/>
      <c r="AE20" s="203" t="str">
        <f>+ciselniky!A24</f>
        <v>biatlon</v>
      </c>
      <c r="AF20" s="203" t="str">
        <f>+ciselniky!B24</f>
        <v>letný biatlon</v>
      </c>
      <c r="AG20" s="204">
        <f>+ciselniky!C24</f>
        <v>0.2</v>
      </c>
      <c r="AH20" s="204">
        <f>+ciselniky!D24</f>
        <v>0.5</v>
      </c>
      <c r="AI20" s="204">
        <f>+ciselniky!E24</f>
        <v>0.5</v>
      </c>
      <c r="AJ20" s="204">
        <f>+ciselniky!F24</f>
        <v>0</v>
      </c>
      <c r="AK20" s="203" t="str">
        <f>+ciselniky!G24</f>
        <v>I</v>
      </c>
    </row>
    <row r="21" spans="2:37" ht="12.75" hidden="1">
      <c r="B21" s="104" t="s">
        <v>562</v>
      </c>
      <c r="I21" s="113" t="s">
        <v>448</v>
      </c>
      <c r="Q21" s="102"/>
      <c r="R21" s="102"/>
      <c r="S21" s="102"/>
      <c r="T21" s="102"/>
      <c r="U21" s="102"/>
      <c r="V21" s="102"/>
      <c r="W21" s="102"/>
      <c r="X21" s="102"/>
      <c r="AE21" s="203" t="str">
        <f>+ciselniky!A25</f>
        <v>biliard</v>
      </c>
      <c r="AF21" s="203" t="str">
        <f>+ciselniky!B25</f>
        <v>pool</v>
      </c>
      <c r="AG21" s="204">
        <f>+ciselniky!C25</f>
        <v>0.5</v>
      </c>
      <c r="AH21" s="204">
        <f>+ciselniky!D25</f>
        <v>0.9</v>
      </c>
      <c r="AI21" s="204">
        <f>+ciselniky!E25</f>
        <v>0.1</v>
      </c>
      <c r="AJ21" s="204">
        <f>+ciselniky!F25</f>
        <v>0</v>
      </c>
      <c r="AK21" s="203" t="str">
        <f>+ciselniky!G25</f>
        <v>I</v>
      </c>
    </row>
    <row r="22" spans="2:37" ht="12.75" hidden="1" customHeight="1">
      <c r="B22" s="390" t="s">
        <v>437</v>
      </c>
      <c r="C22" s="380" t="s">
        <v>383</v>
      </c>
      <c r="D22" s="380" t="s">
        <v>384</v>
      </c>
      <c r="E22" s="380" t="s">
        <v>385</v>
      </c>
      <c r="F22" s="380" t="s">
        <v>438</v>
      </c>
      <c r="G22" s="384" t="s">
        <v>439</v>
      </c>
      <c r="H22" s="384" t="s">
        <v>440</v>
      </c>
      <c r="I22" s="394" t="s">
        <v>563</v>
      </c>
      <c r="J22" s="395"/>
      <c r="K22" s="399" t="s">
        <v>450</v>
      </c>
      <c r="L22" s="399" t="s">
        <v>451</v>
      </c>
      <c r="Q22" s="102" t="s">
        <v>452</v>
      </c>
      <c r="AE22" s="203" t="str">
        <f>+ciselniky!A26</f>
        <v>biliard</v>
      </c>
      <c r="AF22" s="203" t="str">
        <f>+ciselniky!B26</f>
        <v>snooker</v>
      </c>
      <c r="AG22" s="204">
        <f>+ciselniky!C26</f>
        <v>0.4</v>
      </c>
      <c r="AH22" s="204">
        <f>+ciselniky!D26</f>
        <v>0.9</v>
      </c>
      <c r="AI22" s="204">
        <f>+ciselniky!E26</f>
        <v>0.1</v>
      </c>
      <c r="AJ22" s="204">
        <f>+ciselniky!F26</f>
        <v>0</v>
      </c>
      <c r="AK22" s="203" t="str">
        <f>+ciselniky!G26</f>
        <v>I</v>
      </c>
    </row>
    <row r="23" spans="2:37" ht="13.5" hidden="1" customHeight="1" thickBot="1">
      <c r="B23" s="384"/>
      <c r="C23" s="381"/>
      <c r="D23" s="381"/>
      <c r="E23" s="381"/>
      <c r="F23" s="381"/>
      <c r="G23" s="392"/>
      <c r="H23" s="392"/>
      <c r="I23" s="103" t="s">
        <v>426</v>
      </c>
      <c r="J23" s="103" t="s">
        <v>427</v>
      </c>
      <c r="K23" s="400"/>
      <c r="L23" s="400"/>
      <c r="Q23" s="102" t="s">
        <v>453</v>
      </c>
      <c r="AE23" s="203" t="str">
        <f>+ciselniky!A27</f>
        <v>biliard</v>
      </c>
      <c r="AF23" s="203" t="str">
        <f>+ciselniky!B27</f>
        <v>karambol</v>
      </c>
      <c r="AG23" s="204">
        <f>+ciselniky!C27</f>
        <v>0.1</v>
      </c>
      <c r="AH23" s="204">
        <f>+ciselniky!D27</f>
        <v>0.9</v>
      </c>
      <c r="AI23" s="204">
        <f>+ciselniky!E27</f>
        <v>0.1</v>
      </c>
      <c r="AJ23" s="204">
        <f>+ciselniky!F27</f>
        <v>0</v>
      </c>
      <c r="AK23" s="203" t="str">
        <f>+ciselniky!G27</f>
        <v>I</v>
      </c>
    </row>
    <row r="24" spans="2:37" ht="12.75" hidden="1" customHeight="1">
      <c r="B24" s="68">
        <f>+B9</f>
        <v>0</v>
      </c>
      <c r="C24" s="71">
        <f t="shared" ref="C24:G33" si="2">+C9</f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74">
        <f t="shared" si="2"/>
        <v>0</v>
      </c>
      <c r="H24" s="106" t="str">
        <f t="shared" ref="H24:H33" si="3">+IF(IFERROR(D24+E24+F24,0)&lt;&gt;0,D24+E24+F24,"")</f>
        <v/>
      </c>
      <c r="I24" s="39"/>
      <c r="J24" s="40"/>
      <c r="K24" s="200"/>
      <c r="L24" s="130"/>
      <c r="Q24" s="102" t="s">
        <v>564</v>
      </c>
      <c r="AE24" s="203" t="str">
        <f>+ciselniky!A28</f>
        <v>boby a skeleton</v>
      </c>
      <c r="AF24" s="203" t="str">
        <f>+ciselniky!B28</f>
        <v>boby</v>
      </c>
      <c r="AG24" s="204">
        <f>+ciselniky!C28</f>
        <v>0.9</v>
      </c>
      <c r="AH24" s="204">
        <f>+ciselniky!D28</f>
        <v>0.8</v>
      </c>
      <c r="AI24" s="204">
        <f>+ciselniky!E28</f>
        <v>0.2</v>
      </c>
      <c r="AJ24" s="204">
        <f>+ciselniky!F28</f>
        <v>0</v>
      </c>
      <c r="AK24" s="203" t="str">
        <f>+ciselniky!G28</f>
        <v>I</v>
      </c>
    </row>
    <row r="25" spans="2:37" ht="12.75" hidden="1">
      <c r="B25" s="69">
        <f t="shared" ref="B25:B33" si="4">+B10</f>
        <v>0</v>
      </c>
      <c r="C25" s="72">
        <f t="shared" si="2"/>
        <v>0</v>
      </c>
      <c r="D25" s="65">
        <f t="shared" si="2"/>
        <v>0</v>
      </c>
      <c r="E25" s="65">
        <f t="shared" si="2"/>
        <v>0</v>
      </c>
      <c r="F25" s="65">
        <f t="shared" si="2"/>
        <v>0</v>
      </c>
      <c r="G25" s="75">
        <f t="shared" si="2"/>
        <v>0</v>
      </c>
      <c r="H25" s="109" t="str">
        <f t="shared" si="3"/>
        <v/>
      </c>
      <c r="I25" s="41"/>
      <c r="J25" s="42"/>
      <c r="K25" s="200"/>
      <c r="L25" s="134"/>
      <c r="Q25" s="102" t="s">
        <v>565</v>
      </c>
      <c r="AE25" s="203" t="str">
        <f>+ciselniky!A29</f>
        <v>boby a skeleton</v>
      </c>
      <c r="AF25" s="203" t="str">
        <f>+ciselniky!B29</f>
        <v>skeleton</v>
      </c>
      <c r="AG25" s="204">
        <f>+ciselniky!C29</f>
        <v>0.1</v>
      </c>
      <c r="AH25" s="204">
        <f>+ciselniky!D29</f>
        <v>0.5</v>
      </c>
      <c r="AI25" s="204">
        <f>+ciselniky!E29</f>
        <v>0.5</v>
      </c>
      <c r="AJ25" s="204">
        <f>+ciselniky!F29</f>
        <v>0</v>
      </c>
      <c r="AK25" s="203" t="str">
        <f>+ciselniky!G29</f>
        <v>I</v>
      </c>
    </row>
    <row r="26" spans="2:37" ht="12.75" hidden="1">
      <c r="B26" s="69">
        <f t="shared" si="4"/>
        <v>0</v>
      </c>
      <c r="C26" s="72">
        <f t="shared" si="2"/>
        <v>0</v>
      </c>
      <c r="D26" s="65">
        <f t="shared" si="2"/>
        <v>0</v>
      </c>
      <c r="E26" s="65">
        <f t="shared" si="2"/>
        <v>0</v>
      </c>
      <c r="F26" s="65">
        <f t="shared" si="2"/>
        <v>0</v>
      </c>
      <c r="G26" s="75">
        <f t="shared" si="2"/>
        <v>0</v>
      </c>
      <c r="H26" s="109" t="str">
        <f t="shared" si="3"/>
        <v/>
      </c>
      <c r="I26" s="41"/>
      <c r="J26" s="42"/>
      <c r="K26" s="200"/>
      <c r="L26" s="131"/>
      <c r="Q26" s="102" t="s">
        <v>566</v>
      </c>
      <c r="AE26" s="203" t="str">
        <f>+ciselniky!A30</f>
        <v>boccia</v>
      </c>
      <c r="AF26" s="203" t="str">
        <f>+ciselniky!B30</f>
        <v>boccia</v>
      </c>
      <c r="AG26" s="204">
        <f>+ciselniky!C30</f>
        <v>1</v>
      </c>
      <c r="AH26" s="204">
        <f>+ciselniky!D30</f>
        <v>0.5</v>
      </c>
      <c r="AI26" s="204">
        <f>+ciselniky!E30</f>
        <v>0.5</v>
      </c>
      <c r="AJ26" s="204">
        <f>+ciselniky!F30</f>
        <v>0</v>
      </c>
      <c r="AK26" s="203" t="str">
        <f>+ciselniky!G30</f>
        <v>I</v>
      </c>
    </row>
    <row r="27" spans="2:37" ht="12.75" hidden="1">
      <c r="B27" s="69">
        <f t="shared" si="4"/>
        <v>0</v>
      </c>
      <c r="C27" s="72">
        <f t="shared" si="2"/>
        <v>0</v>
      </c>
      <c r="D27" s="65">
        <f t="shared" si="2"/>
        <v>0</v>
      </c>
      <c r="E27" s="65">
        <f t="shared" si="2"/>
        <v>0</v>
      </c>
      <c r="F27" s="65">
        <f t="shared" si="2"/>
        <v>0</v>
      </c>
      <c r="G27" s="75">
        <f t="shared" si="2"/>
        <v>0</v>
      </c>
      <c r="H27" s="109" t="str">
        <f t="shared" si="3"/>
        <v/>
      </c>
      <c r="I27" s="41"/>
      <c r="J27" s="42"/>
      <c r="K27" s="200"/>
      <c r="L27" s="131"/>
      <c r="Q27" s="102" t="s">
        <v>567</v>
      </c>
      <c r="AE27" s="203" t="str">
        <f>+ciselniky!A31</f>
        <v>boule lyonnaise</v>
      </c>
      <c r="AF27" s="203" t="str">
        <f>+ciselniky!B31</f>
        <v>boule lyonnaise</v>
      </c>
      <c r="AG27" s="204">
        <f>+ciselniky!C31</f>
        <v>1</v>
      </c>
      <c r="AH27" s="204">
        <f>+ciselniky!D31</f>
        <v>0.5</v>
      </c>
      <c r="AI27" s="204">
        <f>+ciselniky!E31</f>
        <v>0.5</v>
      </c>
      <c r="AJ27" s="204">
        <f>+ciselniky!F31</f>
        <v>0</v>
      </c>
      <c r="AK27" s="203" t="str">
        <f>+ciselniky!G31</f>
        <v>I</v>
      </c>
    </row>
    <row r="28" spans="2:37" ht="12.75" hidden="1">
      <c r="B28" s="69">
        <f t="shared" si="4"/>
        <v>0</v>
      </c>
      <c r="C28" s="72">
        <f t="shared" si="2"/>
        <v>0</v>
      </c>
      <c r="D28" s="65">
        <f t="shared" si="2"/>
        <v>0</v>
      </c>
      <c r="E28" s="65">
        <f t="shared" si="2"/>
        <v>0</v>
      </c>
      <c r="F28" s="65">
        <f t="shared" si="2"/>
        <v>0</v>
      </c>
      <c r="G28" s="75">
        <f t="shared" si="2"/>
        <v>0</v>
      </c>
      <c r="H28" s="109" t="str">
        <f t="shared" si="3"/>
        <v/>
      </c>
      <c r="I28" s="41"/>
      <c r="J28" s="42"/>
      <c r="K28" s="200"/>
      <c r="L28" s="132"/>
      <c r="Q28" s="102" t="s">
        <v>458</v>
      </c>
      <c r="AE28" s="203" t="str">
        <f>+ciselniky!A32</f>
        <v>bowling</v>
      </c>
      <c r="AF28" s="203" t="str">
        <f>+ciselniky!B32</f>
        <v>bowling</v>
      </c>
      <c r="AG28" s="204">
        <f>+ciselniky!C32</f>
        <v>1</v>
      </c>
      <c r="AH28" s="204">
        <f>+ciselniky!D32</f>
        <v>0.8</v>
      </c>
      <c r="AI28" s="204">
        <f>+ciselniky!E32</f>
        <v>0.2</v>
      </c>
      <c r="AJ28" s="204">
        <f>+ciselniky!F32</f>
        <v>0</v>
      </c>
      <c r="AK28" s="203" t="str">
        <f>+ciselniky!G32</f>
        <v>I</v>
      </c>
    </row>
    <row r="29" spans="2:37" ht="12.75" hidden="1">
      <c r="B29" s="69">
        <f t="shared" si="4"/>
        <v>0</v>
      </c>
      <c r="C29" s="72">
        <f t="shared" si="2"/>
        <v>0</v>
      </c>
      <c r="D29" s="65">
        <f t="shared" si="2"/>
        <v>0</v>
      </c>
      <c r="E29" s="65">
        <f t="shared" si="2"/>
        <v>0</v>
      </c>
      <c r="F29" s="65">
        <f t="shared" si="2"/>
        <v>0</v>
      </c>
      <c r="G29" s="75">
        <f t="shared" si="2"/>
        <v>0</v>
      </c>
      <c r="H29" s="109" t="str">
        <f t="shared" si="3"/>
        <v/>
      </c>
      <c r="I29" s="41"/>
      <c r="J29" s="42"/>
      <c r="K29" s="200"/>
      <c r="L29" s="131"/>
      <c r="Q29" s="102" t="s">
        <v>459</v>
      </c>
      <c r="AE29" s="203" t="str">
        <f>+ciselniky!A33</f>
        <v>box</v>
      </c>
      <c r="AF29" s="203" t="str">
        <f>+ciselniky!B33</f>
        <v>box</v>
      </c>
      <c r="AG29" s="204">
        <f>+ciselniky!C33</f>
        <v>1</v>
      </c>
      <c r="AH29" s="204">
        <f>+ciselniky!D33</f>
        <v>0.8</v>
      </c>
      <c r="AI29" s="204">
        <f>+ciselniky!E33</f>
        <v>0.2</v>
      </c>
      <c r="AJ29" s="204">
        <f>+ciselniky!F33</f>
        <v>0</v>
      </c>
      <c r="AK29" s="203" t="str">
        <f>+ciselniky!G33</f>
        <v>I</v>
      </c>
    </row>
    <row r="30" spans="2:37" ht="12.75" hidden="1">
      <c r="B30" s="69">
        <f t="shared" si="4"/>
        <v>0</v>
      </c>
      <c r="C30" s="72">
        <f t="shared" si="2"/>
        <v>0</v>
      </c>
      <c r="D30" s="65">
        <f t="shared" si="2"/>
        <v>0</v>
      </c>
      <c r="E30" s="65">
        <f t="shared" si="2"/>
        <v>0</v>
      </c>
      <c r="F30" s="65">
        <f t="shared" si="2"/>
        <v>0</v>
      </c>
      <c r="G30" s="75">
        <f t="shared" si="2"/>
        <v>0</v>
      </c>
      <c r="H30" s="109" t="str">
        <f t="shared" si="3"/>
        <v/>
      </c>
      <c r="I30" s="41"/>
      <c r="J30" s="42"/>
      <c r="K30" s="200"/>
      <c r="L30" s="131"/>
      <c r="Q30" s="102" t="s">
        <v>460</v>
      </c>
      <c r="AE30" s="203" t="str">
        <f>+ciselniky!A34</f>
        <v>bridž</v>
      </c>
      <c r="AF30" s="203" t="str">
        <f>+ciselniky!B34</f>
        <v>bridž</v>
      </c>
      <c r="AG30" s="204">
        <f>+ciselniky!C34</f>
        <v>1</v>
      </c>
      <c r="AH30" s="204">
        <f>+ciselniky!D34</f>
        <v>0.8</v>
      </c>
      <c r="AI30" s="204">
        <f>+ciselniky!E34</f>
        <v>0.15</v>
      </c>
      <c r="AJ30" s="204">
        <f>+ciselniky!F34</f>
        <v>0.05</v>
      </c>
      <c r="AK30" s="203" t="str">
        <f>+ciselniky!G34</f>
        <v>I</v>
      </c>
    </row>
    <row r="31" spans="2:37" ht="12.75" hidden="1">
      <c r="B31" s="69">
        <f t="shared" si="4"/>
        <v>0</v>
      </c>
      <c r="C31" s="72">
        <f t="shared" si="2"/>
        <v>0</v>
      </c>
      <c r="D31" s="65">
        <f t="shared" si="2"/>
        <v>0</v>
      </c>
      <c r="E31" s="65">
        <f t="shared" si="2"/>
        <v>0</v>
      </c>
      <c r="F31" s="65">
        <f t="shared" si="2"/>
        <v>0</v>
      </c>
      <c r="G31" s="75">
        <f t="shared" si="2"/>
        <v>0</v>
      </c>
      <c r="H31" s="109" t="str">
        <f t="shared" si="3"/>
        <v/>
      </c>
      <c r="I31" s="41"/>
      <c r="J31" s="42"/>
      <c r="K31" s="200"/>
      <c r="L31" s="131"/>
      <c r="Q31" s="102" t="s">
        <v>461</v>
      </c>
      <c r="AE31" s="203" t="str">
        <f>+ciselniky!A35</f>
        <v>curling</v>
      </c>
      <c r="AF31" s="203" t="str">
        <f>+ciselniky!B35</f>
        <v>curling</v>
      </c>
      <c r="AG31" s="204">
        <f>+ciselniky!C35</f>
        <v>1</v>
      </c>
      <c r="AH31" s="204">
        <f>+ciselniky!D35</f>
        <v>0.3</v>
      </c>
      <c r="AI31" s="204">
        <f>+ciselniky!E35</f>
        <v>0.3</v>
      </c>
      <c r="AJ31" s="204">
        <f>+ciselniky!F35</f>
        <v>0.4</v>
      </c>
      <c r="AK31" s="203" t="str">
        <f>+ciselniky!G35</f>
        <v>K</v>
      </c>
    </row>
    <row r="32" spans="2:37" ht="12.75" hidden="1">
      <c r="B32" s="69">
        <f t="shared" si="4"/>
        <v>0</v>
      </c>
      <c r="C32" s="72">
        <f t="shared" si="2"/>
        <v>0</v>
      </c>
      <c r="D32" s="65">
        <f t="shared" si="2"/>
        <v>0</v>
      </c>
      <c r="E32" s="65">
        <f t="shared" si="2"/>
        <v>0</v>
      </c>
      <c r="F32" s="65">
        <f t="shared" si="2"/>
        <v>0</v>
      </c>
      <c r="G32" s="75">
        <f t="shared" si="2"/>
        <v>0</v>
      </c>
      <c r="H32" s="109" t="str">
        <f t="shared" si="3"/>
        <v/>
      </c>
      <c r="I32" s="41"/>
      <c r="J32" s="42"/>
      <c r="K32" s="200"/>
      <c r="L32" s="131"/>
      <c r="Q32" s="102" t="s">
        <v>550</v>
      </c>
      <c r="R32" s="102"/>
      <c r="S32" s="102"/>
      <c r="T32" s="102"/>
      <c r="U32" s="102"/>
      <c r="V32" s="102"/>
      <c r="W32" s="102"/>
      <c r="X32" s="102"/>
      <c r="AE32" s="203" t="str">
        <f>+ciselniky!A36</f>
        <v>cyklistika</v>
      </c>
      <c r="AF32" s="203" t="str">
        <f>+ciselniky!B36</f>
        <v>cestná cyklistika</v>
      </c>
      <c r="AG32" s="204">
        <f>+ciselniky!C36</f>
        <v>0.3</v>
      </c>
      <c r="AH32" s="204">
        <f>+ciselniky!D36</f>
        <v>0.8</v>
      </c>
      <c r="AI32" s="204">
        <f>+ciselniky!E36</f>
        <v>0.2</v>
      </c>
      <c r="AJ32" s="204">
        <f>+ciselniky!F36</f>
        <v>0</v>
      </c>
      <c r="AK32" s="203" t="str">
        <f>+ciselniky!G36</f>
        <v>I</v>
      </c>
    </row>
    <row r="33" spans="2:40" ht="13.5" hidden="1" thickBot="1">
      <c r="B33" s="70">
        <f t="shared" si="4"/>
        <v>0</v>
      </c>
      <c r="C33" s="73">
        <f t="shared" si="2"/>
        <v>0</v>
      </c>
      <c r="D33" s="66">
        <f t="shared" si="2"/>
        <v>0</v>
      </c>
      <c r="E33" s="66">
        <f t="shared" si="2"/>
        <v>0</v>
      </c>
      <c r="F33" s="66">
        <f t="shared" si="2"/>
        <v>0</v>
      </c>
      <c r="G33" s="76">
        <f t="shared" si="2"/>
        <v>0</v>
      </c>
      <c r="H33" s="111" t="str">
        <f t="shared" si="3"/>
        <v/>
      </c>
      <c r="I33" s="43"/>
      <c r="J33" s="44"/>
      <c r="K33" s="200"/>
      <c r="L33" s="133"/>
      <c r="Q33" s="122" t="s">
        <v>436</v>
      </c>
      <c r="R33" s="102"/>
      <c r="S33" s="102"/>
      <c r="T33" s="102"/>
      <c r="U33" s="102"/>
      <c r="V33" s="102"/>
      <c r="W33" s="102"/>
      <c r="X33" s="102"/>
      <c r="AE33" s="203" t="str">
        <f>+ciselniky!A37</f>
        <v>cyklistika</v>
      </c>
      <c r="AF33" s="203" t="str">
        <f>+ciselniky!B37</f>
        <v>cyklokros</v>
      </c>
      <c r="AG33" s="204">
        <f>+ciselniky!C37</f>
        <v>0.15</v>
      </c>
      <c r="AH33" s="204">
        <f>+ciselniky!D37</f>
        <v>0.7</v>
      </c>
      <c r="AI33" s="204">
        <f>+ciselniky!E37</f>
        <v>0.3</v>
      </c>
      <c r="AJ33" s="204">
        <f>+ciselniky!F37</f>
        <v>0</v>
      </c>
      <c r="AK33" s="203" t="str">
        <f>+ciselniky!G37</f>
        <v>I</v>
      </c>
    </row>
    <row r="34" spans="2:40" ht="13.5" hidden="1" thickBot="1">
      <c r="B34" s="110" t="s">
        <v>446</v>
      </c>
      <c r="C34" s="111">
        <f>SUM(C24:C33)</f>
        <v>0</v>
      </c>
      <c r="D34" s="107"/>
      <c r="E34" s="107"/>
      <c r="F34" s="107"/>
      <c r="G34" s="107"/>
      <c r="H34" s="107"/>
      <c r="J34" s="107"/>
      <c r="K34" s="102"/>
      <c r="L34" s="102"/>
      <c r="Q34" s="122" t="s">
        <v>558</v>
      </c>
      <c r="R34" s="102"/>
      <c r="S34" s="102"/>
      <c r="T34" s="102"/>
      <c r="U34" s="102"/>
      <c r="V34" s="102"/>
      <c r="W34" s="102"/>
      <c r="AD34" s="60"/>
      <c r="AE34" s="203" t="str">
        <f>+ciselniky!A38</f>
        <v>cyklistika</v>
      </c>
      <c r="AF34" s="203" t="str">
        <f>+ciselniky!B38</f>
        <v>dráhová cyklistika</v>
      </c>
      <c r="AG34" s="204">
        <f>+ciselniky!C38</f>
        <v>0.15</v>
      </c>
      <c r="AH34" s="204">
        <f>+ciselniky!D38</f>
        <v>0.5</v>
      </c>
      <c r="AI34" s="204">
        <f>+ciselniky!E38</f>
        <v>0.5</v>
      </c>
      <c r="AJ34" s="204">
        <f>+ciselniky!F38</f>
        <v>0</v>
      </c>
      <c r="AK34" s="203" t="str">
        <f>+ciselniky!G38</f>
        <v>I</v>
      </c>
      <c r="AM34" s="60"/>
      <c r="AN34" s="95"/>
    </row>
    <row r="35" spans="2:40" ht="12.75" hidden="1">
      <c r="B35" s="338"/>
      <c r="E35" s="113" t="s">
        <v>463</v>
      </c>
      <c r="K35" s="102"/>
      <c r="Q35" s="102"/>
      <c r="R35" s="102"/>
      <c r="S35" s="102"/>
      <c r="T35" s="102"/>
      <c r="U35" s="102"/>
      <c r="V35" s="102"/>
      <c r="W35" s="102"/>
      <c r="X35" s="102"/>
      <c r="AE35" s="203" t="str">
        <f>+ciselniky!A39</f>
        <v>cyklistika</v>
      </c>
      <c r="AF35" s="203" t="str">
        <f>+ciselniky!B39</f>
        <v>horská cyklistika</v>
      </c>
      <c r="AG35" s="204">
        <f>+ciselniky!C39</f>
        <v>0.15</v>
      </c>
      <c r="AH35" s="204">
        <f>+ciselniky!D39</f>
        <v>0.7</v>
      </c>
      <c r="AI35" s="204">
        <f>+ciselniky!E39</f>
        <v>0.3</v>
      </c>
      <c r="AJ35" s="204">
        <f>+ciselniky!F39</f>
        <v>0</v>
      </c>
      <c r="AK35" s="203" t="str">
        <f>+ciselniky!G39</f>
        <v>I</v>
      </c>
    </row>
    <row r="36" spans="2:40" ht="12.75" hidden="1" customHeight="1">
      <c r="B36" s="390" t="s">
        <v>27</v>
      </c>
      <c r="C36" s="380" t="s">
        <v>55</v>
      </c>
      <c r="D36" s="380" t="s">
        <v>464</v>
      </c>
      <c r="E36" s="394" t="s">
        <v>563</v>
      </c>
      <c r="F36" s="395"/>
      <c r="G36" s="95"/>
      <c r="H36" s="95"/>
      <c r="I36" s="95"/>
      <c r="J36" s="95"/>
      <c r="K36" s="399" t="s">
        <v>450</v>
      </c>
      <c r="L36" s="400" t="s">
        <v>466</v>
      </c>
      <c r="Q36" s="102"/>
      <c r="AE36" s="203" t="str">
        <f>+ciselniky!A40</f>
        <v>cyklistika</v>
      </c>
      <c r="AF36" s="203" t="str">
        <f>+ciselniky!B40</f>
        <v>BMX Racing+Freestyle</v>
      </c>
      <c r="AG36" s="204">
        <f>+ciselniky!C40</f>
        <v>0.08</v>
      </c>
      <c r="AH36" s="204">
        <f>+ciselniky!D40</f>
        <v>0.6</v>
      </c>
      <c r="AI36" s="204">
        <f>+ciselniky!E40</f>
        <v>0.4</v>
      </c>
      <c r="AJ36" s="204">
        <f>+ciselniky!F40</f>
        <v>0</v>
      </c>
      <c r="AK36" s="203" t="str">
        <f>+ciselniky!G40</f>
        <v>I</v>
      </c>
    </row>
    <row r="37" spans="2:40" ht="13.5" hidden="1" customHeight="1" thickBot="1">
      <c r="B37" s="390"/>
      <c r="C37" s="381"/>
      <c r="D37" s="381"/>
      <c r="E37" s="103" t="s">
        <v>426</v>
      </c>
      <c r="F37" s="103" t="s">
        <v>427</v>
      </c>
      <c r="G37" s="95"/>
      <c r="H37" s="95"/>
      <c r="I37" s="95"/>
      <c r="J37" s="95"/>
      <c r="K37" s="400"/>
      <c r="L37" s="401"/>
      <c r="Q37" s="102"/>
      <c r="AE37" s="203" t="str">
        <f>+ciselniky!A41</f>
        <v>cyklistika</v>
      </c>
      <c r="AF37" s="203" t="str">
        <f>+ciselniky!B41</f>
        <v>BMX Racing</v>
      </c>
      <c r="AG37" s="204">
        <f>+ciselniky!C41</f>
        <v>0.08</v>
      </c>
      <c r="AH37" s="204">
        <f>+ciselniky!D41</f>
        <v>0.5</v>
      </c>
      <c r="AI37" s="204">
        <f>+ciselniky!E41</f>
        <v>0.5</v>
      </c>
      <c r="AJ37" s="204">
        <f>+ciselniky!F41</f>
        <v>0</v>
      </c>
      <c r="AK37" s="203" t="str">
        <f>+ciselniky!G41</f>
        <v>I</v>
      </c>
    </row>
    <row r="38" spans="2:40" ht="11.25" hidden="1" customHeight="1">
      <c r="B38" s="112">
        <f>$C$2</f>
        <v>0</v>
      </c>
      <c r="C38" s="36"/>
      <c r="D38" s="45"/>
      <c r="E38" s="39"/>
      <c r="F38" s="40"/>
      <c r="G38" s="95"/>
      <c r="H38" s="95"/>
      <c r="I38" s="95"/>
      <c r="J38" s="95"/>
      <c r="K38" s="200"/>
      <c r="L38" s="124"/>
      <c r="Q38" s="102" t="s">
        <v>467</v>
      </c>
      <c r="AE38" s="203" t="str">
        <f>+ciselniky!A42</f>
        <v>cyklistika</v>
      </c>
      <c r="AF38" s="203" t="str">
        <f>+ciselniky!B42</f>
        <v>cyklotrial</v>
      </c>
      <c r="AG38" s="204">
        <f>+ciselniky!C42</f>
        <v>0.05</v>
      </c>
      <c r="AH38" s="204">
        <f>+ciselniky!D42</f>
        <v>0.5</v>
      </c>
      <c r="AI38" s="204">
        <f>+ciselniky!E42</f>
        <v>0.5</v>
      </c>
      <c r="AJ38" s="204">
        <f>+ciselniky!F42</f>
        <v>0</v>
      </c>
      <c r="AK38" s="203" t="str">
        <f>+ciselniky!G42</f>
        <v>I</v>
      </c>
    </row>
    <row r="39" spans="2:40" ht="11.25" hidden="1" customHeight="1">
      <c r="B39" s="112">
        <f t="shared" ref="B39:B145" si="5">$C$2</f>
        <v>0</v>
      </c>
      <c r="C39" s="37"/>
      <c r="D39" s="47"/>
      <c r="E39" s="41"/>
      <c r="F39" s="42"/>
      <c r="G39" s="95"/>
      <c r="H39" s="95"/>
      <c r="I39" s="95"/>
      <c r="J39" s="95"/>
      <c r="K39" s="200"/>
      <c r="L39" s="125"/>
      <c r="Q39" s="102" t="s">
        <v>468</v>
      </c>
      <c r="AE39" s="203" t="str">
        <f>+ciselniky!A43</f>
        <v>cyklistika</v>
      </c>
      <c r="AF39" s="203" t="str">
        <f>+ciselniky!B43</f>
        <v>sálová cyklistika</v>
      </c>
      <c r="AG39" s="204">
        <f>+ciselniky!C43</f>
        <v>0.04</v>
      </c>
      <c r="AH39" s="204">
        <f>+ciselniky!D43</f>
        <v>0.5</v>
      </c>
      <c r="AI39" s="204">
        <f>+ciselniky!E43</f>
        <v>0.5</v>
      </c>
      <c r="AJ39" s="204">
        <f>+ciselniky!F43</f>
        <v>0</v>
      </c>
      <c r="AK39" s="203" t="str">
        <f>+ciselniky!G43</f>
        <v>I</v>
      </c>
    </row>
    <row r="40" spans="2:40" ht="11.25" hidden="1" customHeight="1">
      <c r="B40" s="112">
        <f t="shared" si="5"/>
        <v>0</v>
      </c>
      <c r="C40" s="37"/>
      <c r="D40" s="47"/>
      <c r="E40" s="41"/>
      <c r="F40" s="42"/>
      <c r="G40" s="95"/>
      <c r="H40" s="95"/>
      <c r="I40" s="95"/>
      <c r="J40" s="95"/>
      <c r="K40" s="200"/>
      <c r="L40" s="125"/>
      <c r="Q40" s="102" t="s">
        <v>469</v>
      </c>
      <c r="AE40" s="203" t="str">
        <f>+ciselniky!A44</f>
        <v>dráhový golf</v>
      </c>
      <c r="AF40" s="203" t="str">
        <f>+ciselniky!B44</f>
        <v>dráhový golf</v>
      </c>
      <c r="AG40" s="204">
        <f>+ciselniky!C44</f>
        <v>1</v>
      </c>
      <c r="AH40" s="204">
        <f>+ciselniky!D44</f>
        <v>0.5</v>
      </c>
      <c r="AI40" s="204">
        <f>+ciselniky!E44</f>
        <v>0.3</v>
      </c>
      <c r="AJ40" s="204">
        <f>+ciselniky!F44</f>
        <v>0.2</v>
      </c>
      <c r="AK40" s="203" t="str">
        <f>+ciselniky!G44</f>
        <v>I</v>
      </c>
    </row>
    <row r="41" spans="2:40" ht="11.25" hidden="1" customHeight="1">
      <c r="B41" s="112">
        <f t="shared" si="5"/>
        <v>0</v>
      </c>
      <c r="C41" s="37" t="s">
        <v>395</v>
      </c>
      <c r="D41" s="47"/>
      <c r="E41" s="41"/>
      <c r="F41" s="42"/>
      <c r="G41" s="95"/>
      <c r="H41" s="95"/>
      <c r="I41" s="95"/>
      <c r="J41" s="95"/>
      <c r="K41" s="200"/>
      <c r="L41" s="128"/>
      <c r="Q41" s="102" t="s">
        <v>470</v>
      </c>
      <c r="AE41" s="203" t="str">
        <f>+ciselniky!A45</f>
        <v>dynamická streľba</v>
      </c>
      <c r="AF41" s="203" t="str">
        <f>+ciselniky!B45</f>
        <v>dynamická streľba</v>
      </c>
      <c r="AG41" s="204">
        <f>+ciselniky!C45</f>
        <v>1</v>
      </c>
      <c r="AH41" s="204">
        <f>+ciselniky!D45</f>
        <v>0.8</v>
      </c>
      <c r="AI41" s="204">
        <f>+ciselniky!E45</f>
        <v>0.2</v>
      </c>
      <c r="AJ41" s="204">
        <f>+ciselniky!F45</f>
        <v>0</v>
      </c>
      <c r="AK41" s="203" t="str">
        <f>+ciselniky!G45</f>
        <v>I</v>
      </c>
    </row>
    <row r="42" spans="2:40" ht="11.25" hidden="1" customHeight="1">
      <c r="B42" s="112">
        <f t="shared" si="5"/>
        <v>0</v>
      </c>
      <c r="C42" s="37"/>
      <c r="D42" s="47"/>
      <c r="E42" s="41"/>
      <c r="F42" s="42"/>
      <c r="G42" s="95"/>
      <c r="H42" s="95"/>
      <c r="I42" s="95"/>
      <c r="J42" s="95"/>
      <c r="K42" s="200"/>
      <c r="L42" s="125"/>
      <c r="Q42" s="102" t="s">
        <v>471</v>
      </c>
      <c r="AE42" s="203" t="str">
        <f>+ciselniky!A46</f>
        <v>florbal</v>
      </c>
      <c r="AF42" s="203" t="str">
        <f>+ciselniky!B46</f>
        <v>florbal</v>
      </c>
      <c r="AG42" s="204">
        <f>+ciselniky!C46</f>
        <v>1</v>
      </c>
      <c r="AH42" s="204">
        <f>+ciselniky!D46</f>
        <v>0.5</v>
      </c>
      <c r="AI42" s="204">
        <f>+ciselniky!E46</f>
        <v>0.5</v>
      </c>
      <c r="AJ42" s="204">
        <f>+ciselniky!F46</f>
        <v>0</v>
      </c>
      <c r="AK42" s="203" t="str">
        <f>+ciselniky!G46</f>
        <v>K</v>
      </c>
    </row>
    <row r="43" spans="2:40" ht="11.25" hidden="1" customHeight="1">
      <c r="B43" s="112">
        <f t="shared" si="5"/>
        <v>0</v>
      </c>
      <c r="C43" s="37"/>
      <c r="D43" s="47"/>
      <c r="E43" s="41"/>
      <c r="F43" s="42"/>
      <c r="G43" s="95"/>
      <c r="H43" s="95"/>
      <c r="I43" s="95"/>
      <c r="J43" s="95"/>
      <c r="K43" s="200"/>
      <c r="L43" s="125"/>
      <c r="Q43" s="102" t="s">
        <v>550</v>
      </c>
      <c r="AE43" s="203" t="str">
        <f>+ciselniky!A47</f>
        <v>futbal</v>
      </c>
      <c r="AF43" s="203" t="str">
        <f>+ciselniky!B47</f>
        <v>futbal</v>
      </c>
      <c r="AG43" s="204">
        <f>+ciselniky!C47</f>
        <v>0.99</v>
      </c>
      <c r="AH43" s="204">
        <f>+ciselniky!D47</f>
        <v>0.95</v>
      </c>
      <c r="AI43" s="204">
        <f>+ciselniky!E47</f>
        <v>0.05</v>
      </c>
      <c r="AJ43" s="204">
        <f>+ciselniky!F47</f>
        <v>0</v>
      </c>
      <c r="AK43" s="203" t="str">
        <f>+ciselniky!G47</f>
        <v>K</v>
      </c>
    </row>
    <row r="44" spans="2:40" ht="11.25" hidden="1" customHeight="1">
      <c r="B44" s="112">
        <f t="shared" si="5"/>
        <v>0</v>
      </c>
      <c r="C44" s="37"/>
      <c r="D44" s="47"/>
      <c r="E44" s="41"/>
      <c r="F44" s="42"/>
      <c r="G44" s="95"/>
      <c r="H44" s="95"/>
      <c r="I44" s="95"/>
      <c r="J44" s="95"/>
      <c r="K44" s="200"/>
      <c r="L44" s="125"/>
      <c r="Q44" s="102" t="s">
        <v>472</v>
      </c>
      <c r="AE44" s="203" t="str">
        <f>+ciselniky!A48</f>
        <v>futbal</v>
      </c>
      <c r="AF44" s="203" t="str">
        <f>+ciselniky!B48</f>
        <v>futsal</v>
      </c>
      <c r="AG44" s="204">
        <f>+ciselniky!C48</f>
        <v>0.01</v>
      </c>
      <c r="AH44" s="204">
        <f>+ciselniky!D48</f>
        <v>1</v>
      </c>
      <c r="AI44" s="204">
        <f>+ciselniky!E48</f>
        <v>0</v>
      </c>
      <c r="AJ44" s="204">
        <f>+ciselniky!F48</f>
        <v>0</v>
      </c>
      <c r="AK44" s="203" t="str">
        <f>+ciselniky!G48</f>
        <v>K</v>
      </c>
    </row>
    <row r="45" spans="2:40" ht="11.25" hidden="1" customHeight="1">
      <c r="B45" s="112">
        <f t="shared" si="5"/>
        <v>0</v>
      </c>
      <c r="C45" s="37"/>
      <c r="D45" s="47"/>
      <c r="E45" s="41"/>
      <c r="F45" s="42"/>
      <c r="G45" s="95"/>
      <c r="H45" s="95"/>
      <c r="I45" s="95"/>
      <c r="J45" s="95"/>
      <c r="K45" s="200"/>
      <c r="L45" s="125"/>
      <c r="Q45" s="102" t="s">
        <v>473</v>
      </c>
      <c r="AE45" s="203" t="str">
        <f>+ciselniky!A49</f>
        <v>futbal</v>
      </c>
      <c r="AF45" s="203" t="str">
        <f>+ciselniky!B49</f>
        <v>plážový futbal</v>
      </c>
      <c r="AG45" s="204">
        <f>+ciselniky!C49</f>
        <v>0</v>
      </c>
      <c r="AH45" s="204">
        <f>+ciselniky!D49</f>
        <v>1</v>
      </c>
      <c r="AI45" s="204">
        <f>+ciselniky!E49</f>
        <v>0</v>
      </c>
      <c r="AJ45" s="204">
        <f>+ciselniky!F49</f>
        <v>0</v>
      </c>
      <c r="AK45" s="203" t="str">
        <f>+ciselniky!G49</f>
        <v>K</v>
      </c>
    </row>
    <row r="46" spans="2:40" ht="11.25" hidden="1" customHeight="1">
      <c r="B46" s="112">
        <f t="shared" si="5"/>
        <v>0</v>
      </c>
      <c r="C46" s="37"/>
      <c r="D46" s="47"/>
      <c r="E46" s="41"/>
      <c r="F46" s="42"/>
      <c r="G46" s="95"/>
      <c r="H46" s="95"/>
      <c r="I46" s="95"/>
      <c r="J46" s="95"/>
      <c r="K46" s="200"/>
      <c r="L46" s="125"/>
      <c r="Q46" s="113" t="s">
        <v>474</v>
      </c>
      <c r="AE46" s="203" t="str">
        <f>+ciselniky!A50</f>
        <v>go</v>
      </c>
      <c r="AF46" s="203" t="str">
        <f>+ciselniky!B50</f>
        <v>go</v>
      </c>
      <c r="AG46" s="204">
        <f>+ciselniky!C50</f>
        <v>1</v>
      </c>
      <c r="AH46" s="204">
        <f>+ciselniky!D50</f>
        <v>0.6</v>
      </c>
      <c r="AI46" s="204">
        <f>+ciselniky!E50</f>
        <v>0.2</v>
      </c>
      <c r="AJ46" s="204">
        <f>+ciselniky!F50</f>
        <v>0.2</v>
      </c>
      <c r="AK46" s="203" t="str">
        <f>+ciselniky!G50</f>
        <v>I</v>
      </c>
    </row>
    <row r="47" spans="2:40" ht="11.25" hidden="1" customHeight="1">
      <c r="B47" s="112">
        <f t="shared" si="5"/>
        <v>0</v>
      </c>
      <c r="C47" s="37"/>
      <c r="D47" s="47"/>
      <c r="E47" s="41"/>
      <c r="F47" s="42"/>
      <c r="G47" s="95"/>
      <c r="H47" s="95"/>
      <c r="I47" s="95"/>
      <c r="J47" s="95"/>
      <c r="K47" s="200"/>
      <c r="L47" s="125"/>
      <c r="Q47" s="114"/>
      <c r="AE47" s="203" t="str">
        <f>+ciselniky!A51</f>
        <v>golf</v>
      </c>
      <c r="AF47" s="203" t="str">
        <f>+ciselniky!B51</f>
        <v>golf</v>
      </c>
      <c r="AG47" s="204">
        <f>+ciselniky!C51</f>
        <v>1</v>
      </c>
      <c r="AH47" s="204">
        <f>+ciselniky!D51</f>
        <v>0.6</v>
      </c>
      <c r="AI47" s="204">
        <f>+ciselniky!E51</f>
        <v>0.4</v>
      </c>
      <c r="AJ47" s="204">
        <f>+ciselniky!F51</f>
        <v>0</v>
      </c>
      <c r="AK47" s="203" t="str">
        <f>+ciselniky!G51</f>
        <v>I</v>
      </c>
    </row>
    <row r="48" spans="2:40" ht="11.25" hidden="1" customHeight="1">
      <c r="B48" s="112">
        <f t="shared" si="5"/>
        <v>0</v>
      </c>
      <c r="C48" s="37"/>
      <c r="D48" s="47"/>
      <c r="E48" s="41"/>
      <c r="F48" s="42"/>
      <c r="G48" s="95"/>
      <c r="H48" s="95"/>
      <c r="I48" s="95"/>
      <c r="J48" s="95"/>
      <c r="K48" s="200"/>
      <c r="L48" s="125"/>
      <c r="Q48" s="122" t="s">
        <v>436</v>
      </c>
      <c r="AE48" s="203" t="str">
        <f>+ciselniky!A52</f>
        <v>gymnastika</v>
      </c>
      <c r="AF48" s="203" t="str">
        <f>+ciselniky!B52</f>
        <v>športová gymnastika</v>
      </c>
      <c r="AG48" s="204">
        <f>+ciselniky!C52</f>
        <v>0.5</v>
      </c>
      <c r="AH48" s="204">
        <f>+ciselniky!D52</f>
        <v>0.5</v>
      </c>
      <c r="AI48" s="204">
        <f>+ciselniky!E52</f>
        <v>0.5</v>
      </c>
      <c r="AJ48" s="204">
        <f>+ciselniky!F52</f>
        <v>0</v>
      </c>
      <c r="AK48" s="203" t="str">
        <f>+ciselniky!G52</f>
        <v>I</v>
      </c>
    </row>
    <row r="49" spans="2:37" ht="12.75" hidden="1" customHeight="1">
      <c r="B49" s="112">
        <f t="shared" si="5"/>
        <v>0</v>
      </c>
      <c r="C49" s="37"/>
      <c r="D49" s="47"/>
      <c r="E49" s="41"/>
      <c r="F49" s="42"/>
      <c r="G49" s="95"/>
      <c r="H49" s="95"/>
      <c r="I49" s="95"/>
      <c r="J49" s="95"/>
      <c r="K49" s="200"/>
      <c r="L49" s="125"/>
      <c r="Q49" s="122" t="s">
        <v>558</v>
      </c>
      <c r="AE49" s="203" t="str">
        <f>+ciselniky!A53</f>
        <v>gymnastika</v>
      </c>
      <c r="AF49" s="203" t="str">
        <f>+ciselniky!B53</f>
        <v>moderná gymnastika</v>
      </c>
      <c r="AG49" s="204">
        <f>+ciselniky!C53</f>
        <v>0.35</v>
      </c>
      <c r="AH49" s="204">
        <f>+ciselniky!D53</f>
        <v>0</v>
      </c>
      <c r="AI49" s="204">
        <f>+ciselniky!E53</f>
        <v>1</v>
      </c>
      <c r="AJ49" s="204">
        <f>+ciselniky!F53</f>
        <v>0</v>
      </c>
      <c r="AK49" s="203" t="str">
        <f>+ciselniky!G53</f>
        <v>I</v>
      </c>
    </row>
    <row r="50" spans="2:37" ht="12.75" hidden="1" customHeight="1">
      <c r="B50" s="112">
        <f t="shared" si="5"/>
        <v>0</v>
      </c>
      <c r="C50" s="37"/>
      <c r="D50" s="47"/>
      <c r="E50" s="41"/>
      <c r="F50" s="42"/>
      <c r="G50" s="95"/>
      <c r="H50" s="95"/>
      <c r="I50" s="95"/>
      <c r="J50" s="95"/>
      <c r="K50" s="200"/>
      <c r="L50" s="125"/>
      <c r="Q50" s="114"/>
      <c r="AE50" s="203" t="str">
        <f>+ciselniky!A54</f>
        <v>gymnastika</v>
      </c>
      <c r="AF50" s="203" t="str">
        <f>+ciselniky!B54</f>
        <v>športový aerobik</v>
      </c>
      <c r="AG50" s="204">
        <f>+ciselniky!C54</f>
        <v>0.15</v>
      </c>
      <c r="AH50" s="204">
        <f>+ciselniky!D54</f>
        <v>0.1</v>
      </c>
      <c r="AI50" s="204">
        <f>+ciselniky!E54</f>
        <v>0.9</v>
      </c>
      <c r="AJ50" s="204">
        <f>+ciselniky!F54</f>
        <v>0</v>
      </c>
      <c r="AK50" s="203" t="str">
        <f>+ciselniky!G54</f>
        <v>I</v>
      </c>
    </row>
    <row r="51" spans="2:37" ht="12.75" hidden="1" customHeight="1">
      <c r="B51" s="112">
        <f t="shared" si="5"/>
        <v>0</v>
      </c>
      <c r="C51" s="37"/>
      <c r="D51" s="47"/>
      <c r="E51" s="41"/>
      <c r="F51" s="42"/>
      <c r="G51" s="95"/>
      <c r="H51" s="95"/>
      <c r="I51" s="95"/>
      <c r="J51" s="95"/>
      <c r="K51" s="200"/>
      <c r="L51" s="125"/>
      <c r="Q51" s="114"/>
      <c r="AE51" s="203" t="str">
        <f>+ciselniky!A55</f>
        <v>gymnastika</v>
      </c>
      <c r="AF51" s="203" t="str">
        <f>+ciselniky!B55</f>
        <v>akrobatická gymnastika</v>
      </c>
      <c r="AG51" s="204">
        <f>+ciselniky!C55</f>
        <v>0</v>
      </c>
      <c r="AH51" s="204">
        <f>+ciselniky!D55</f>
        <v>0.5</v>
      </c>
      <c r="AI51" s="204">
        <f>+ciselniky!E55</f>
        <v>0.5</v>
      </c>
      <c r="AJ51" s="204">
        <f>+ciselniky!F55</f>
        <v>0</v>
      </c>
      <c r="AK51" s="203" t="str">
        <f>+ciselniky!G55</f>
        <v>I</v>
      </c>
    </row>
    <row r="52" spans="2:37" ht="12.75" hidden="1" customHeight="1">
      <c r="B52" s="112">
        <f t="shared" si="5"/>
        <v>0</v>
      </c>
      <c r="C52" s="37"/>
      <c r="D52" s="47"/>
      <c r="E52" s="41"/>
      <c r="F52" s="42"/>
      <c r="G52" s="95"/>
      <c r="H52" s="95"/>
      <c r="I52" s="95"/>
      <c r="J52" s="95"/>
      <c r="K52" s="200"/>
      <c r="L52" s="125"/>
      <c r="Q52" s="114"/>
      <c r="AE52" s="203" t="str">
        <f>+ciselniky!A56</f>
        <v>gymnastika</v>
      </c>
      <c r="AF52" s="203" t="str">
        <f>+ciselniky!B56</f>
        <v>gymnastika pre všetkých</v>
      </c>
      <c r="AG52" s="204">
        <f>+ciselniky!C56</f>
        <v>0</v>
      </c>
      <c r="AH52" s="204">
        <f>+ciselniky!D56</f>
        <v>0.5</v>
      </c>
      <c r="AI52" s="204">
        <f>+ciselniky!E56</f>
        <v>0.5</v>
      </c>
      <c r="AJ52" s="204">
        <f>+ciselniky!F56</f>
        <v>0</v>
      </c>
      <c r="AK52" s="203" t="str">
        <f>+ciselniky!G56</f>
        <v>I</v>
      </c>
    </row>
    <row r="53" spans="2:37" ht="12.75" hidden="1" customHeight="1">
      <c r="B53" s="112">
        <f t="shared" si="5"/>
        <v>0</v>
      </c>
      <c r="C53" s="37"/>
      <c r="D53" s="47"/>
      <c r="E53" s="41"/>
      <c r="F53" s="42"/>
      <c r="G53" s="95"/>
      <c r="H53" s="95"/>
      <c r="I53" s="95"/>
      <c r="J53" s="95"/>
      <c r="K53" s="200"/>
      <c r="L53" s="125"/>
      <c r="Q53" s="114"/>
      <c r="AE53" s="203" t="str">
        <f>+ciselniky!A57</f>
        <v>gymnastika</v>
      </c>
      <c r="AF53" s="203" t="str">
        <f>+ciselniky!B57</f>
        <v>skoky na trampolíne</v>
      </c>
      <c r="AG53" s="204">
        <f>+ciselniky!C57</f>
        <v>0</v>
      </c>
      <c r="AH53" s="204">
        <f>+ciselniky!D57</f>
        <v>0.5</v>
      </c>
      <c r="AI53" s="204">
        <f>+ciselniky!E57</f>
        <v>0.5</v>
      </c>
      <c r="AJ53" s="204">
        <f>+ciselniky!F57</f>
        <v>0</v>
      </c>
      <c r="AK53" s="203" t="str">
        <f>+ciselniky!G57</f>
        <v>I</v>
      </c>
    </row>
    <row r="54" spans="2:37" ht="12.75" hidden="1" customHeight="1">
      <c r="B54" s="112">
        <f t="shared" si="5"/>
        <v>0</v>
      </c>
      <c r="C54" s="37"/>
      <c r="D54" s="47"/>
      <c r="E54" s="41"/>
      <c r="F54" s="42"/>
      <c r="G54" s="95"/>
      <c r="H54" s="95"/>
      <c r="I54" s="95"/>
      <c r="J54" s="95"/>
      <c r="K54" s="200"/>
      <c r="L54" s="125"/>
      <c r="Q54" s="114"/>
      <c r="AE54" s="203" t="str">
        <f>+ciselniky!A58</f>
        <v>hádzaná</v>
      </c>
      <c r="AF54" s="203" t="str">
        <f>+ciselniky!B58</f>
        <v>hádzaná</v>
      </c>
      <c r="AG54" s="204">
        <f>+ciselniky!C58</f>
        <v>1</v>
      </c>
      <c r="AH54" s="204">
        <f>+ciselniky!D58</f>
        <v>0.5</v>
      </c>
      <c r="AI54" s="204">
        <f>+ciselniky!E58</f>
        <v>0.5</v>
      </c>
      <c r="AJ54" s="204">
        <f>+ciselniky!F58</f>
        <v>0</v>
      </c>
      <c r="AK54" s="203" t="str">
        <f>+ciselniky!G58</f>
        <v>K</v>
      </c>
    </row>
    <row r="55" spans="2:37" ht="12.75" hidden="1" customHeight="1">
      <c r="B55" s="112">
        <f t="shared" si="5"/>
        <v>0</v>
      </c>
      <c r="C55" s="37"/>
      <c r="D55" s="47"/>
      <c r="E55" s="41"/>
      <c r="F55" s="42"/>
      <c r="G55" s="95"/>
      <c r="H55" s="95"/>
      <c r="I55" s="95"/>
      <c r="J55" s="95"/>
      <c r="K55" s="200"/>
      <c r="L55" s="125"/>
      <c r="Q55" s="114"/>
      <c r="AE55" s="203" t="str">
        <f>+ciselniky!A59</f>
        <v>hádzaná</v>
      </c>
      <c r="AF55" s="203" t="str">
        <f>+ciselniky!B59</f>
        <v>plážová hádzaná</v>
      </c>
      <c r="AG55" s="204">
        <f>+ciselniky!C59</f>
        <v>0</v>
      </c>
      <c r="AH55" s="204">
        <f>+ciselniky!D59</f>
        <v>0.5</v>
      </c>
      <c r="AI55" s="204">
        <f>+ciselniky!E59</f>
        <v>0.5</v>
      </c>
      <c r="AJ55" s="204">
        <f>+ciselniky!F59</f>
        <v>0</v>
      </c>
      <c r="AK55" s="203" t="str">
        <f>+ciselniky!G59</f>
        <v>K</v>
      </c>
    </row>
    <row r="56" spans="2:37" ht="12.75" hidden="1" customHeight="1">
      <c r="B56" s="112">
        <f t="shared" si="5"/>
        <v>0</v>
      </c>
      <c r="C56" s="37"/>
      <c r="D56" s="47"/>
      <c r="E56" s="41"/>
      <c r="F56" s="42"/>
      <c r="G56" s="95"/>
      <c r="H56" s="95"/>
      <c r="I56" s="95"/>
      <c r="J56" s="95"/>
      <c r="K56" s="200"/>
      <c r="L56" s="125"/>
      <c r="Q56" s="114"/>
      <c r="AE56" s="203" t="str">
        <f>+ciselniky!A60</f>
        <v>horolezectvo</v>
      </c>
      <c r="AF56" s="203" t="str">
        <f>+ciselniky!B60</f>
        <v>preteky v ľadovom lezení a drytoolingu</v>
      </c>
      <c r="AG56" s="204">
        <f>+ciselniky!C60</f>
        <v>1</v>
      </c>
      <c r="AH56" s="204">
        <f>+ciselniky!D60</f>
        <v>0.7</v>
      </c>
      <c r="AI56" s="204">
        <f>+ciselniky!E60</f>
        <v>0.3</v>
      </c>
      <c r="AJ56" s="204">
        <f>+ciselniky!F60</f>
        <v>0</v>
      </c>
      <c r="AK56" s="203" t="str">
        <f>+ciselniky!G60</f>
        <v>I</v>
      </c>
    </row>
    <row r="57" spans="2:37" ht="12.75" hidden="1" customHeight="1">
      <c r="B57" s="112">
        <f t="shared" si="5"/>
        <v>0</v>
      </c>
      <c r="C57" s="37"/>
      <c r="D57" s="47"/>
      <c r="E57" s="41"/>
      <c r="F57" s="42"/>
      <c r="G57" s="95"/>
      <c r="H57" s="95"/>
      <c r="I57" s="95"/>
      <c r="J57" s="95"/>
      <c r="K57" s="200"/>
      <c r="L57" s="125"/>
      <c r="Q57" s="114"/>
      <c r="AE57" s="203" t="str">
        <f>+ciselniky!A61</f>
        <v>jachting</v>
      </c>
      <c r="AF57" s="203" t="str">
        <f>+ciselniky!B61</f>
        <v>okruhový jachting</v>
      </c>
      <c r="AG57" s="204">
        <f>+ciselniky!C61</f>
        <v>0.6</v>
      </c>
      <c r="AH57" s="204">
        <f>+ciselniky!D61</f>
        <v>0.45</v>
      </c>
      <c r="AI57" s="204">
        <f>+ciselniky!E61</f>
        <v>0.45</v>
      </c>
      <c r="AJ57" s="204">
        <f>+ciselniky!F61</f>
        <v>0.1</v>
      </c>
      <c r="AK57" s="203" t="str">
        <f>+ciselniky!G61</f>
        <v>I</v>
      </c>
    </row>
    <row r="58" spans="2:37" ht="12.75" hidden="1" customHeight="1">
      <c r="B58" s="112">
        <f t="shared" si="5"/>
        <v>0</v>
      </c>
      <c r="C58" s="37"/>
      <c r="D58" s="47"/>
      <c r="E58" s="41"/>
      <c r="F58" s="42"/>
      <c r="G58" s="95"/>
      <c r="H58" s="95"/>
      <c r="I58" s="95"/>
      <c r="J58" s="95"/>
      <c r="K58" s="200"/>
      <c r="L58" s="125"/>
      <c r="Q58" s="114"/>
      <c r="AE58" s="203" t="str">
        <f>+ciselniky!A62</f>
        <v>jachting</v>
      </c>
      <c r="AF58" s="203" t="str">
        <f>+ciselniky!B62</f>
        <v>windsurfing</v>
      </c>
      <c r="AG58" s="204">
        <f>+ciselniky!C62</f>
        <v>0.3</v>
      </c>
      <c r="AH58" s="204">
        <f>+ciselniky!D62</f>
        <v>0.7</v>
      </c>
      <c r="AI58" s="204">
        <f>+ciselniky!E62</f>
        <v>0.3</v>
      </c>
      <c r="AJ58" s="204">
        <f>+ciselniky!F62</f>
        <v>0</v>
      </c>
      <c r="AK58" s="203" t="str">
        <f>+ciselniky!G62</f>
        <v>I</v>
      </c>
    </row>
    <row r="59" spans="2:37" ht="12.75" hidden="1" customHeight="1">
      <c r="B59" s="112">
        <f t="shared" si="5"/>
        <v>0</v>
      </c>
      <c r="C59" s="37"/>
      <c r="D59" s="47"/>
      <c r="E59" s="41"/>
      <c r="F59" s="42"/>
      <c r="G59" s="95"/>
      <c r="H59" s="95"/>
      <c r="I59" s="95"/>
      <c r="J59" s="95"/>
      <c r="K59" s="200"/>
      <c r="L59" s="125"/>
      <c r="Q59" s="114"/>
      <c r="AE59" s="203" t="str">
        <f>+ciselniky!A63</f>
        <v>jachting</v>
      </c>
      <c r="AF59" s="203" t="str">
        <f>+ciselniky!B63</f>
        <v>námorný a kajutový jachting</v>
      </c>
      <c r="AG59" s="204">
        <f>+ciselniky!C63</f>
        <v>0.05</v>
      </c>
      <c r="AH59" s="204">
        <f>+ciselniky!D63</f>
        <v>0.8</v>
      </c>
      <c r="AI59" s="204">
        <f>+ciselniky!E63</f>
        <v>0.15</v>
      </c>
      <c r="AJ59" s="204">
        <f>+ciselniky!F63</f>
        <v>0.05</v>
      </c>
      <c r="AK59" s="203" t="str">
        <f>+ciselniky!G63</f>
        <v>I</v>
      </c>
    </row>
    <row r="60" spans="2:37" ht="12.75" hidden="1" customHeight="1">
      <c r="B60" s="112">
        <f t="shared" si="5"/>
        <v>0</v>
      </c>
      <c r="C60" s="37"/>
      <c r="D60" s="47"/>
      <c r="E60" s="41"/>
      <c r="F60" s="42"/>
      <c r="G60" s="95"/>
      <c r="H60" s="95"/>
      <c r="I60" s="95"/>
      <c r="J60" s="95"/>
      <c r="K60" s="200"/>
      <c r="L60" s="125"/>
      <c r="Q60" s="114"/>
      <c r="AE60" s="203" t="str">
        <f>+ciselniky!A64</f>
        <v>jachting</v>
      </c>
      <c r="AF60" s="203" t="str">
        <f>+ciselniky!B64</f>
        <v>kiteboarding</v>
      </c>
      <c r="AG60" s="204">
        <f>+ciselniky!C64</f>
        <v>0.04</v>
      </c>
      <c r="AH60" s="204">
        <f>+ciselniky!D64</f>
        <v>0.5</v>
      </c>
      <c r="AI60" s="204">
        <f>+ciselniky!E64</f>
        <v>0.5</v>
      </c>
      <c r="AJ60" s="204">
        <f>+ciselniky!F64</f>
        <v>0</v>
      </c>
      <c r="AK60" s="203" t="str">
        <f>+ciselniky!G64</f>
        <v>I</v>
      </c>
    </row>
    <row r="61" spans="2:37" ht="12.75" hidden="1" customHeight="1">
      <c r="B61" s="112">
        <f t="shared" si="5"/>
        <v>0</v>
      </c>
      <c r="C61" s="37"/>
      <c r="D61" s="47"/>
      <c r="E61" s="41"/>
      <c r="F61" s="42"/>
      <c r="G61" s="95"/>
      <c r="H61" s="95"/>
      <c r="I61" s="95"/>
      <c r="J61" s="95"/>
      <c r="K61" s="200"/>
      <c r="L61" s="125"/>
      <c r="Q61" s="115"/>
      <c r="AE61" s="203" t="str">
        <f>+ciselniky!A65</f>
        <v>jachting</v>
      </c>
      <c r="AF61" s="203" t="str">
        <f>+ciselniky!B65</f>
        <v>rádiom riadené plachetnice</v>
      </c>
      <c r="AG61" s="204">
        <f>+ciselniky!C65</f>
        <v>0.01</v>
      </c>
      <c r="AH61" s="204">
        <f>+ciselniky!D65</f>
        <v>0.8</v>
      </c>
      <c r="AI61" s="204">
        <f>+ciselniky!E65</f>
        <v>0.1</v>
      </c>
      <c r="AJ61" s="204">
        <f>+ciselniky!F65</f>
        <v>0.1</v>
      </c>
      <c r="AK61" s="203" t="str">
        <f>+ciselniky!G65</f>
        <v>I</v>
      </c>
    </row>
    <row r="62" spans="2:37" ht="12.75" hidden="1" customHeight="1">
      <c r="B62" s="112">
        <f t="shared" si="5"/>
        <v>0</v>
      </c>
      <c r="C62" s="37"/>
      <c r="D62" s="47"/>
      <c r="E62" s="41"/>
      <c r="F62" s="42"/>
      <c r="G62" s="95"/>
      <c r="H62" s="95"/>
      <c r="I62" s="95"/>
      <c r="J62" s="95"/>
      <c r="K62" s="200"/>
      <c r="L62" s="125"/>
      <c r="Q62" s="116"/>
      <c r="AE62" s="203" t="str">
        <f>+ciselniky!A66</f>
        <v>jachting</v>
      </c>
      <c r="AF62" s="203" t="str">
        <f>+ciselniky!B66</f>
        <v>jachting na ľade</v>
      </c>
      <c r="AG62" s="204">
        <f>+ciselniky!C66</f>
        <v>0</v>
      </c>
      <c r="AH62" s="204">
        <f>+ciselniky!D66</f>
        <v>0.5</v>
      </c>
      <c r="AI62" s="204">
        <f>+ciselniky!E66</f>
        <v>0.5</v>
      </c>
      <c r="AJ62" s="204">
        <f>+ciselniky!F66</f>
        <v>0</v>
      </c>
      <c r="AK62" s="203" t="str">
        <f>+ciselniky!G66</f>
        <v>I</v>
      </c>
    </row>
    <row r="63" spans="2:37" ht="12.75" hidden="1" customHeight="1">
      <c r="B63" s="112">
        <f t="shared" si="5"/>
        <v>0</v>
      </c>
      <c r="C63" s="37"/>
      <c r="D63" s="47"/>
      <c r="E63" s="41"/>
      <c r="F63" s="42"/>
      <c r="G63" s="95"/>
      <c r="H63" s="95"/>
      <c r="I63" s="95"/>
      <c r="J63" s="95"/>
      <c r="K63" s="200"/>
      <c r="L63" s="125"/>
      <c r="AE63" s="203" t="str">
        <f>+ciselniky!A67</f>
        <v>jazdectvo</v>
      </c>
      <c r="AF63" s="203" t="str">
        <f>+ciselniky!B67</f>
        <v>skoky</v>
      </c>
      <c r="AG63" s="204">
        <f>+ciselniky!C67</f>
        <v>0.28000000000000003</v>
      </c>
      <c r="AH63" s="204">
        <f>+ciselniky!D67</f>
        <v>0</v>
      </c>
      <c r="AI63" s="204">
        <f>+ciselniky!E67</f>
        <v>0</v>
      </c>
      <c r="AJ63" s="204">
        <f>+ciselniky!F67</f>
        <v>1</v>
      </c>
      <c r="AK63" s="203" t="str">
        <f>+ciselniky!G67</f>
        <v>I</v>
      </c>
    </row>
    <row r="64" spans="2:37" ht="12.75" hidden="1" customHeight="1">
      <c r="B64" s="112">
        <f t="shared" si="5"/>
        <v>0</v>
      </c>
      <c r="C64" s="37"/>
      <c r="D64" s="47"/>
      <c r="E64" s="41"/>
      <c r="F64" s="42"/>
      <c r="G64" s="95"/>
      <c r="H64" s="95"/>
      <c r="I64" s="95"/>
      <c r="J64" s="95"/>
      <c r="K64" s="200"/>
      <c r="L64" s="125"/>
      <c r="AE64" s="203" t="str">
        <f>+ciselniky!A68</f>
        <v>jazdectvo</v>
      </c>
      <c r="AF64" s="203" t="str">
        <f>+ciselniky!B68</f>
        <v>voltíž</v>
      </c>
      <c r="AG64" s="204">
        <f>+ciselniky!C68</f>
        <v>0.25</v>
      </c>
      <c r="AH64" s="204">
        <f>+ciselniky!D68</f>
        <v>0.5</v>
      </c>
      <c r="AI64" s="204">
        <f>+ciselniky!E68</f>
        <v>0.5</v>
      </c>
      <c r="AJ64" s="204">
        <f>+ciselniky!F68</f>
        <v>0</v>
      </c>
      <c r="AK64" s="203" t="str">
        <f>+ciselniky!G68</f>
        <v>I</v>
      </c>
    </row>
    <row r="65" spans="2:37" ht="12.75" hidden="1" customHeight="1">
      <c r="B65" s="112">
        <f t="shared" si="5"/>
        <v>0</v>
      </c>
      <c r="C65" s="37"/>
      <c r="D65" s="47"/>
      <c r="E65" s="41"/>
      <c r="F65" s="42"/>
      <c r="G65" s="95"/>
      <c r="H65" s="95"/>
      <c r="I65" s="95"/>
      <c r="J65" s="95"/>
      <c r="K65" s="200"/>
      <c r="L65" s="125"/>
      <c r="AE65" s="203" t="str">
        <f>+ciselniky!A69</f>
        <v>jazdectvo</v>
      </c>
      <c r="AF65" s="203" t="str">
        <f>+ciselniky!B69</f>
        <v>drezúra</v>
      </c>
      <c r="AG65" s="204">
        <f>+ciselniky!C69</f>
        <v>0.2</v>
      </c>
      <c r="AH65" s="204">
        <f>+ciselniky!D69</f>
        <v>0</v>
      </c>
      <c r="AI65" s="204">
        <f>+ciselniky!E69</f>
        <v>0</v>
      </c>
      <c r="AJ65" s="204">
        <f>+ciselniky!F69</f>
        <v>1</v>
      </c>
      <c r="AK65" s="203" t="str">
        <f>+ciselniky!G69</f>
        <v>I</v>
      </c>
    </row>
    <row r="66" spans="2:37" ht="12.75" hidden="1" customHeight="1">
      <c r="B66" s="112">
        <f t="shared" si="5"/>
        <v>0</v>
      </c>
      <c r="C66" s="37"/>
      <c r="D66" s="47"/>
      <c r="E66" s="41"/>
      <c r="F66" s="42"/>
      <c r="G66" s="95"/>
      <c r="H66" s="95"/>
      <c r="I66" s="95"/>
      <c r="J66" s="95"/>
      <c r="K66" s="200"/>
      <c r="L66" s="125"/>
      <c r="AE66" s="203" t="str">
        <f>+ciselniky!A70</f>
        <v>jazdectvo</v>
      </c>
      <c r="AF66" s="203" t="str">
        <f>+ciselniky!B70</f>
        <v>vytrvalosť</v>
      </c>
      <c r="AG66" s="204">
        <f>+ciselniky!C70</f>
        <v>0.15</v>
      </c>
      <c r="AH66" s="204">
        <f>+ciselniky!D70</f>
        <v>0</v>
      </c>
      <c r="AI66" s="204">
        <f>+ciselniky!E70</f>
        <v>0</v>
      </c>
      <c r="AJ66" s="204">
        <f>+ciselniky!F70</f>
        <v>1</v>
      </c>
      <c r="AK66" s="203" t="str">
        <f>+ciselniky!G70</f>
        <v>I</v>
      </c>
    </row>
    <row r="67" spans="2:37" ht="12.75" hidden="1" customHeight="1">
      <c r="B67" s="112">
        <f t="shared" si="5"/>
        <v>0</v>
      </c>
      <c r="C67" s="37"/>
      <c r="D67" s="47"/>
      <c r="E67" s="41"/>
      <c r="F67" s="42"/>
      <c r="G67" s="95"/>
      <c r="H67" s="95"/>
      <c r="I67" s="95"/>
      <c r="J67" s="95"/>
      <c r="K67" s="200"/>
      <c r="L67" s="125"/>
      <c r="AE67" s="203" t="str">
        <f>+ciselniky!A71</f>
        <v>jazdectvo</v>
      </c>
      <c r="AF67" s="203" t="str">
        <f>+ciselniky!B71</f>
        <v>záprahy</v>
      </c>
      <c r="AG67" s="204">
        <f>+ciselniky!C71</f>
        <v>0.06</v>
      </c>
      <c r="AH67" s="204">
        <f>+ciselniky!D71</f>
        <v>0</v>
      </c>
      <c r="AI67" s="204">
        <f>+ciselniky!E71</f>
        <v>0</v>
      </c>
      <c r="AJ67" s="204">
        <f>+ciselniky!F71</f>
        <v>1</v>
      </c>
      <c r="AK67" s="203" t="str">
        <f>+ciselniky!G71</f>
        <v>I</v>
      </c>
    </row>
    <row r="68" spans="2:37" ht="12.75" hidden="1" customHeight="1">
      <c r="B68" s="112">
        <f t="shared" si="5"/>
        <v>0</v>
      </c>
      <c r="C68" s="37"/>
      <c r="D68" s="47"/>
      <c r="E68" s="41"/>
      <c r="F68" s="42"/>
      <c r="G68" s="95"/>
      <c r="H68" s="95"/>
      <c r="I68" s="95"/>
      <c r="J68" s="95"/>
      <c r="K68" s="200"/>
      <c r="L68" s="125"/>
      <c r="AE68" s="203" t="str">
        <f>+ciselniky!A72</f>
        <v>jazdectvo</v>
      </c>
      <c r="AF68" s="203" t="str">
        <f>+ciselniky!B72</f>
        <v>všestrannosť</v>
      </c>
      <c r="AG68" s="204">
        <f>+ciselniky!C72</f>
        <v>0.05</v>
      </c>
      <c r="AH68" s="204">
        <f>+ciselniky!D72</f>
        <v>0</v>
      </c>
      <c r="AI68" s="204">
        <f>+ciselniky!E72</f>
        <v>0</v>
      </c>
      <c r="AJ68" s="204">
        <f>+ciselniky!F72</f>
        <v>1</v>
      </c>
      <c r="AK68" s="203" t="str">
        <f>+ciselniky!G72</f>
        <v>I</v>
      </c>
    </row>
    <row r="69" spans="2:37" ht="12.75" hidden="1" customHeight="1">
      <c r="B69" s="112">
        <f t="shared" si="5"/>
        <v>0</v>
      </c>
      <c r="C69" s="37"/>
      <c r="D69" s="47"/>
      <c r="E69" s="41"/>
      <c r="F69" s="42"/>
      <c r="G69" s="95"/>
      <c r="H69" s="95"/>
      <c r="I69" s="95"/>
      <c r="J69" s="95"/>
      <c r="K69" s="200"/>
      <c r="L69" s="125"/>
      <c r="AE69" s="203" t="str">
        <f>+ciselniky!A73</f>
        <v>jazdectvo</v>
      </c>
      <c r="AF69" s="203" t="str">
        <f>+ciselniky!B73</f>
        <v>reining</v>
      </c>
      <c r="AG69" s="204">
        <f>+ciselniky!C73</f>
        <v>0.01</v>
      </c>
      <c r="AH69" s="204">
        <f>+ciselniky!D73</f>
        <v>0</v>
      </c>
      <c r="AI69" s="204">
        <f>+ciselniky!E73</f>
        <v>0</v>
      </c>
      <c r="AJ69" s="204">
        <f>+ciselniky!F73</f>
        <v>1</v>
      </c>
      <c r="AK69" s="203" t="str">
        <f>+ciselniky!G73</f>
        <v>I</v>
      </c>
    </row>
    <row r="70" spans="2:37" ht="12.75" hidden="1" customHeight="1">
      <c r="B70" s="112">
        <f t="shared" si="5"/>
        <v>0</v>
      </c>
      <c r="C70" s="37"/>
      <c r="D70" s="47"/>
      <c r="E70" s="41"/>
      <c r="F70" s="42"/>
      <c r="G70" s="95"/>
      <c r="H70" s="95"/>
      <c r="I70" s="95"/>
      <c r="J70" s="95"/>
      <c r="K70" s="200"/>
      <c r="L70" s="125"/>
      <c r="AE70" s="203" t="str">
        <f>+ciselniky!A74</f>
        <v>judo</v>
      </c>
      <c r="AF70" s="203" t="str">
        <f>+ciselniky!B74</f>
        <v>judo</v>
      </c>
      <c r="AG70" s="204">
        <f>+ciselniky!C74</f>
        <v>1</v>
      </c>
      <c r="AH70" s="204">
        <f>+ciselniky!D74</f>
        <v>0.5</v>
      </c>
      <c r="AI70" s="204">
        <f>+ciselniky!E74</f>
        <v>0.5</v>
      </c>
      <c r="AJ70" s="204">
        <f>+ciselniky!F74</f>
        <v>0</v>
      </c>
      <c r="AK70" s="203" t="str">
        <f>+ciselniky!G74</f>
        <v>I</v>
      </c>
    </row>
    <row r="71" spans="2:37" ht="12.75" hidden="1" customHeight="1">
      <c r="B71" s="112">
        <f t="shared" si="5"/>
        <v>0</v>
      </c>
      <c r="C71" s="37"/>
      <c r="D71" s="47"/>
      <c r="E71" s="41"/>
      <c r="F71" s="42"/>
      <c r="G71" s="95"/>
      <c r="H71" s="95"/>
      <c r="I71" s="95"/>
      <c r="J71" s="95"/>
      <c r="K71" s="200"/>
      <c r="L71" s="125"/>
      <c r="AE71" s="203" t="str">
        <f>+ciselniky!A75</f>
        <v>ju-jitsu</v>
      </c>
      <c r="AF71" s="203" t="str">
        <f>+ciselniky!B75</f>
        <v>ju-jitsu</v>
      </c>
      <c r="AG71" s="204">
        <f>+ciselniky!C75</f>
        <v>1</v>
      </c>
      <c r="AH71" s="204">
        <f>+ciselniky!D75</f>
        <v>0.5</v>
      </c>
      <c r="AI71" s="204">
        <f>+ciselniky!E75</f>
        <v>0.5</v>
      </c>
      <c r="AJ71" s="204">
        <f>+ciselniky!F75</f>
        <v>0</v>
      </c>
      <c r="AK71" s="203" t="str">
        <f>+ciselniky!G75</f>
        <v>I</v>
      </c>
    </row>
    <row r="72" spans="2:37" ht="12.75" hidden="1" customHeight="1">
      <c r="B72" s="112">
        <f t="shared" si="5"/>
        <v>0</v>
      </c>
      <c r="C72" s="37"/>
      <c r="D72" s="47"/>
      <c r="E72" s="41"/>
      <c r="F72" s="42"/>
      <c r="G72" s="95"/>
      <c r="H72" s="95"/>
      <c r="I72" s="95"/>
      <c r="J72" s="95"/>
      <c r="K72" s="200"/>
      <c r="L72" s="125"/>
      <c r="AE72" s="203" t="str">
        <f>+ciselniky!A76</f>
        <v>kanoistika</v>
      </c>
      <c r="AF72" s="203" t="str">
        <f>+ciselniky!B76</f>
        <v>rýchlostná kanoistika</v>
      </c>
      <c r="AG72" s="204">
        <f>+ciselniky!C76</f>
        <v>0.5</v>
      </c>
      <c r="AH72" s="204">
        <f>+ciselniky!D76</f>
        <v>0.6</v>
      </c>
      <c r="AI72" s="204">
        <f>+ciselniky!E76</f>
        <v>0.4</v>
      </c>
      <c r="AJ72" s="204">
        <f>+ciselniky!F76</f>
        <v>0</v>
      </c>
      <c r="AK72" s="203" t="str">
        <f>+ciselniky!G76</f>
        <v>I</v>
      </c>
    </row>
    <row r="73" spans="2:37" ht="12.75" hidden="1" customHeight="1">
      <c r="B73" s="112">
        <f t="shared" si="5"/>
        <v>0</v>
      </c>
      <c r="C73" s="37"/>
      <c r="D73" s="47"/>
      <c r="E73" s="41"/>
      <c r="F73" s="42"/>
      <c r="G73" s="95"/>
      <c r="H73" s="95"/>
      <c r="I73" s="95"/>
      <c r="J73" s="95"/>
      <c r="K73" s="200"/>
      <c r="L73" s="125"/>
      <c r="AE73" s="203" t="str">
        <f>+ciselniky!A77</f>
        <v>kanoistika</v>
      </c>
      <c r="AF73" s="203" t="str">
        <f>+ciselniky!B77</f>
        <v>vodný slalom</v>
      </c>
      <c r="AG73" s="204">
        <f>+ciselniky!C77</f>
        <v>0.5</v>
      </c>
      <c r="AH73" s="204">
        <f>+ciselniky!D77</f>
        <v>0.5</v>
      </c>
      <c r="AI73" s="204">
        <f>+ciselniky!E77</f>
        <v>0.5</v>
      </c>
      <c r="AJ73" s="204">
        <f>+ciselniky!F77</f>
        <v>0</v>
      </c>
      <c r="AK73" s="203" t="str">
        <f>+ciselniky!G77</f>
        <v>I</v>
      </c>
    </row>
    <row r="74" spans="2:37" ht="12.75" hidden="1" customHeight="1" thickBot="1">
      <c r="B74" s="112">
        <f t="shared" si="5"/>
        <v>0</v>
      </c>
      <c r="C74" s="38"/>
      <c r="D74" s="49"/>
      <c r="E74" s="43"/>
      <c r="F74" s="44"/>
      <c r="G74" s="95"/>
      <c r="H74" s="95"/>
      <c r="I74" s="95"/>
      <c r="J74" s="95"/>
      <c r="K74" s="200"/>
      <c r="L74" s="126"/>
      <c r="AE74" s="203" t="str">
        <f>+ciselniky!A78</f>
        <v>karate</v>
      </c>
      <c r="AF74" s="203" t="str">
        <f>+ciselniky!B78</f>
        <v>karate</v>
      </c>
      <c r="AG74" s="204">
        <f>+ciselniky!C78</f>
        <v>1</v>
      </c>
      <c r="AH74" s="204">
        <f>+ciselniky!D78</f>
        <v>0.5</v>
      </c>
      <c r="AI74" s="204">
        <f>+ciselniky!E78</f>
        <v>0.5</v>
      </c>
      <c r="AJ74" s="204">
        <f>+ciselniky!F78</f>
        <v>0</v>
      </c>
      <c r="AK74" s="203" t="str">
        <f>+ciselniky!G78</f>
        <v>I</v>
      </c>
    </row>
    <row r="75" spans="2:37" ht="12.75" hidden="1" customHeight="1" thickBot="1">
      <c r="C75" s="339">
        <v>0</v>
      </c>
      <c r="D75" s="339">
        <v>1</v>
      </c>
      <c r="E75" s="339">
        <v>2</v>
      </c>
      <c r="F75" s="350" t="s">
        <v>568</v>
      </c>
      <c r="AE75" s="203" t="str">
        <f>+ciselniky!A79</f>
        <v>kickbox</v>
      </c>
      <c r="AF75" s="203" t="str">
        <f>+ciselniky!B79</f>
        <v>kickbox</v>
      </c>
      <c r="AG75" s="204">
        <f>+ciselniky!C79</f>
        <v>1</v>
      </c>
      <c r="AH75" s="204">
        <f>+ciselniky!D79</f>
        <v>0.5</v>
      </c>
      <c r="AI75" s="204">
        <f>+ciselniky!E79</f>
        <v>0.5</v>
      </c>
      <c r="AJ75" s="204">
        <f>+ciselniky!F79</f>
        <v>0</v>
      </c>
      <c r="AK75" s="203" t="str">
        <f>+ciselniky!G79</f>
        <v>I</v>
      </c>
    </row>
    <row r="76" spans="2:37" ht="12.75" hidden="1" customHeight="1" thickBot="1">
      <c r="B76" s="390" t="s">
        <v>437</v>
      </c>
      <c r="C76" s="393" t="s">
        <v>475</v>
      </c>
      <c r="D76" s="393"/>
      <c r="E76" s="393"/>
      <c r="F76" s="393"/>
      <c r="G76" s="393" t="s">
        <v>476</v>
      </c>
      <c r="H76" s="393"/>
      <c r="I76" s="393"/>
      <c r="J76" s="393"/>
      <c r="Q76" s="117" t="s">
        <v>477</v>
      </c>
      <c r="R76" s="118"/>
      <c r="S76" s="118"/>
      <c r="T76" s="118"/>
      <c r="U76" s="118"/>
      <c r="V76" s="119"/>
      <c r="W76" s="118"/>
      <c r="X76" s="119"/>
      <c r="AE76" s="203" t="str">
        <f>+ciselniky!A80</f>
        <v>kolieskové korčuľovanie</v>
      </c>
      <c r="AF76" s="203" t="str">
        <f>+ciselniky!B80</f>
        <v>skejtbord</v>
      </c>
      <c r="AG76" s="204">
        <f>+ciselniky!C80</f>
        <v>0.43</v>
      </c>
      <c r="AH76" s="204">
        <f>+ciselniky!D80</f>
        <v>0.6</v>
      </c>
      <c r="AI76" s="204">
        <f>+ciselniky!E80</f>
        <v>0.4</v>
      </c>
      <c r="AJ76" s="204">
        <f>+ciselniky!F80</f>
        <v>0</v>
      </c>
      <c r="AK76" s="203" t="str">
        <f>+ciselniky!G80</f>
        <v>I</v>
      </c>
    </row>
    <row r="77" spans="2:37" ht="39" hidden="1" customHeight="1">
      <c r="B77" s="390"/>
      <c r="C77" s="63" t="s">
        <v>569</v>
      </c>
      <c r="D77" s="63" t="s">
        <v>570</v>
      </c>
      <c r="E77" s="63" t="s">
        <v>571</v>
      </c>
      <c r="F77" s="201" t="s">
        <v>572</v>
      </c>
      <c r="G77" s="63" t="s">
        <v>569</v>
      </c>
      <c r="H77" s="63" t="s">
        <v>570</v>
      </c>
      <c r="I77" s="63" t="s">
        <v>571</v>
      </c>
      <c r="J77" s="201" t="s">
        <v>572</v>
      </c>
      <c r="AE77" s="203" t="str">
        <f>+ciselniky!A81</f>
        <v>kolieskové korčuľovanie</v>
      </c>
      <c r="AF77" s="203" t="str">
        <f>+ciselniky!B81</f>
        <v>inline hokej</v>
      </c>
      <c r="AG77" s="204">
        <f>+ciselniky!C81</f>
        <v>0.21</v>
      </c>
      <c r="AH77" s="204">
        <f>+ciselniky!D81</f>
        <v>1</v>
      </c>
      <c r="AI77" s="204">
        <f>+ciselniky!E81</f>
        <v>0</v>
      </c>
      <c r="AJ77" s="204">
        <f>+ciselniky!F81</f>
        <v>0</v>
      </c>
      <c r="AK77" s="203" t="str">
        <f>+ciselniky!G81</f>
        <v>K</v>
      </c>
    </row>
    <row r="78" spans="2:37" ht="12.75" hidden="1" customHeight="1">
      <c r="B78" s="33">
        <f t="shared" ref="B78:B87" si="6">IF($AM$2&gt;$K9,INDEX(AF:AF,$AM$1+$K9),"")</f>
        <v>0</v>
      </c>
      <c r="C78" s="62" t="str">
        <f>+IFERROR(VLOOKUP($B78,PPold!$B:$AG,8+C$75,0),"")</f>
        <v/>
      </c>
      <c r="D78" s="62" t="str">
        <f>+IFERROR(VLOOKUP($B78,PPold!$B:$AG,8+D$75,0),"")</f>
        <v/>
      </c>
      <c r="E78" s="62" t="str">
        <f>+IFERROR(VLOOKUP($B78,PPold!$B:$AG,8+E$75,0),"")</f>
        <v/>
      </c>
      <c r="F78" s="332" t="str">
        <f>+VLOOKUP(B78,PP!B$426:F$435,5,0)</f>
        <v/>
      </c>
      <c r="G78" s="62" t="str">
        <f>IF($C9&gt;0, ROUND($C9*INT(SQRT(3*SUM(C$78:C$87))),0),"")</f>
        <v/>
      </c>
      <c r="H78" s="62">
        <f t="shared" ref="H78:J87" si="7">IF($C9&lt;&gt;"", ROUND($C9*INT(SQRT(3*SUM(D$78:D$87))),0),"")</f>
        <v>0</v>
      </c>
      <c r="I78" s="62">
        <f t="shared" si="7"/>
        <v>0</v>
      </c>
      <c r="J78" s="202">
        <f t="shared" si="7"/>
        <v>0</v>
      </c>
      <c r="Q78" s="102" t="s">
        <v>482</v>
      </c>
      <c r="AE78" s="203" t="str">
        <f>+ciselniky!A82</f>
        <v>kolieskové korčuľovanie</v>
      </c>
      <c r="AF78" s="203" t="str">
        <f>+ciselniky!B82</f>
        <v>inline rýchlostné korčuľovanie</v>
      </c>
      <c r="AG78" s="204">
        <f>+ciselniky!C82</f>
        <v>0.21</v>
      </c>
      <c r="AH78" s="204">
        <f>+ciselniky!D82</f>
        <v>0.51</v>
      </c>
      <c r="AI78" s="204">
        <f>+ciselniky!E82</f>
        <v>0.49</v>
      </c>
      <c r="AJ78" s="204">
        <f>+ciselniky!F82</f>
        <v>0</v>
      </c>
      <c r="AK78" s="203" t="str">
        <f>+ciselniky!G82</f>
        <v>I</v>
      </c>
    </row>
    <row r="79" spans="2:37" ht="12.75" hidden="1" customHeight="1">
      <c r="B79" s="33">
        <f t="shared" si="6"/>
        <v>0</v>
      </c>
      <c r="C79" s="62" t="str">
        <f>+IFERROR(VLOOKUP($B79,PPold!$B:$AG,8+C$75,0),"")</f>
        <v/>
      </c>
      <c r="D79" s="62" t="str">
        <f>+IFERROR(VLOOKUP($B79,PPold!$B:$AG,8+D$75,0),"")</f>
        <v/>
      </c>
      <c r="E79" s="62" t="str">
        <f>+IFERROR(VLOOKUP($B79,PPold!$B:$AG,8+E$75,0),"")</f>
        <v/>
      </c>
      <c r="F79" s="332" t="str">
        <f>+VLOOKUP(B79,PP!B$426:F$435,5,0)</f>
        <v/>
      </c>
      <c r="G79" s="62">
        <f t="shared" ref="G79:G87" si="8">IF($C10&lt;&gt;"", ROUND($C10*INT(SQRT(3*SUM(C$78:C$87))),0),"")</f>
        <v>0</v>
      </c>
      <c r="H79" s="62">
        <f t="shared" si="7"/>
        <v>0</v>
      </c>
      <c r="I79" s="62">
        <f t="shared" si="7"/>
        <v>0</v>
      </c>
      <c r="J79" s="202">
        <f t="shared" si="7"/>
        <v>0</v>
      </c>
      <c r="Q79" s="102" t="s">
        <v>483</v>
      </c>
      <c r="AE79" s="203" t="str">
        <f>+ciselniky!A83</f>
        <v>kolieskové korčuľovanie</v>
      </c>
      <c r="AF79" s="203" t="str">
        <f>+ciselniky!B83</f>
        <v>inline zjazd</v>
      </c>
      <c r="AG79" s="204">
        <f>+ciselniky!C83</f>
        <v>0.15</v>
      </c>
      <c r="AH79" s="204">
        <f>+ciselniky!D83</f>
        <v>0.66</v>
      </c>
      <c r="AI79" s="204">
        <f>+ciselniky!E83</f>
        <v>0.33</v>
      </c>
      <c r="AJ79" s="204">
        <f>+ciselniky!F83</f>
        <v>0.01</v>
      </c>
      <c r="AK79" s="203" t="str">
        <f>+ciselniky!G83</f>
        <v>I</v>
      </c>
    </row>
    <row r="80" spans="2:37" ht="12.75" hidden="1" customHeight="1">
      <c r="B80" s="33">
        <f t="shared" si="6"/>
        <v>0</v>
      </c>
      <c r="C80" s="62" t="str">
        <f>+IFERROR(VLOOKUP($B80,PPold!$B:$AG,8+C$75,0),"")</f>
        <v/>
      </c>
      <c r="D80" s="62" t="str">
        <f>+IFERROR(VLOOKUP($B80,PPold!$B:$AG,8+D$75,0),"")</f>
        <v/>
      </c>
      <c r="E80" s="62" t="str">
        <f>+IFERROR(VLOOKUP($B80,PPold!$B:$AG,8+E$75,0),"")</f>
        <v/>
      </c>
      <c r="F80" s="332" t="str">
        <f>+VLOOKUP(B80,PP!B$426:F$435,5,0)</f>
        <v/>
      </c>
      <c r="G80" s="62">
        <f t="shared" si="8"/>
        <v>0</v>
      </c>
      <c r="H80" s="62">
        <f t="shared" si="7"/>
        <v>0</v>
      </c>
      <c r="I80" s="62">
        <f t="shared" si="7"/>
        <v>0</v>
      </c>
      <c r="J80" s="202">
        <f t="shared" si="7"/>
        <v>0</v>
      </c>
      <c r="Q80" s="102" t="s">
        <v>484</v>
      </c>
      <c r="AE80" s="203" t="str">
        <f>+ciselniky!A84</f>
        <v>kolieskové korčuľovanie</v>
      </c>
      <c r="AF80" s="203" t="str">
        <f>+ciselniky!B84</f>
        <v>inline krasokorčuľovanie</v>
      </c>
      <c r="AG80" s="204">
        <f>+ciselniky!C84</f>
        <v>0</v>
      </c>
      <c r="AH80" s="204">
        <f>+ciselniky!D84</f>
        <v>0</v>
      </c>
      <c r="AI80" s="204">
        <f>+ciselniky!E84</f>
        <v>0</v>
      </c>
      <c r="AJ80" s="204">
        <f>+ciselniky!F84</f>
        <v>0</v>
      </c>
      <c r="AK80" s="203" t="str">
        <f>+ciselniky!G84</f>
        <v>I</v>
      </c>
    </row>
    <row r="81" spans="1:37" ht="12.75" hidden="1" customHeight="1">
      <c r="B81" s="33">
        <f t="shared" si="6"/>
        <v>0</v>
      </c>
      <c r="C81" s="62" t="str">
        <f>+IFERROR(VLOOKUP($B81,PPold!$B:$AG,8+C$75,0),"")</f>
        <v/>
      </c>
      <c r="D81" s="62" t="str">
        <f>+IFERROR(VLOOKUP($B81,PPold!$B:$AG,8+D$75,0),"")</f>
        <v/>
      </c>
      <c r="E81" s="62" t="str">
        <f>+IFERROR(VLOOKUP($B81,PPold!$B:$AG,8+E$75,0),"")</f>
        <v/>
      </c>
      <c r="F81" s="332" t="str">
        <f>+VLOOKUP(B81,PP!B$426:F$435,5,0)</f>
        <v/>
      </c>
      <c r="G81" s="62">
        <f t="shared" si="8"/>
        <v>0</v>
      </c>
      <c r="H81" s="62">
        <f t="shared" si="7"/>
        <v>0</v>
      </c>
      <c r="I81" s="62">
        <f t="shared" si="7"/>
        <v>0</v>
      </c>
      <c r="J81" s="202">
        <f t="shared" si="7"/>
        <v>0</v>
      </c>
      <c r="Q81" s="102" t="s">
        <v>485</v>
      </c>
      <c r="AE81" s="203" t="str">
        <f>+ciselniky!A85</f>
        <v>kolieskové korčuľovanie</v>
      </c>
      <c r="AF81" s="203" t="str">
        <f>+ciselniky!B85</f>
        <v>inline voľný štýl</v>
      </c>
      <c r="AG81" s="204">
        <f>+ciselniky!C85</f>
        <v>0</v>
      </c>
      <c r="AH81" s="204">
        <f>+ciselniky!D85</f>
        <v>0</v>
      </c>
      <c r="AI81" s="204">
        <f>+ciselniky!E85</f>
        <v>0</v>
      </c>
      <c r="AJ81" s="204">
        <f>+ciselniky!F85</f>
        <v>0</v>
      </c>
      <c r="AK81" s="203" t="str">
        <f>+ciselniky!G85</f>
        <v>I</v>
      </c>
    </row>
    <row r="82" spans="1:37" ht="12.75" hidden="1" customHeight="1">
      <c r="B82" s="33">
        <f t="shared" si="6"/>
        <v>0</v>
      </c>
      <c r="C82" s="62" t="str">
        <f>+IFERROR(VLOOKUP($B82,PPold!$B:$AG,8+C$75,0),"")</f>
        <v/>
      </c>
      <c r="D82" s="62" t="str">
        <f>+IFERROR(VLOOKUP($B82,PPold!$B:$AG,8+D$75,0),"")</f>
        <v/>
      </c>
      <c r="E82" s="62" t="str">
        <f>+IFERROR(VLOOKUP($B82,PPold!$B:$AG,8+E$75,0),"")</f>
        <v/>
      </c>
      <c r="F82" s="332" t="str">
        <f>+VLOOKUP(B82,PP!B$426:F$435,5,0)</f>
        <v/>
      </c>
      <c r="G82" s="62">
        <f t="shared" si="8"/>
        <v>0</v>
      </c>
      <c r="H82" s="62">
        <f t="shared" si="7"/>
        <v>0</v>
      </c>
      <c r="I82" s="62">
        <f t="shared" si="7"/>
        <v>0</v>
      </c>
      <c r="J82" s="202">
        <f t="shared" si="7"/>
        <v>0</v>
      </c>
      <c r="L82" s="102"/>
      <c r="M82" s="102"/>
      <c r="N82" s="102"/>
      <c r="O82" s="102"/>
      <c r="Q82" s="102" t="s">
        <v>486</v>
      </c>
      <c r="AE82" s="203" t="str">
        <f>+ciselniky!A86</f>
        <v>korfbal</v>
      </c>
      <c r="AF82" s="203" t="str">
        <f>+ciselniky!B86</f>
        <v>korfbal</v>
      </c>
      <c r="AG82" s="204">
        <f>+ciselniky!C86</f>
        <v>1</v>
      </c>
      <c r="AH82" s="204">
        <f>+ciselniky!D86</f>
        <v>0</v>
      </c>
      <c r="AI82" s="204">
        <f>+ciselniky!E86</f>
        <v>0</v>
      </c>
      <c r="AJ82" s="204">
        <f>+ciselniky!F86</f>
        <v>1</v>
      </c>
      <c r="AK82" s="203" t="str">
        <f>+ciselniky!G86</f>
        <v>K</v>
      </c>
    </row>
    <row r="83" spans="1:37" ht="12.75" hidden="1" customHeight="1">
      <c r="B83" s="33">
        <f t="shared" si="6"/>
        <v>0</v>
      </c>
      <c r="C83" s="62" t="str">
        <f>+IFERROR(VLOOKUP($B83,PPold!$B:$AG,8+C$75,0),"")</f>
        <v/>
      </c>
      <c r="D83" s="62" t="str">
        <f>+IFERROR(VLOOKUP($B83,PPold!$B:$AG,8+D$75,0),"")</f>
        <v/>
      </c>
      <c r="E83" s="62" t="str">
        <f>+IFERROR(VLOOKUP($B83,PPold!$B:$AG,8+E$75,0),"")</f>
        <v/>
      </c>
      <c r="F83" s="332" t="str">
        <f>+VLOOKUP(B83,PP!B$426:F$435,5,0)</f>
        <v/>
      </c>
      <c r="G83" s="62">
        <f t="shared" si="8"/>
        <v>0</v>
      </c>
      <c r="H83" s="62">
        <f t="shared" si="7"/>
        <v>0</v>
      </c>
      <c r="I83" s="62">
        <f t="shared" si="7"/>
        <v>0</v>
      </c>
      <c r="J83" s="202">
        <f t="shared" si="7"/>
        <v>0</v>
      </c>
      <c r="L83" s="102"/>
      <c r="M83" s="102"/>
      <c r="N83" s="102"/>
      <c r="O83" s="102"/>
      <c r="Q83" s="102" t="s">
        <v>487</v>
      </c>
      <c r="AE83" s="203" t="str">
        <f>+ciselniky!A87</f>
        <v>krasokorčuľovanie</v>
      </c>
      <c r="AF83" s="203" t="str">
        <f>+ciselniky!B87</f>
        <v>krasokorčuľovanie</v>
      </c>
      <c r="AG83" s="204">
        <f>+ciselniky!C87</f>
        <v>1</v>
      </c>
      <c r="AH83" s="204">
        <f>+ciselniky!D87</f>
        <v>0.2</v>
      </c>
      <c r="AI83" s="204">
        <f>+ciselniky!E87</f>
        <v>0.2</v>
      </c>
      <c r="AJ83" s="204">
        <f>+ciselniky!F87</f>
        <v>0.6</v>
      </c>
      <c r="AK83" s="203" t="str">
        <f>+ciselniky!G87</f>
        <v>I</v>
      </c>
    </row>
    <row r="84" spans="1:37" ht="12.75" hidden="1" customHeight="1">
      <c r="B84" s="33">
        <f t="shared" si="6"/>
        <v>0</v>
      </c>
      <c r="C84" s="62" t="str">
        <f>+IFERROR(VLOOKUP($B84,PPold!$B:$AG,8+C$75,0),"")</f>
        <v/>
      </c>
      <c r="D84" s="62" t="str">
        <f>+IFERROR(VLOOKUP($B84,PPold!$B:$AG,8+D$75,0),"")</f>
        <v/>
      </c>
      <c r="E84" s="62" t="str">
        <f>+IFERROR(VLOOKUP($B84,PPold!$B:$AG,8+E$75,0),"")</f>
        <v/>
      </c>
      <c r="F84" s="332" t="str">
        <f>+VLOOKUP(B84,PP!B$426:F$435,5,0)</f>
        <v/>
      </c>
      <c r="G84" s="62">
        <f t="shared" si="8"/>
        <v>0</v>
      </c>
      <c r="H84" s="62">
        <f t="shared" si="7"/>
        <v>0</v>
      </c>
      <c r="I84" s="62">
        <f t="shared" si="7"/>
        <v>0</v>
      </c>
      <c r="J84" s="202">
        <f t="shared" si="7"/>
        <v>0</v>
      </c>
      <c r="L84" s="102"/>
      <c r="M84" s="102"/>
      <c r="N84" s="102"/>
      <c r="O84" s="102"/>
      <c r="Q84" s="102" t="s">
        <v>488</v>
      </c>
      <c r="AE84" s="203" t="str">
        <f>+ciselniky!A88</f>
        <v>krasokorčuľovanie</v>
      </c>
      <c r="AF84" s="203" t="str">
        <f>+ciselniky!B88</f>
        <v>synchronizované korčuľovanie</v>
      </c>
      <c r="AG84" s="204">
        <f>+ciselniky!C88</f>
        <v>0</v>
      </c>
      <c r="AH84" s="204">
        <f>+ciselniky!D88</f>
        <v>0</v>
      </c>
      <c r="AI84" s="204">
        <f>+ciselniky!E88</f>
        <v>0</v>
      </c>
      <c r="AJ84" s="204">
        <f>+ciselniky!F88</f>
        <v>1</v>
      </c>
      <c r="AK84" s="203" t="str">
        <f>+ciselniky!G88</f>
        <v>I</v>
      </c>
    </row>
    <row r="85" spans="1:37" ht="13.5" hidden="1" customHeight="1">
      <c r="B85" s="33">
        <f t="shared" si="6"/>
        <v>0</v>
      </c>
      <c r="C85" s="62" t="str">
        <f>+IFERROR(VLOOKUP($B85,PPold!$B:$AG,8+C$75,0),"")</f>
        <v/>
      </c>
      <c r="D85" s="62" t="str">
        <f>+IFERROR(VLOOKUP($B85,PPold!$B:$AG,8+D$75,0),"")</f>
        <v/>
      </c>
      <c r="E85" s="62" t="str">
        <f>+IFERROR(VLOOKUP($B85,PPold!$B:$AG,8+E$75,0),"")</f>
        <v/>
      </c>
      <c r="F85" s="332" t="str">
        <f>+VLOOKUP(B85,PP!B$426:F$435,5,0)</f>
        <v/>
      </c>
      <c r="G85" s="62">
        <f t="shared" si="8"/>
        <v>0</v>
      </c>
      <c r="H85" s="62">
        <f t="shared" si="7"/>
        <v>0</v>
      </c>
      <c r="I85" s="62">
        <f t="shared" si="7"/>
        <v>0</v>
      </c>
      <c r="J85" s="202">
        <f t="shared" si="7"/>
        <v>0</v>
      </c>
      <c r="AE85" s="203" t="str">
        <f>+ciselniky!A89</f>
        <v>kulturistika a fitnes</v>
      </c>
      <c r="AF85" s="203" t="str">
        <f>+ciselniky!B89</f>
        <v>fitnes</v>
      </c>
      <c r="AG85" s="204">
        <f>+ciselniky!C89</f>
        <v>0.4</v>
      </c>
      <c r="AH85" s="204">
        <f>+ciselniky!D89</f>
        <v>0.05</v>
      </c>
      <c r="AI85" s="204">
        <f>+ciselniky!E89</f>
        <v>0.95</v>
      </c>
      <c r="AJ85" s="204">
        <f>+ciselniky!F89</f>
        <v>0</v>
      </c>
      <c r="AK85" s="203" t="str">
        <f>+ciselniky!G89</f>
        <v>I</v>
      </c>
    </row>
    <row r="86" spans="1:37" ht="12.75" hidden="1">
      <c r="B86" s="33">
        <f t="shared" si="6"/>
        <v>0</v>
      </c>
      <c r="C86" s="62" t="str">
        <f>+IFERROR(VLOOKUP($B86,PPold!$B:$AG,8+C$75,0),"")</f>
        <v/>
      </c>
      <c r="D86" s="62" t="str">
        <f>+IFERROR(VLOOKUP($B86,PPold!$B:$AG,8+D$75,0),"")</f>
        <v/>
      </c>
      <c r="E86" s="62" t="str">
        <f>+IFERROR(VLOOKUP($B86,PPold!$B:$AG,8+E$75,0),"")</f>
        <v/>
      </c>
      <c r="F86" s="332" t="str">
        <f>+VLOOKUP(B86,PP!B$426:F$435,5,0)</f>
        <v/>
      </c>
      <c r="G86" s="62">
        <f t="shared" si="8"/>
        <v>0</v>
      </c>
      <c r="H86" s="62">
        <f t="shared" si="7"/>
        <v>0</v>
      </c>
      <c r="I86" s="62">
        <f t="shared" si="7"/>
        <v>0</v>
      </c>
      <c r="J86" s="202">
        <f t="shared" si="7"/>
        <v>0</v>
      </c>
      <c r="AE86" s="203" t="str">
        <f>+ciselniky!A90</f>
        <v>kulturistika a fitnes</v>
      </c>
      <c r="AF86" s="203" t="str">
        <f>+ciselniky!B90</f>
        <v>klasická kulturistika</v>
      </c>
      <c r="AG86" s="204">
        <f>+ciselniky!C90</f>
        <v>0.3</v>
      </c>
      <c r="AH86" s="204">
        <f>+ciselniky!D90</f>
        <v>1</v>
      </c>
      <c r="AI86" s="204">
        <f>+ciselniky!E90</f>
        <v>0</v>
      </c>
      <c r="AJ86" s="204">
        <f>+ciselniky!F90</f>
        <v>0</v>
      </c>
      <c r="AK86" s="203" t="str">
        <f>+ciselniky!G90</f>
        <v>I</v>
      </c>
    </row>
    <row r="87" spans="1:37" ht="12.75" hidden="1" customHeight="1">
      <c r="B87" s="33">
        <f t="shared" si="6"/>
        <v>0</v>
      </c>
      <c r="C87" s="62" t="str">
        <f>+IFERROR(VLOOKUP($B87,PPold!$B:$AG,8+C$75,0),"")</f>
        <v/>
      </c>
      <c r="D87" s="62" t="str">
        <f>+IFERROR(VLOOKUP($B87,PPold!$B:$AG,8+D$75,0),"")</f>
        <v/>
      </c>
      <c r="E87" s="62" t="str">
        <f>+IFERROR(VLOOKUP($B87,PPold!$B:$AG,8+E$75,0),"")</f>
        <v/>
      </c>
      <c r="F87" s="332" t="str">
        <f>+VLOOKUP(B87,PP!B$426:F$435,5,0)</f>
        <v/>
      </c>
      <c r="G87" s="62">
        <f t="shared" si="8"/>
        <v>0</v>
      </c>
      <c r="H87" s="62">
        <f t="shared" si="7"/>
        <v>0</v>
      </c>
      <c r="I87" s="62">
        <f t="shared" si="7"/>
        <v>0</v>
      </c>
      <c r="J87" s="202">
        <f t="shared" si="7"/>
        <v>0</v>
      </c>
      <c r="L87" s="102"/>
      <c r="M87" s="102"/>
      <c r="N87" s="102"/>
      <c r="O87" s="102"/>
      <c r="Q87" s="113" t="s">
        <v>474</v>
      </c>
      <c r="AE87" s="203" t="str">
        <f>+ciselniky!A91</f>
        <v>kulturistika a fitnes</v>
      </c>
      <c r="AF87" s="203" t="str">
        <f>+ciselniky!B91</f>
        <v>kulturistika</v>
      </c>
      <c r="AG87" s="204">
        <f>+ciselniky!C91</f>
        <v>0.2</v>
      </c>
      <c r="AH87" s="204">
        <f>+ciselniky!D91</f>
        <v>0.8</v>
      </c>
      <c r="AI87" s="204">
        <f>+ciselniky!E91</f>
        <v>0.2</v>
      </c>
      <c r="AJ87" s="204">
        <f>+ciselniky!F91</f>
        <v>0</v>
      </c>
      <c r="AK87" s="203" t="str">
        <f>+ciselniky!G91</f>
        <v>I</v>
      </c>
    </row>
    <row r="88" spans="1:37" ht="12.75" customHeight="1" thickBot="1">
      <c r="B88" s="113" t="s">
        <v>573</v>
      </c>
      <c r="AE88" s="203" t="str">
        <f>+ciselniky!A92</f>
        <v>kulturistika a fitnes</v>
      </c>
      <c r="AF88" s="203" t="str">
        <f>+ciselniky!B92</f>
        <v>bodyfitnes</v>
      </c>
      <c r="AG88" s="204">
        <f>+ciselniky!C92</f>
        <v>0.1</v>
      </c>
      <c r="AH88" s="204">
        <f>+ciselniky!D92</f>
        <v>0</v>
      </c>
      <c r="AI88" s="204">
        <f>+ciselniky!E92</f>
        <v>1</v>
      </c>
      <c r="AJ88" s="204">
        <f>+ciselniky!F92</f>
        <v>0</v>
      </c>
      <c r="AK88" s="203" t="str">
        <f>+ciselniky!G92</f>
        <v>I</v>
      </c>
    </row>
    <row r="89" spans="1:37" ht="12.75" customHeight="1" thickBot="1">
      <c r="A89" s="384" t="s">
        <v>574</v>
      </c>
      <c r="B89" s="384" t="s">
        <v>27</v>
      </c>
      <c r="C89" s="384" t="s">
        <v>55</v>
      </c>
      <c r="D89" s="384" t="s">
        <v>490</v>
      </c>
      <c r="E89" s="384" t="s">
        <v>491</v>
      </c>
      <c r="F89" s="388" t="s">
        <v>492</v>
      </c>
      <c r="G89" s="396"/>
      <c r="H89" s="384" t="s">
        <v>493</v>
      </c>
      <c r="I89" s="397" t="s">
        <v>494</v>
      </c>
      <c r="J89" s="384" t="s">
        <v>495</v>
      </c>
      <c r="K89" s="384" t="s">
        <v>496</v>
      </c>
      <c r="L89" s="384" t="s">
        <v>497</v>
      </c>
      <c r="M89" s="384" t="s">
        <v>498</v>
      </c>
      <c r="N89" s="384" t="s">
        <v>499</v>
      </c>
      <c r="O89" s="384" t="s">
        <v>500</v>
      </c>
      <c r="Q89" s="117" t="s">
        <v>501</v>
      </c>
      <c r="R89" s="118"/>
      <c r="S89" s="118"/>
      <c r="T89" s="118"/>
      <c r="U89" s="118"/>
      <c r="V89" s="119"/>
      <c r="AE89" s="203" t="str">
        <f>+ciselniky!A93</f>
        <v>ľadový hokej</v>
      </c>
      <c r="AF89" s="203" t="str">
        <f>+ciselniky!B93</f>
        <v>ľadový hokej</v>
      </c>
      <c r="AG89" s="204">
        <f>+ciselniky!C93</f>
        <v>1</v>
      </c>
      <c r="AH89" s="204">
        <f>+ciselniky!D93</f>
        <v>0.85</v>
      </c>
      <c r="AI89" s="204">
        <f>+ciselniky!E93</f>
        <v>0.15</v>
      </c>
      <c r="AJ89" s="204">
        <f>+ciselniky!F93</f>
        <v>0</v>
      </c>
      <c r="AK89" s="203" t="str">
        <f>+ciselniky!G93</f>
        <v>K</v>
      </c>
    </row>
    <row r="90" spans="1:37" ht="12.75" customHeight="1" thickBot="1">
      <c r="A90" s="392"/>
      <c r="B90" s="391"/>
      <c r="C90" s="392"/>
      <c r="D90" s="392"/>
      <c r="E90" s="392"/>
      <c r="F90" s="120" t="s">
        <v>426</v>
      </c>
      <c r="G90" s="120" t="s">
        <v>427</v>
      </c>
      <c r="H90" s="392"/>
      <c r="I90" s="398"/>
      <c r="J90" s="392"/>
      <c r="K90" s="385"/>
      <c r="L90" s="385"/>
      <c r="M90" s="385"/>
      <c r="N90" s="385"/>
      <c r="O90" s="392"/>
      <c r="Q90" s="113" t="s">
        <v>575</v>
      </c>
      <c r="AE90" s="203" t="str">
        <f>+ciselniky!A94</f>
        <v>lakros</v>
      </c>
      <c r="AF90" s="203" t="str">
        <f>+ciselniky!B94</f>
        <v>field lakros</v>
      </c>
      <c r="AG90" s="204">
        <f>+ciselniky!C94</f>
        <v>0.75</v>
      </c>
      <c r="AH90" s="204">
        <f>+ciselniky!D94</f>
        <v>0.7</v>
      </c>
      <c r="AI90" s="204">
        <f>+ciselniky!E94</f>
        <v>0.3</v>
      </c>
      <c r="AJ90" s="204">
        <f>+ciselniky!F94</f>
        <v>0</v>
      </c>
      <c r="AK90" s="203" t="str">
        <f>+ciselniky!G94</f>
        <v>K</v>
      </c>
    </row>
    <row r="91" spans="1:37" ht="12.75" customHeight="1">
      <c r="A91" s="353"/>
      <c r="B91" s="112">
        <f t="shared" si="5"/>
        <v>0</v>
      </c>
      <c r="C91" s="36"/>
      <c r="D91" s="353"/>
      <c r="E91" s="329"/>
      <c r="F91" s="39"/>
      <c r="G91" s="39"/>
      <c r="H91" s="46"/>
      <c r="I91" s="39"/>
      <c r="J91" s="39"/>
      <c r="K91" s="46"/>
      <c r="L91" s="39"/>
      <c r="M91" s="272"/>
      <c r="N91" s="39"/>
      <c r="O91" s="274"/>
      <c r="Q91" s="102" t="s">
        <v>502</v>
      </c>
      <c r="AE91" s="203" t="str">
        <f>+ciselniky!A95</f>
        <v>lakros</v>
      </c>
      <c r="AF91" s="203" t="str">
        <f>+ciselniky!B95</f>
        <v>box lakros</v>
      </c>
      <c r="AG91" s="204">
        <f>+ciselniky!C95</f>
        <v>0.25</v>
      </c>
      <c r="AH91" s="204">
        <f>+ciselniky!D95</f>
        <v>1</v>
      </c>
      <c r="AI91" s="204">
        <f>+ciselniky!E95</f>
        <v>0</v>
      </c>
      <c r="AJ91" s="204">
        <f>+ciselniky!F95</f>
        <v>0</v>
      </c>
      <c r="AK91" s="203" t="str">
        <f>+ciselniky!G95</f>
        <v>K</v>
      </c>
    </row>
    <row r="92" spans="1:37" ht="12.75" customHeight="1">
      <c r="A92" s="67"/>
      <c r="B92" s="112">
        <f t="shared" si="5"/>
        <v>0</v>
      </c>
      <c r="C92" s="37"/>
      <c r="D92" s="67"/>
      <c r="E92" s="47"/>
      <c r="F92" s="41"/>
      <c r="G92" s="41"/>
      <c r="H92" s="48"/>
      <c r="I92" s="41"/>
      <c r="J92" s="41"/>
      <c r="K92" s="48"/>
      <c r="L92" s="41"/>
      <c r="M92" s="61"/>
      <c r="N92" s="41"/>
      <c r="O92" s="129"/>
      <c r="Q92" s="102" t="s">
        <v>503</v>
      </c>
      <c r="AE92" s="203" t="str">
        <f>+ciselniky!A96</f>
        <v>letecké športy</v>
      </c>
      <c r="AF92" s="203" t="str">
        <f>+ciselniky!B96</f>
        <v>letecké modelárstvo</v>
      </c>
      <c r="AG92" s="204">
        <f>+ciselniky!C96</f>
        <v>0.4</v>
      </c>
      <c r="AH92" s="204">
        <f>+ciselniky!D96</f>
        <v>1</v>
      </c>
      <c r="AI92" s="204">
        <f>+ciselniky!E96</f>
        <v>0</v>
      </c>
      <c r="AJ92" s="204">
        <f>+ciselniky!F96</f>
        <v>0</v>
      </c>
      <c r="AK92" s="203" t="str">
        <f>+ciselniky!G96</f>
        <v>I</v>
      </c>
    </row>
    <row r="93" spans="1:37" ht="12.75" customHeight="1">
      <c r="A93" s="67"/>
      <c r="B93" s="112">
        <f t="shared" si="5"/>
        <v>0</v>
      </c>
      <c r="C93" s="37"/>
      <c r="D93" s="67"/>
      <c r="E93" s="47"/>
      <c r="F93" s="41"/>
      <c r="G93" s="41"/>
      <c r="H93" s="48"/>
      <c r="I93" s="41"/>
      <c r="J93" s="41"/>
      <c r="K93" s="48"/>
      <c r="L93" s="41"/>
      <c r="M93" s="61"/>
      <c r="N93" s="41"/>
      <c r="O93" s="129"/>
      <c r="Q93" s="113" t="s">
        <v>576</v>
      </c>
      <c r="AE93" s="203" t="str">
        <f>+ciselniky!A97</f>
        <v>letecké športy</v>
      </c>
      <c r="AF93" s="203" t="str">
        <f>+ciselniky!B97</f>
        <v>padákové lietanie</v>
      </c>
      <c r="AG93" s="204">
        <f>+ciselniky!C97</f>
        <v>0.25</v>
      </c>
      <c r="AH93" s="204">
        <f>+ciselniky!D97</f>
        <v>1</v>
      </c>
      <c r="AI93" s="204">
        <f>+ciselniky!E97</f>
        <v>0</v>
      </c>
      <c r="AJ93" s="204">
        <f>+ciselniky!F97</f>
        <v>0</v>
      </c>
      <c r="AK93" s="203" t="str">
        <f>+ciselniky!G97</f>
        <v>I</v>
      </c>
    </row>
    <row r="94" spans="1:37" ht="12.75" customHeight="1">
      <c r="A94" s="67"/>
      <c r="B94" s="112">
        <f t="shared" si="5"/>
        <v>0</v>
      </c>
      <c r="C94" s="37"/>
      <c r="D94" s="67"/>
      <c r="E94" s="47"/>
      <c r="F94" s="41"/>
      <c r="G94" s="41"/>
      <c r="H94" s="48"/>
      <c r="I94" s="41"/>
      <c r="J94" s="41"/>
      <c r="K94" s="48"/>
      <c r="L94" s="41"/>
      <c r="M94" s="61"/>
      <c r="N94" s="41"/>
      <c r="O94" s="129"/>
      <c r="Q94" s="102" t="s">
        <v>505</v>
      </c>
      <c r="AE94" s="203" t="str">
        <f>+ciselniky!A98</f>
        <v>letecké športy</v>
      </c>
      <c r="AF94" s="203" t="str">
        <f>+ciselniky!B98</f>
        <v>všeobecné letectvo</v>
      </c>
      <c r="AG94" s="204">
        <f>+ciselniky!C98</f>
        <v>0.15</v>
      </c>
      <c r="AH94" s="204">
        <f>+ciselniky!D98</f>
        <v>1</v>
      </c>
      <c r="AI94" s="204">
        <f>+ciselniky!E98</f>
        <v>0</v>
      </c>
      <c r="AJ94" s="204">
        <f>+ciselniky!F98</f>
        <v>0</v>
      </c>
      <c r="AK94" s="203" t="str">
        <f>+ciselniky!G98</f>
        <v>I</v>
      </c>
    </row>
    <row r="95" spans="1:37" ht="12.75" customHeight="1">
      <c r="A95" s="67"/>
      <c r="B95" s="112">
        <f t="shared" si="5"/>
        <v>0</v>
      </c>
      <c r="C95" s="37"/>
      <c r="D95" s="67"/>
      <c r="E95" s="47"/>
      <c r="F95" s="41"/>
      <c r="G95" s="41"/>
      <c r="H95" s="48"/>
      <c r="I95" s="41"/>
      <c r="J95" s="41"/>
      <c r="K95" s="48"/>
      <c r="L95" s="41"/>
      <c r="M95" s="61"/>
      <c r="N95" s="41"/>
      <c r="O95" s="129"/>
      <c r="Q95" s="102" t="s">
        <v>506</v>
      </c>
      <c r="AE95" s="203" t="str">
        <f>+ciselniky!A99</f>
        <v>letecké športy</v>
      </c>
      <c r="AF95" s="203" t="str">
        <f>+ciselniky!B99</f>
        <v>parašutizmus</v>
      </c>
      <c r="AG95" s="204">
        <f>+ciselniky!C99</f>
        <v>0.1</v>
      </c>
      <c r="AH95" s="204">
        <f>+ciselniky!D99</f>
        <v>1</v>
      </c>
      <c r="AI95" s="204">
        <f>+ciselniky!E99</f>
        <v>0</v>
      </c>
      <c r="AJ95" s="204">
        <f>+ciselniky!F99</f>
        <v>0</v>
      </c>
      <c r="AK95" s="203" t="str">
        <f>+ciselniky!G99</f>
        <v>I</v>
      </c>
    </row>
    <row r="96" spans="1:37" ht="12.75" customHeight="1">
      <c r="A96" s="67"/>
      <c r="B96" s="112">
        <f t="shared" si="5"/>
        <v>0</v>
      </c>
      <c r="C96" s="37"/>
      <c r="D96" s="67"/>
      <c r="E96" s="47"/>
      <c r="F96" s="41"/>
      <c r="G96" s="41"/>
      <c r="H96" s="48"/>
      <c r="I96" s="41"/>
      <c r="J96" s="41"/>
      <c r="K96" s="48"/>
      <c r="L96" s="41"/>
      <c r="M96" s="61"/>
      <c r="N96" s="41"/>
      <c r="O96" s="129"/>
      <c r="Q96" s="102" t="s">
        <v>507</v>
      </c>
      <c r="AE96" s="203" t="str">
        <f>+ciselniky!A100</f>
        <v>letecké športy</v>
      </c>
      <c r="AF96" s="203" t="str">
        <f>+ciselniky!B100</f>
        <v>bezmotorové lietanie</v>
      </c>
      <c r="AG96" s="204">
        <f>+ciselniky!C100</f>
        <v>0.06</v>
      </c>
      <c r="AH96" s="204">
        <f>+ciselniky!D100</f>
        <v>1</v>
      </c>
      <c r="AI96" s="204">
        <f>+ciselniky!E100</f>
        <v>0</v>
      </c>
      <c r="AJ96" s="204">
        <f>+ciselniky!F100</f>
        <v>0</v>
      </c>
      <c r="AK96" s="203" t="str">
        <f>+ciselniky!G100</f>
        <v>I</v>
      </c>
    </row>
    <row r="97" spans="1:37" ht="12.75" customHeight="1">
      <c r="A97" s="67"/>
      <c r="B97" s="112">
        <f t="shared" si="5"/>
        <v>0</v>
      </c>
      <c r="C97" s="37"/>
      <c r="D97" s="67"/>
      <c r="E97" s="47"/>
      <c r="F97" s="41"/>
      <c r="G97" s="41"/>
      <c r="H97" s="48"/>
      <c r="I97" s="41"/>
      <c r="J97" s="41"/>
      <c r="K97" s="48"/>
      <c r="L97" s="41"/>
      <c r="M97" s="61"/>
      <c r="N97" s="41"/>
      <c r="O97" s="129"/>
      <c r="Q97" s="102" t="s">
        <v>508</v>
      </c>
      <c r="AE97" s="203" t="str">
        <f>+ciselniky!A101</f>
        <v>letecké športy</v>
      </c>
      <c r="AF97" s="203" t="str">
        <f>+ciselniky!B101</f>
        <v>balónové lietanie</v>
      </c>
      <c r="AG97" s="204">
        <f>+ciselniky!C101</f>
        <v>0.01</v>
      </c>
      <c r="AH97" s="204">
        <f>+ciselniky!D101</f>
        <v>1</v>
      </c>
      <c r="AI97" s="204">
        <f>+ciselniky!E101</f>
        <v>0</v>
      </c>
      <c r="AJ97" s="204">
        <f>+ciselniky!F101</f>
        <v>0</v>
      </c>
      <c r="AK97" s="203" t="str">
        <f>+ciselniky!G101</f>
        <v>I</v>
      </c>
    </row>
    <row r="98" spans="1:37" ht="12.75" customHeight="1">
      <c r="A98" s="67"/>
      <c r="B98" s="112">
        <f t="shared" si="5"/>
        <v>0</v>
      </c>
      <c r="C98" s="37"/>
      <c r="D98" s="67"/>
      <c r="E98" s="47"/>
      <c r="F98" s="41"/>
      <c r="G98" s="41"/>
      <c r="H98" s="48"/>
      <c r="I98" s="41"/>
      <c r="J98" s="41"/>
      <c r="K98" s="48"/>
      <c r="L98" s="41"/>
      <c r="M98" s="61"/>
      <c r="N98" s="41"/>
      <c r="O98" s="129"/>
      <c r="Q98" s="102" t="s">
        <v>509</v>
      </c>
      <c r="AE98" s="203" t="str">
        <f>+ciselniky!A102</f>
        <v>letecké športy</v>
      </c>
      <c r="AF98" s="203" t="str">
        <f>+ciselniky!B102</f>
        <v>motorová a bezmotorová letecká akrobacia</v>
      </c>
      <c r="AG98" s="204">
        <f>+ciselniky!C102</f>
        <v>0.01</v>
      </c>
      <c r="AH98" s="204">
        <f>+ciselniky!D102</f>
        <v>1</v>
      </c>
      <c r="AI98" s="204">
        <f>+ciselniky!E102</f>
        <v>0</v>
      </c>
      <c r="AJ98" s="204">
        <f>+ciselniky!F102</f>
        <v>0</v>
      </c>
      <c r="AK98" s="203" t="str">
        <f>+ciselniky!G102</f>
        <v>I</v>
      </c>
    </row>
    <row r="99" spans="1:37" ht="12.75" customHeight="1">
      <c r="A99" s="67"/>
      <c r="B99" s="112">
        <f t="shared" si="5"/>
        <v>0</v>
      </c>
      <c r="C99" s="37"/>
      <c r="D99" s="67"/>
      <c r="E99" s="47"/>
      <c r="F99" s="41"/>
      <c r="G99" s="41"/>
      <c r="H99" s="48"/>
      <c r="I99" s="41"/>
      <c r="J99" s="41"/>
      <c r="K99" s="48"/>
      <c r="L99" s="41"/>
      <c r="M99" s="61"/>
      <c r="N99" s="41"/>
      <c r="O99" s="129"/>
      <c r="Q99" s="102" t="s">
        <v>510</v>
      </c>
      <c r="AE99" s="203" t="str">
        <f>+ciselniky!A103</f>
        <v>letecké športy</v>
      </c>
      <c r="AF99" s="203" t="str">
        <f>+ciselniky!B103</f>
        <v>motorové závesné/padákové lietanie</v>
      </c>
      <c r="AG99" s="204">
        <f>+ciselniky!C103</f>
        <v>0.01</v>
      </c>
      <c r="AH99" s="204">
        <f>+ciselniky!D103</f>
        <v>1</v>
      </c>
      <c r="AI99" s="204">
        <f>+ciselniky!E103</f>
        <v>0</v>
      </c>
      <c r="AJ99" s="204">
        <f>+ciselniky!F103</f>
        <v>0</v>
      </c>
      <c r="AK99" s="203" t="str">
        <f>+ciselniky!G103</f>
        <v>I</v>
      </c>
    </row>
    <row r="100" spans="1:37" ht="12.75" customHeight="1">
      <c r="A100" s="67"/>
      <c r="B100" s="112">
        <f t="shared" si="5"/>
        <v>0</v>
      </c>
      <c r="C100" s="37"/>
      <c r="D100" s="67"/>
      <c r="E100" s="47"/>
      <c r="F100" s="41"/>
      <c r="G100" s="41"/>
      <c r="H100" s="48"/>
      <c r="I100" s="41"/>
      <c r="J100" s="41"/>
      <c r="K100" s="48"/>
      <c r="L100" s="41"/>
      <c r="M100" s="61"/>
      <c r="N100" s="41"/>
      <c r="O100" s="129"/>
      <c r="Q100" s="102" t="s">
        <v>511</v>
      </c>
      <c r="AE100" s="203" t="str">
        <f>+ciselniky!A104</f>
        <v>letecké športy</v>
      </c>
      <c r="AF100" s="203" t="str">
        <f>+ciselniky!B104</f>
        <v>závesné lietanie</v>
      </c>
      <c r="AG100" s="204">
        <f>+ciselniky!C104</f>
        <v>0.01</v>
      </c>
      <c r="AH100" s="204">
        <f>+ciselniky!D104</f>
        <v>1</v>
      </c>
      <c r="AI100" s="204">
        <f>+ciselniky!E104</f>
        <v>0</v>
      </c>
      <c r="AJ100" s="204">
        <f>+ciselniky!F104</f>
        <v>0</v>
      </c>
      <c r="AK100" s="203" t="str">
        <f>+ciselniky!G104</f>
        <v>I</v>
      </c>
    </row>
    <row r="101" spans="1:37" ht="12.75" customHeight="1">
      <c r="A101" s="67"/>
      <c r="B101" s="112">
        <f t="shared" si="5"/>
        <v>0</v>
      </c>
      <c r="C101" s="37"/>
      <c r="D101" s="67"/>
      <c r="E101" s="47"/>
      <c r="F101" s="41"/>
      <c r="G101" s="41"/>
      <c r="H101" s="48"/>
      <c r="I101" s="41"/>
      <c r="J101" s="41"/>
      <c r="K101" s="48"/>
      <c r="L101" s="41"/>
      <c r="M101" s="61"/>
      <c r="N101" s="41"/>
      <c r="O101" s="129"/>
      <c r="Q101" s="102"/>
      <c r="AE101" s="203" t="str">
        <f>+ciselniky!A105</f>
        <v>letecké športy</v>
      </c>
      <c r="AF101" s="203" t="str">
        <f>+ciselniky!B105</f>
        <v>vrtuľníkové lietanie, drony</v>
      </c>
      <c r="AG101" s="204">
        <f>+ciselniky!C105</f>
        <v>0</v>
      </c>
      <c r="AH101" s="204">
        <f>+ciselniky!D105</f>
        <v>1</v>
      </c>
      <c r="AI101" s="204">
        <f>+ciselniky!E105</f>
        <v>0</v>
      </c>
      <c r="AJ101" s="204">
        <f>+ciselniky!F105</f>
        <v>0</v>
      </c>
      <c r="AK101" s="203" t="str">
        <f>+ciselniky!G105</f>
        <v>I</v>
      </c>
    </row>
    <row r="102" spans="1:37" ht="12.75" customHeight="1">
      <c r="A102" s="67"/>
      <c r="B102" s="112">
        <f t="shared" si="5"/>
        <v>0</v>
      </c>
      <c r="C102" s="37"/>
      <c r="D102" s="67"/>
      <c r="E102" s="47"/>
      <c r="F102" s="41"/>
      <c r="G102" s="41"/>
      <c r="H102" s="48"/>
      <c r="I102" s="41"/>
      <c r="J102" s="41"/>
      <c r="K102" s="48"/>
      <c r="L102" s="41"/>
      <c r="M102" s="61"/>
      <c r="N102" s="41"/>
      <c r="O102" s="129"/>
      <c r="Q102" s="102" t="s">
        <v>512</v>
      </c>
      <c r="AE102" s="203" t="str">
        <f>+ciselniky!A106</f>
        <v>lukostreľba</v>
      </c>
      <c r="AF102" s="203" t="str">
        <f>+ciselniky!B106</f>
        <v>terčová lukostreľba</v>
      </c>
      <c r="AG102" s="204">
        <f>+ciselniky!C106</f>
        <v>0.7</v>
      </c>
      <c r="AH102" s="204">
        <f>+ciselniky!D106</f>
        <v>0.45</v>
      </c>
      <c r="AI102" s="204">
        <f>+ciselniky!E106</f>
        <v>0.45</v>
      </c>
      <c r="AJ102" s="204">
        <f>+ciselniky!F106</f>
        <v>0.1</v>
      </c>
      <c r="AK102" s="203" t="str">
        <f>+ciselniky!G106</f>
        <v>I</v>
      </c>
    </row>
    <row r="103" spans="1:37" ht="12.75" customHeight="1">
      <c r="A103" s="67"/>
      <c r="B103" s="112">
        <f t="shared" si="5"/>
        <v>0</v>
      </c>
      <c r="C103" s="37"/>
      <c r="D103" s="67"/>
      <c r="E103" s="47"/>
      <c r="F103" s="41"/>
      <c r="G103" s="41"/>
      <c r="H103" s="48"/>
      <c r="I103" s="41"/>
      <c r="J103" s="41"/>
      <c r="K103" s="48"/>
      <c r="L103" s="41"/>
      <c r="M103" s="61"/>
      <c r="N103" s="41"/>
      <c r="O103" s="129"/>
      <c r="Q103" s="102" t="s">
        <v>513</v>
      </c>
      <c r="AE103" s="203" t="str">
        <f>+ciselniky!A107</f>
        <v>lukostreľba</v>
      </c>
      <c r="AF103" s="203" t="str">
        <f>+ciselniky!B107</f>
        <v>3D lukostreľba</v>
      </c>
      <c r="AG103" s="204">
        <f>+ciselniky!C107</f>
        <v>0.1</v>
      </c>
      <c r="AH103" s="204">
        <f>+ciselniky!D107</f>
        <v>0.5</v>
      </c>
      <c r="AI103" s="204">
        <f>+ciselniky!E107</f>
        <v>0.5</v>
      </c>
      <c r="AJ103" s="204">
        <f>+ciselniky!F107</f>
        <v>0</v>
      </c>
      <c r="AK103" s="203" t="str">
        <f>+ciselniky!G107</f>
        <v>I</v>
      </c>
    </row>
    <row r="104" spans="1:37" ht="12.75" customHeight="1">
      <c r="A104" s="67"/>
      <c r="B104" s="112">
        <f t="shared" si="5"/>
        <v>0</v>
      </c>
      <c r="C104" s="37"/>
      <c r="D104" s="67"/>
      <c r="E104" s="47"/>
      <c r="F104" s="41"/>
      <c r="G104" s="41"/>
      <c r="H104" s="48"/>
      <c r="I104" s="41"/>
      <c r="J104" s="41"/>
      <c r="K104" s="48"/>
      <c r="L104" s="41"/>
      <c r="M104" s="61"/>
      <c r="N104" s="41"/>
      <c r="O104" s="129"/>
      <c r="Q104" s="102" t="s">
        <v>514</v>
      </c>
      <c r="AE104" s="203" t="str">
        <f>+ciselniky!A108</f>
        <v>lukostreľba</v>
      </c>
      <c r="AF104" s="203" t="str">
        <f>+ciselniky!B108</f>
        <v>halová lukostreľba</v>
      </c>
      <c r="AG104" s="204">
        <f>+ciselniky!C108</f>
        <v>0.1</v>
      </c>
      <c r="AH104" s="204">
        <f>+ciselniky!D108</f>
        <v>0.5</v>
      </c>
      <c r="AI104" s="204">
        <f>+ciselniky!E108</f>
        <v>0.5</v>
      </c>
      <c r="AJ104" s="204">
        <f>+ciselniky!F108</f>
        <v>0</v>
      </c>
      <c r="AK104" s="203" t="str">
        <f>+ciselniky!G108</f>
        <v>I</v>
      </c>
    </row>
    <row r="105" spans="1:37" ht="12.75" customHeight="1">
      <c r="A105" s="67"/>
      <c r="B105" s="112">
        <f t="shared" si="5"/>
        <v>0</v>
      </c>
      <c r="C105" s="37"/>
      <c r="D105" s="67"/>
      <c r="E105" s="47"/>
      <c r="F105" s="41"/>
      <c r="G105" s="41"/>
      <c r="H105" s="48"/>
      <c r="I105" s="41"/>
      <c r="J105" s="41"/>
      <c r="K105" s="48"/>
      <c r="L105" s="41"/>
      <c r="M105" s="61"/>
      <c r="N105" s="41"/>
      <c r="O105" s="129"/>
      <c r="Q105" s="102"/>
      <c r="AE105" s="203" t="str">
        <f>+ciselniky!A109</f>
        <v>lukostreľba</v>
      </c>
      <c r="AF105" s="203" t="str">
        <f>+ciselniky!B109</f>
        <v>terénna lukostreľba</v>
      </c>
      <c r="AG105" s="204">
        <f>+ciselniky!C109</f>
        <v>0.1</v>
      </c>
      <c r="AH105" s="204">
        <f>+ciselniky!D109</f>
        <v>0.5</v>
      </c>
      <c r="AI105" s="204">
        <f>+ciselniky!E109</f>
        <v>0.5</v>
      </c>
      <c r="AJ105" s="204">
        <f>+ciselniky!F109</f>
        <v>0</v>
      </c>
      <c r="AK105" s="203" t="str">
        <f>+ciselniky!G109</f>
        <v>I</v>
      </c>
    </row>
    <row r="106" spans="1:37" ht="12.75" customHeight="1">
      <c r="A106" s="67"/>
      <c r="B106" s="112">
        <f t="shared" si="5"/>
        <v>0</v>
      </c>
      <c r="C106" s="37"/>
      <c r="D106" s="67"/>
      <c r="E106" s="47"/>
      <c r="F106" s="41"/>
      <c r="G106" s="41"/>
      <c r="H106" s="48"/>
      <c r="I106" s="41"/>
      <c r="J106" s="41"/>
      <c r="K106" s="48"/>
      <c r="L106" s="41"/>
      <c r="M106" s="61"/>
      <c r="N106" s="41"/>
      <c r="O106" s="129"/>
      <c r="Q106" s="102" t="s">
        <v>515</v>
      </c>
      <c r="AE106" s="203" t="str">
        <f>+ciselniky!A110</f>
        <v>lyžovanie</v>
      </c>
      <c r="AF106" s="203" t="str">
        <f>+ciselniky!B110</f>
        <v>zjazdové lyžovanie</v>
      </c>
      <c r="AG106" s="204">
        <f>+ciselniky!C110</f>
        <v>0.35</v>
      </c>
      <c r="AH106" s="204">
        <f>+ciselniky!D110</f>
        <v>0.5</v>
      </c>
      <c r="AI106" s="204">
        <f>+ciselniky!E110</f>
        <v>0.5</v>
      </c>
      <c r="AJ106" s="204">
        <f>+ciselniky!F110</f>
        <v>0</v>
      </c>
      <c r="AK106" s="203" t="str">
        <f>+ciselniky!G110</f>
        <v>I</v>
      </c>
    </row>
    <row r="107" spans="1:37" ht="12.75" customHeight="1">
      <c r="A107" s="67"/>
      <c r="B107" s="112">
        <f t="shared" si="5"/>
        <v>0</v>
      </c>
      <c r="C107" s="37"/>
      <c r="D107" s="67"/>
      <c r="E107" s="47"/>
      <c r="F107" s="41"/>
      <c r="G107" s="41"/>
      <c r="H107" s="48"/>
      <c r="I107" s="41"/>
      <c r="J107" s="41"/>
      <c r="K107" s="48"/>
      <c r="L107" s="41"/>
      <c r="M107" s="61"/>
      <c r="N107" s="41"/>
      <c r="O107" s="129"/>
      <c r="Q107" s="102" t="s">
        <v>516</v>
      </c>
      <c r="AE107" s="203" t="str">
        <f>+ciselniky!A111</f>
        <v>lyžovanie</v>
      </c>
      <c r="AF107" s="203" t="str">
        <f>+ciselniky!B111</f>
        <v>bežecké lyžovanie</v>
      </c>
      <c r="AG107" s="204">
        <f>+ciselniky!C111</f>
        <v>0.28000000000000003</v>
      </c>
      <c r="AH107" s="204">
        <f>+ciselniky!D111</f>
        <v>0.5</v>
      </c>
      <c r="AI107" s="204">
        <f>+ciselniky!E111</f>
        <v>0.5</v>
      </c>
      <c r="AJ107" s="204">
        <f>+ciselniky!F111</f>
        <v>0</v>
      </c>
      <c r="AK107" s="203" t="str">
        <f>+ciselniky!G111</f>
        <v>I</v>
      </c>
    </row>
    <row r="108" spans="1:37" ht="12.75" customHeight="1">
      <c r="A108" s="67"/>
      <c r="B108" s="112">
        <f t="shared" si="5"/>
        <v>0</v>
      </c>
      <c r="C108" s="37"/>
      <c r="D108" s="67"/>
      <c r="E108" s="47"/>
      <c r="F108" s="41"/>
      <c r="G108" s="41"/>
      <c r="H108" s="48"/>
      <c r="I108" s="41"/>
      <c r="J108" s="41"/>
      <c r="K108" s="48"/>
      <c r="L108" s="41"/>
      <c r="M108" s="61"/>
      <c r="N108" s="41"/>
      <c r="O108" s="129"/>
      <c r="Q108" s="102" t="s">
        <v>517</v>
      </c>
      <c r="AE108" s="203" t="str">
        <f>+ciselniky!A112</f>
        <v>lyžovanie</v>
      </c>
      <c r="AF108" s="203" t="str">
        <f>+ciselniky!B112</f>
        <v>snowboarding</v>
      </c>
      <c r="AG108" s="204">
        <f>+ciselniky!C112</f>
        <v>0.13</v>
      </c>
      <c r="AH108" s="204">
        <f>+ciselniky!D112</f>
        <v>0.5</v>
      </c>
      <c r="AI108" s="204">
        <f>+ciselniky!E112</f>
        <v>0.5</v>
      </c>
      <c r="AJ108" s="204">
        <f>+ciselniky!F112</f>
        <v>0</v>
      </c>
      <c r="AK108" s="203" t="str">
        <f>+ciselniky!G112</f>
        <v>I</v>
      </c>
    </row>
    <row r="109" spans="1:37" ht="12.75" customHeight="1">
      <c r="A109" s="67"/>
      <c r="B109" s="112">
        <f t="shared" si="5"/>
        <v>0</v>
      </c>
      <c r="C109" s="37"/>
      <c r="D109" s="67"/>
      <c r="E109" s="47"/>
      <c r="F109" s="41"/>
      <c r="G109" s="41"/>
      <c r="H109" s="48"/>
      <c r="I109" s="41"/>
      <c r="J109" s="41"/>
      <c r="K109" s="48"/>
      <c r="L109" s="41"/>
      <c r="M109" s="61"/>
      <c r="N109" s="41"/>
      <c r="O109" s="129"/>
      <c r="Q109" s="102"/>
      <c r="AE109" s="203" t="str">
        <f>+ciselniky!A113</f>
        <v>lyžovanie</v>
      </c>
      <c r="AF109" s="203" t="str">
        <f>+ciselniky!B113</f>
        <v>lyžovanie na tráve</v>
      </c>
      <c r="AG109" s="204">
        <f>+ciselniky!C113</f>
        <v>0.08</v>
      </c>
      <c r="AH109" s="204">
        <f>+ciselniky!D113</f>
        <v>0.5</v>
      </c>
      <c r="AI109" s="204">
        <f>+ciselniky!E113</f>
        <v>0.5</v>
      </c>
      <c r="AJ109" s="204">
        <f>+ciselniky!F113</f>
        <v>0</v>
      </c>
      <c r="AK109" s="203" t="str">
        <f>+ciselniky!G113</f>
        <v>I</v>
      </c>
    </row>
    <row r="110" spans="1:37" ht="12.75" customHeight="1">
      <c r="A110" s="67"/>
      <c r="B110" s="112">
        <f t="shared" si="5"/>
        <v>0</v>
      </c>
      <c r="C110" s="37"/>
      <c r="D110" s="67"/>
      <c r="E110" s="47"/>
      <c r="F110" s="41"/>
      <c r="G110" s="41"/>
      <c r="H110" s="48"/>
      <c r="I110" s="41"/>
      <c r="J110" s="41"/>
      <c r="K110" s="48"/>
      <c r="L110" s="41"/>
      <c r="M110" s="61"/>
      <c r="N110" s="41"/>
      <c r="O110" s="129"/>
      <c r="Q110" s="102" t="s">
        <v>518</v>
      </c>
      <c r="AE110" s="203" t="str">
        <f>+ciselniky!A114</f>
        <v>lyžovanie</v>
      </c>
      <c r="AF110" s="203" t="str">
        <f>+ciselniky!B114</f>
        <v>voľný štýl lyžovanie</v>
      </c>
      <c r="AG110" s="204">
        <f>+ciselniky!C114</f>
        <v>0.08</v>
      </c>
      <c r="AH110" s="204">
        <f>+ciselniky!D114</f>
        <v>0.5</v>
      </c>
      <c r="AI110" s="204">
        <f>+ciselniky!E114</f>
        <v>0.5</v>
      </c>
      <c r="AJ110" s="204">
        <f>+ciselniky!F114</f>
        <v>0</v>
      </c>
      <c r="AK110" s="203" t="str">
        <f>+ciselniky!G114</f>
        <v>I</v>
      </c>
    </row>
    <row r="111" spans="1:37" ht="12.75" customHeight="1">
      <c r="A111" s="67"/>
      <c r="B111" s="112">
        <f t="shared" si="5"/>
        <v>0</v>
      </c>
      <c r="C111" s="37"/>
      <c r="D111" s="67"/>
      <c r="E111" s="47"/>
      <c r="F111" s="41"/>
      <c r="G111" s="41"/>
      <c r="H111" s="48"/>
      <c r="I111" s="41"/>
      <c r="J111" s="41"/>
      <c r="K111" s="48"/>
      <c r="L111" s="41"/>
      <c r="M111" s="61"/>
      <c r="N111" s="41"/>
      <c r="O111" s="129"/>
      <c r="Q111" s="102" t="s">
        <v>519</v>
      </c>
      <c r="AE111" s="203" t="str">
        <f>+ciselniky!A115</f>
        <v>lyžovanie</v>
      </c>
      <c r="AF111" s="203" t="str">
        <f>+ciselniky!B115</f>
        <v>skoky na lyžiach</v>
      </c>
      <c r="AG111" s="204">
        <f>+ciselniky!C115</f>
        <v>0.04</v>
      </c>
      <c r="AH111" s="204">
        <f>+ciselniky!D115</f>
        <v>0.7</v>
      </c>
      <c r="AI111" s="204">
        <f>+ciselniky!E115</f>
        <v>0.3</v>
      </c>
      <c r="AJ111" s="204">
        <f>+ciselniky!F115</f>
        <v>0</v>
      </c>
      <c r="AK111" s="203" t="str">
        <f>+ciselniky!G115</f>
        <v>I</v>
      </c>
    </row>
    <row r="112" spans="1:37" ht="12.75" customHeight="1">
      <c r="A112" s="67"/>
      <c r="B112" s="112">
        <f t="shared" si="5"/>
        <v>0</v>
      </c>
      <c r="C112" s="37"/>
      <c r="D112" s="67"/>
      <c r="E112" s="47"/>
      <c r="F112" s="41"/>
      <c r="G112" s="41"/>
      <c r="H112" s="48"/>
      <c r="I112" s="41"/>
      <c r="J112" s="41"/>
      <c r="K112" s="48"/>
      <c r="L112" s="41"/>
      <c r="M112" s="61"/>
      <c r="N112" s="41"/>
      <c r="O112" s="129"/>
      <c r="AE112" s="203" t="str">
        <f>+ciselniky!A116</f>
        <v>lyžovanie</v>
      </c>
      <c r="AF112" s="203" t="str">
        <f>+ciselniky!B116</f>
        <v>lyžovanie telemarkom</v>
      </c>
      <c r="AG112" s="204">
        <f>+ciselniky!C116</f>
        <v>0.02</v>
      </c>
      <c r="AH112" s="204">
        <f>+ciselniky!D116</f>
        <v>0.5</v>
      </c>
      <c r="AI112" s="204">
        <f>+ciselniky!E116</f>
        <v>0.5</v>
      </c>
      <c r="AJ112" s="204">
        <f>+ciselniky!F116</f>
        <v>0</v>
      </c>
      <c r="AK112" s="203" t="str">
        <f>+ciselniky!G116</f>
        <v>I</v>
      </c>
    </row>
    <row r="113" spans="1:37" ht="12.75" customHeight="1">
      <c r="A113" s="67"/>
      <c r="B113" s="112">
        <f t="shared" si="5"/>
        <v>0</v>
      </c>
      <c r="C113" s="37"/>
      <c r="D113" s="67"/>
      <c r="E113" s="47"/>
      <c r="F113" s="41"/>
      <c r="G113" s="41"/>
      <c r="H113" s="48"/>
      <c r="I113" s="41"/>
      <c r="J113" s="41"/>
      <c r="K113" s="48"/>
      <c r="L113" s="41"/>
      <c r="M113" s="61"/>
      <c r="N113" s="41"/>
      <c r="O113" s="129"/>
      <c r="Q113" s="102" t="s">
        <v>520</v>
      </c>
      <c r="AE113" s="203" t="str">
        <f>+ciselniky!A117</f>
        <v>lyžovanie</v>
      </c>
      <c r="AF113" s="203" t="str">
        <f>+ciselniky!B117</f>
        <v>rýchlostné lyžovanie</v>
      </c>
      <c r="AG113" s="204">
        <f>+ciselniky!C117</f>
        <v>0.01</v>
      </c>
      <c r="AH113" s="204">
        <f>+ciselniky!D117</f>
        <v>1</v>
      </c>
      <c r="AI113" s="204">
        <f>+ciselniky!E117</f>
        <v>0</v>
      </c>
      <c r="AJ113" s="204">
        <f>+ciselniky!F117</f>
        <v>0</v>
      </c>
      <c r="AK113" s="203" t="str">
        <f>+ciselniky!G117</f>
        <v>I</v>
      </c>
    </row>
    <row r="114" spans="1:37" ht="12.75" customHeight="1">
      <c r="A114" s="67"/>
      <c r="B114" s="112">
        <f t="shared" si="5"/>
        <v>0</v>
      </c>
      <c r="C114" s="37"/>
      <c r="D114" s="67"/>
      <c r="E114" s="47"/>
      <c r="F114" s="41"/>
      <c r="G114" s="41"/>
      <c r="H114" s="48"/>
      <c r="I114" s="41"/>
      <c r="J114" s="41"/>
      <c r="K114" s="48"/>
      <c r="L114" s="41"/>
      <c r="M114" s="61"/>
      <c r="N114" s="41"/>
      <c r="O114" s="129"/>
      <c r="Q114" s="102" t="s">
        <v>521</v>
      </c>
      <c r="AE114" s="203" t="str">
        <f>+ciselniky!A118</f>
        <v>lyžovanie</v>
      </c>
      <c r="AF114" s="203" t="str">
        <f>+ciselniky!B118</f>
        <v>severská kombinácia</v>
      </c>
      <c r="AG114" s="204">
        <f>+ciselniky!C118</f>
        <v>0.01</v>
      </c>
      <c r="AH114" s="204">
        <f>+ciselniky!D118</f>
        <v>1</v>
      </c>
      <c r="AI114" s="204">
        <f>+ciselniky!E118</f>
        <v>0</v>
      </c>
      <c r="AJ114" s="204">
        <f>+ciselniky!F118</f>
        <v>0</v>
      </c>
      <c r="AK114" s="203" t="str">
        <f>+ciselniky!G118</f>
        <v>I</v>
      </c>
    </row>
    <row r="115" spans="1:37" ht="12.75" customHeight="1">
      <c r="A115" s="67"/>
      <c r="B115" s="112">
        <f t="shared" si="5"/>
        <v>0</v>
      </c>
      <c r="C115" s="37"/>
      <c r="D115" s="67"/>
      <c r="E115" s="47"/>
      <c r="F115" s="41"/>
      <c r="G115" s="41"/>
      <c r="H115" s="48"/>
      <c r="I115" s="41"/>
      <c r="J115" s="41"/>
      <c r="K115" s="48"/>
      <c r="L115" s="41"/>
      <c r="M115" s="61"/>
      <c r="N115" s="41"/>
      <c r="O115" s="129"/>
      <c r="Q115" s="102"/>
      <c r="AE115" s="203" t="str">
        <f>+ciselniky!A119</f>
        <v>moderný päťboj</v>
      </c>
      <c r="AF115" s="203" t="str">
        <f>+ciselniky!B119</f>
        <v>moderný päťboj</v>
      </c>
      <c r="AG115" s="204">
        <f>+ciselniky!C119</f>
        <v>1</v>
      </c>
      <c r="AH115" s="204">
        <f>+ciselniky!D119</f>
        <v>0.45</v>
      </c>
      <c r="AI115" s="204">
        <f>+ciselniky!E119</f>
        <v>0.45</v>
      </c>
      <c r="AJ115" s="204">
        <f>+ciselniky!F119</f>
        <v>0.1</v>
      </c>
      <c r="AK115" s="203" t="str">
        <f>+ciselniky!G119</f>
        <v>I</v>
      </c>
    </row>
    <row r="116" spans="1:37" ht="12.75" customHeight="1">
      <c r="A116" s="67"/>
      <c r="B116" s="112">
        <f t="shared" si="5"/>
        <v>0</v>
      </c>
      <c r="C116" s="37"/>
      <c r="D116" s="67"/>
      <c r="E116" s="47"/>
      <c r="F116" s="41"/>
      <c r="G116" s="41"/>
      <c r="H116" s="48"/>
      <c r="I116" s="41"/>
      <c r="J116" s="41"/>
      <c r="K116" s="48"/>
      <c r="L116" s="41"/>
      <c r="M116" s="61"/>
      <c r="N116" s="41"/>
      <c r="O116" s="129"/>
      <c r="Q116" s="121" t="s">
        <v>577</v>
      </c>
      <c r="AE116" s="203" t="str">
        <f>+ciselniky!A120</f>
        <v>motocyklový šport</v>
      </c>
      <c r="AF116" s="203" t="str">
        <f>+ciselniky!B120</f>
        <v>cestné motocykle</v>
      </c>
      <c r="AG116" s="204">
        <f>+ciselniky!C120</f>
        <v>0.23</v>
      </c>
      <c r="AH116" s="204">
        <f>+ciselniky!D120</f>
        <v>0.95</v>
      </c>
      <c r="AI116" s="204">
        <f>+ciselniky!E120</f>
        <v>0.05</v>
      </c>
      <c r="AJ116" s="204">
        <f>+ciselniky!F120</f>
        <v>0</v>
      </c>
      <c r="AK116" s="203" t="str">
        <f>+ciselniky!G120</f>
        <v>I</v>
      </c>
    </row>
    <row r="117" spans="1:37" ht="12.75" customHeight="1">
      <c r="A117" s="67"/>
      <c r="B117" s="112">
        <f t="shared" si="5"/>
        <v>0</v>
      </c>
      <c r="C117" s="37"/>
      <c r="D117" s="67"/>
      <c r="E117" s="47"/>
      <c r="F117" s="41"/>
      <c r="G117" s="41"/>
      <c r="H117" s="48"/>
      <c r="I117" s="41"/>
      <c r="J117" s="41"/>
      <c r="K117" s="48"/>
      <c r="L117" s="41"/>
      <c r="M117" s="61"/>
      <c r="N117" s="41"/>
      <c r="O117" s="129"/>
      <c r="Q117" s="121" t="s">
        <v>523</v>
      </c>
      <c r="AE117" s="203" t="str">
        <f>+ciselniky!A121</f>
        <v>motocyklový šport</v>
      </c>
      <c r="AF117" s="203" t="str">
        <f>+ciselniky!B121</f>
        <v>enduro</v>
      </c>
      <c r="AG117" s="204">
        <f>+ciselniky!C121</f>
        <v>0.23</v>
      </c>
      <c r="AH117" s="204">
        <f>+ciselniky!D121</f>
        <v>0.85</v>
      </c>
      <c r="AI117" s="204">
        <f>+ciselniky!E121</f>
        <v>0.15</v>
      </c>
      <c r="AJ117" s="204">
        <f>+ciselniky!F121</f>
        <v>0</v>
      </c>
      <c r="AK117" s="203" t="str">
        <f>+ciselniky!G121</f>
        <v>I</v>
      </c>
    </row>
    <row r="118" spans="1:37" ht="12.75" customHeight="1">
      <c r="A118" s="67"/>
      <c r="B118" s="112">
        <f t="shared" si="5"/>
        <v>0</v>
      </c>
      <c r="C118" s="37"/>
      <c r="D118" s="67"/>
      <c r="E118" s="47"/>
      <c r="F118" s="41"/>
      <c r="G118" s="41"/>
      <c r="H118" s="48"/>
      <c r="I118" s="41"/>
      <c r="J118" s="41"/>
      <c r="K118" s="48"/>
      <c r="L118" s="41"/>
      <c r="M118" s="61"/>
      <c r="N118" s="41"/>
      <c r="O118" s="129"/>
      <c r="Q118" s="121" t="s">
        <v>524</v>
      </c>
      <c r="AE118" s="203" t="str">
        <f>+ciselniky!A122</f>
        <v>motocyklový šport</v>
      </c>
      <c r="AF118" s="203" t="str">
        <f>+ciselniky!B122</f>
        <v>motokros</v>
      </c>
      <c r="AG118" s="204">
        <f>+ciselniky!C122</f>
        <v>0.23</v>
      </c>
      <c r="AH118" s="204">
        <f>+ciselniky!D122</f>
        <v>0.8</v>
      </c>
      <c r="AI118" s="204">
        <f>+ciselniky!E122</f>
        <v>0.2</v>
      </c>
      <c r="AJ118" s="204">
        <f>+ciselniky!F122</f>
        <v>0</v>
      </c>
      <c r="AK118" s="203" t="str">
        <f>+ciselniky!G122</f>
        <v>I</v>
      </c>
    </row>
    <row r="119" spans="1:37" ht="12.75" customHeight="1">
      <c r="A119" s="67"/>
      <c r="B119" s="112">
        <f t="shared" si="5"/>
        <v>0</v>
      </c>
      <c r="C119" s="37"/>
      <c r="D119" s="67"/>
      <c r="E119" s="47"/>
      <c r="F119" s="41"/>
      <c r="G119" s="41"/>
      <c r="H119" s="48"/>
      <c r="I119" s="41"/>
      <c r="J119" s="41"/>
      <c r="K119" s="48"/>
      <c r="L119" s="41"/>
      <c r="M119" s="61"/>
      <c r="N119" s="41"/>
      <c r="O119" s="129"/>
      <c r="Q119" s="113" t="s">
        <v>525</v>
      </c>
      <c r="AE119" s="203" t="str">
        <f>+ciselniky!A123</f>
        <v>motocyklový šport</v>
      </c>
      <c r="AF119" s="203" t="str">
        <f>+ciselniky!B123</f>
        <v>plochá dráha</v>
      </c>
      <c r="AG119" s="204">
        <f>+ciselniky!C123</f>
        <v>0.15</v>
      </c>
      <c r="AH119" s="204">
        <f>+ciselniky!D123</f>
        <v>1</v>
      </c>
      <c r="AI119" s="204">
        <f>+ciselniky!E123</f>
        <v>0</v>
      </c>
      <c r="AJ119" s="204">
        <f>+ciselniky!F123</f>
        <v>0</v>
      </c>
      <c r="AK119" s="203" t="str">
        <f>+ciselniky!G123</f>
        <v>I</v>
      </c>
    </row>
    <row r="120" spans="1:37" ht="12.75" customHeight="1">
      <c r="A120" s="67"/>
      <c r="B120" s="112">
        <f t="shared" si="5"/>
        <v>0</v>
      </c>
      <c r="C120" s="37"/>
      <c r="D120" s="67"/>
      <c r="E120" s="47"/>
      <c r="F120" s="41"/>
      <c r="G120" s="41"/>
      <c r="H120" s="48"/>
      <c r="I120" s="41"/>
      <c r="J120" s="41"/>
      <c r="K120" s="48"/>
      <c r="L120" s="41"/>
      <c r="M120" s="61"/>
      <c r="N120" s="41"/>
      <c r="O120" s="129"/>
      <c r="Q120" s="113" t="s">
        <v>578</v>
      </c>
      <c r="AE120" s="203" t="str">
        <f>+ciselniky!A124</f>
        <v>motocyklový šport</v>
      </c>
      <c r="AF120" s="203" t="str">
        <f>+ciselniky!B124</f>
        <v>rely</v>
      </c>
      <c r="AG120" s="204">
        <f>+ciselniky!C124</f>
        <v>0.1</v>
      </c>
      <c r="AH120" s="204">
        <f>+ciselniky!D124</f>
        <v>0.95</v>
      </c>
      <c r="AI120" s="204">
        <f>+ciselniky!E124</f>
        <v>0.05</v>
      </c>
      <c r="AJ120" s="204">
        <f>+ciselniky!F124</f>
        <v>0</v>
      </c>
      <c r="AK120" s="203" t="str">
        <f>+ciselniky!G124</f>
        <v>I</v>
      </c>
    </row>
    <row r="121" spans="1:37" ht="12.75" customHeight="1">
      <c r="A121" s="67"/>
      <c r="B121" s="112">
        <f t="shared" si="5"/>
        <v>0</v>
      </c>
      <c r="C121" s="37"/>
      <c r="D121" s="67"/>
      <c r="E121" s="47"/>
      <c r="F121" s="41"/>
      <c r="G121" s="41"/>
      <c r="H121" s="48"/>
      <c r="I121" s="41"/>
      <c r="J121" s="41"/>
      <c r="K121" s="48"/>
      <c r="L121" s="41"/>
      <c r="M121" s="61"/>
      <c r="N121" s="41"/>
      <c r="O121" s="129"/>
      <c r="Q121" s="102"/>
      <c r="AE121" s="203" t="str">
        <f>+ciselniky!A125</f>
        <v>motocyklový šport</v>
      </c>
      <c r="AF121" s="203" t="str">
        <f>+ciselniky!B125</f>
        <v>trial</v>
      </c>
      <c r="AG121" s="204">
        <f>+ciselniky!C125</f>
        <v>0.06</v>
      </c>
      <c r="AH121" s="204">
        <f>+ciselniky!D125</f>
        <v>0.95</v>
      </c>
      <c r="AI121" s="204">
        <f>+ciselniky!E125</f>
        <v>0.05</v>
      </c>
      <c r="AJ121" s="204">
        <f>+ciselniky!F125</f>
        <v>0</v>
      </c>
      <c r="AK121" s="203" t="str">
        <f>+ciselniky!G125</f>
        <v>I</v>
      </c>
    </row>
    <row r="122" spans="1:37" ht="12.75" customHeight="1">
      <c r="A122" s="67"/>
      <c r="B122" s="112">
        <f t="shared" si="5"/>
        <v>0</v>
      </c>
      <c r="C122" s="37"/>
      <c r="D122" s="67"/>
      <c r="E122" s="47"/>
      <c r="F122" s="41"/>
      <c r="G122" s="41"/>
      <c r="H122" s="48"/>
      <c r="I122" s="41"/>
      <c r="J122" s="41"/>
      <c r="K122" s="48"/>
      <c r="L122" s="41"/>
      <c r="M122" s="61"/>
      <c r="N122" s="41"/>
      <c r="O122" s="129"/>
      <c r="Q122" s="113" t="s">
        <v>526</v>
      </c>
      <c r="AE122" s="203" t="str">
        <f>+ciselniky!A126</f>
        <v>motocyklový šport</v>
      </c>
      <c r="AF122" s="203" t="str">
        <f>+ciselniky!B126</f>
        <v>mototuristika a šprint</v>
      </c>
      <c r="AG122" s="204">
        <f>+ciselniky!C126</f>
        <v>0</v>
      </c>
      <c r="AH122" s="204">
        <f>+ciselniky!D126</f>
        <v>0</v>
      </c>
      <c r="AI122" s="204">
        <f>+ciselniky!E126</f>
        <v>0</v>
      </c>
      <c r="AJ122" s="204">
        <f>+ciselniky!F126</f>
        <v>0</v>
      </c>
      <c r="AK122" s="203" t="str">
        <f>+ciselniky!G126</f>
        <v>I</v>
      </c>
    </row>
    <row r="123" spans="1:37" ht="12.75" customHeight="1">
      <c r="A123" s="67"/>
      <c r="B123" s="112">
        <f t="shared" si="5"/>
        <v>0</v>
      </c>
      <c r="C123" s="37"/>
      <c r="D123" s="67"/>
      <c r="E123" s="47"/>
      <c r="F123" s="41"/>
      <c r="G123" s="41"/>
      <c r="H123" s="48"/>
      <c r="I123" s="41"/>
      <c r="J123" s="41"/>
      <c r="K123" s="48"/>
      <c r="L123" s="41"/>
      <c r="M123" s="61"/>
      <c r="N123" s="41"/>
      <c r="O123" s="129"/>
      <c r="Q123" s="113" t="s">
        <v>527</v>
      </c>
      <c r="AE123" s="203" t="str">
        <f>+ciselniky!A127</f>
        <v>orientačné športy</v>
      </c>
      <c r="AF123" s="203" t="str">
        <f>+ciselniky!B127</f>
        <v>orientačný beh</v>
      </c>
      <c r="AG123" s="204">
        <f>+ciselniky!C127</f>
        <v>0.55000000000000004</v>
      </c>
      <c r="AH123" s="204">
        <f>+ciselniky!D127</f>
        <v>0.45</v>
      </c>
      <c r="AI123" s="204">
        <f>+ciselniky!E127</f>
        <v>0.45</v>
      </c>
      <c r="AJ123" s="204">
        <f>+ciselniky!F127</f>
        <v>0.1</v>
      </c>
      <c r="AK123" s="203" t="str">
        <f>+ciselniky!G127</f>
        <v>I</v>
      </c>
    </row>
    <row r="124" spans="1:37" ht="12.75" customHeight="1">
      <c r="A124" s="67"/>
      <c r="B124" s="112">
        <f t="shared" si="5"/>
        <v>0</v>
      </c>
      <c r="C124" s="37"/>
      <c r="D124" s="67"/>
      <c r="E124" s="47"/>
      <c r="F124" s="41"/>
      <c r="G124" s="41"/>
      <c r="H124" s="48"/>
      <c r="I124" s="41"/>
      <c r="J124" s="41"/>
      <c r="K124" s="48"/>
      <c r="L124" s="41"/>
      <c r="M124" s="61"/>
      <c r="N124" s="41"/>
      <c r="O124" s="129"/>
      <c r="Q124" s="122" t="s">
        <v>528</v>
      </c>
      <c r="AE124" s="203" t="str">
        <f>+ciselniky!A128</f>
        <v>orientačné športy</v>
      </c>
      <c r="AF124" s="203" t="str">
        <f>+ciselniky!B128</f>
        <v>presná orientácia</v>
      </c>
      <c r="AG124" s="204">
        <f>+ciselniky!C128</f>
        <v>0.36</v>
      </c>
      <c r="AH124" s="204">
        <f>+ciselniky!D128</f>
        <v>0</v>
      </c>
      <c r="AI124" s="204">
        <f>+ciselniky!E128</f>
        <v>0</v>
      </c>
      <c r="AJ124" s="204">
        <f>+ciselniky!F128</f>
        <v>1</v>
      </c>
      <c r="AK124" s="203" t="str">
        <f>+ciselniky!G128</f>
        <v>I</v>
      </c>
    </row>
    <row r="125" spans="1:37" ht="12.75" customHeight="1">
      <c r="A125" s="67"/>
      <c r="B125" s="112">
        <f t="shared" si="5"/>
        <v>0</v>
      </c>
      <c r="C125" s="37"/>
      <c r="D125" s="67"/>
      <c r="E125" s="47"/>
      <c r="F125" s="41"/>
      <c r="G125" s="41"/>
      <c r="H125" s="48"/>
      <c r="I125" s="41"/>
      <c r="J125" s="41"/>
      <c r="K125" s="48"/>
      <c r="L125" s="41"/>
      <c r="M125" s="61"/>
      <c r="N125" s="41"/>
      <c r="O125" s="129"/>
      <c r="Q125" s="122" t="s">
        <v>529</v>
      </c>
      <c r="AE125" s="203" t="str">
        <f>+ciselniky!A129</f>
        <v>orientačné športy</v>
      </c>
      <c r="AF125" s="203" t="str">
        <f>+ciselniky!B129</f>
        <v>orientačná cyklistika</v>
      </c>
      <c r="AG125" s="204">
        <f>+ciselniky!C129</f>
        <v>0.06</v>
      </c>
      <c r="AH125" s="204">
        <f>+ciselniky!D129</f>
        <v>0.5</v>
      </c>
      <c r="AI125" s="204">
        <f>+ciselniky!E129</f>
        <v>0.5</v>
      </c>
      <c r="AJ125" s="204">
        <f>+ciselniky!F129</f>
        <v>0</v>
      </c>
      <c r="AK125" s="203" t="str">
        <f>+ciselniky!G129</f>
        <v>I</v>
      </c>
    </row>
    <row r="126" spans="1:37" ht="12.75" customHeight="1">
      <c r="A126" s="67"/>
      <c r="B126" s="112">
        <f t="shared" si="5"/>
        <v>0</v>
      </c>
      <c r="C126" s="37"/>
      <c r="D126" s="67"/>
      <c r="E126" s="47"/>
      <c r="F126" s="41"/>
      <c r="G126" s="41"/>
      <c r="H126" s="48"/>
      <c r="I126" s="41"/>
      <c r="J126" s="41"/>
      <c r="K126" s="48"/>
      <c r="L126" s="41"/>
      <c r="M126" s="61"/>
      <c r="N126" s="41"/>
      <c r="O126" s="129"/>
      <c r="Q126" s="122" t="s">
        <v>579</v>
      </c>
      <c r="AE126" s="203" t="str">
        <f>+ciselniky!A130</f>
        <v>orientačné športy</v>
      </c>
      <c r="AF126" s="203" t="str">
        <f>+ciselniky!B130</f>
        <v>lyžiarsky orientačný beh</v>
      </c>
      <c r="AG126" s="204">
        <f>+ciselniky!C130</f>
        <v>0.03</v>
      </c>
      <c r="AH126" s="204">
        <f>+ciselniky!D130</f>
        <v>0.5</v>
      </c>
      <c r="AI126" s="204">
        <f>+ciselniky!E130</f>
        <v>0.5</v>
      </c>
      <c r="AJ126" s="204">
        <f>+ciselniky!F130</f>
        <v>0</v>
      </c>
      <c r="AK126" s="203" t="str">
        <f>+ciselniky!G130</f>
        <v>I</v>
      </c>
    </row>
    <row r="127" spans="1:37" ht="12.75" customHeight="1">
      <c r="A127" s="67"/>
      <c r="B127" s="112">
        <f t="shared" si="5"/>
        <v>0</v>
      </c>
      <c r="C127" s="37"/>
      <c r="D127" s="67"/>
      <c r="E127" s="47"/>
      <c r="F127" s="41"/>
      <c r="G127" s="41"/>
      <c r="H127" s="48"/>
      <c r="I127" s="41"/>
      <c r="J127" s="41"/>
      <c r="K127" s="48"/>
      <c r="L127" s="41"/>
      <c r="M127" s="61"/>
      <c r="N127" s="41"/>
      <c r="O127" s="129"/>
      <c r="Q127" s="122" t="s">
        <v>580</v>
      </c>
      <c r="AE127" s="203" t="str">
        <f>+ciselniky!A131</f>
        <v>petanque</v>
      </c>
      <c r="AF127" s="203" t="str">
        <f>+ciselniky!B131</f>
        <v>petanque</v>
      </c>
      <c r="AG127" s="204">
        <f>+ciselniky!C131</f>
        <v>1</v>
      </c>
      <c r="AH127" s="204">
        <f>+ciselniky!D131</f>
        <v>0</v>
      </c>
      <c r="AI127" s="204">
        <f>+ciselniky!E131</f>
        <v>0</v>
      </c>
      <c r="AJ127" s="204">
        <f>+ciselniky!F131</f>
        <v>1</v>
      </c>
      <c r="AK127" s="203" t="str">
        <f>+ciselniky!G131</f>
        <v>I</v>
      </c>
    </row>
    <row r="128" spans="1:37" ht="12.75" customHeight="1">
      <c r="A128" s="67"/>
      <c r="B128" s="112">
        <f t="shared" si="5"/>
        <v>0</v>
      </c>
      <c r="C128" s="37"/>
      <c r="D128" s="67"/>
      <c r="E128" s="47"/>
      <c r="F128" s="41"/>
      <c r="G128" s="41"/>
      <c r="H128" s="48"/>
      <c r="I128" s="41"/>
      <c r="J128" s="41"/>
      <c r="K128" s="48"/>
      <c r="L128" s="41"/>
      <c r="M128" s="61"/>
      <c r="N128" s="41"/>
      <c r="O128" s="129"/>
      <c r="Q128" s="122" t="s">
        <v>581</v>
      </c>
      <c r="AE128" s="203" t="str">
        <f>+ciselniky!A132</f>
        <v>plavecké športy</v>
      </c>
      <c r="AF128" s="203" t="str">
        <f>+ciselniky!B132</f>
        <v>plávanie</v>
      </c>
      <c r="AG128" s="204">
        <f>+ciselniky!C132</f>
        <v>0.65</v>
      </c>
      <c r="AH128" s="204">
        <f>+ciselniky!D132</f>
        <v>0.5</v>
      </c>
      <c r="AI128" s="204">
        <f>+ciselniky!E132</f>
        <v>0.5</v>
      </c>
      <c r="AJ128" s="204">
        <f>+ciselniky!F132</f>
        <v>0</v>
      </c>
      <c r="AK128" s="203" t="str">
        <f>+ciselniky!G132</f>
        <v>I</v>
      </c>
    </row>
    <row r="129" spans="1:37" ht="12.75" customHeight="1">
      <c r="A129" s="67"/>
      <c r="B129" s="112">
        <f t="shared" si="5"/>
        <v>0</v>
      </c>
      <c r="C129" s="37"/>
      <c r="D129" s="67"/>
      <c r="E129" s="47"/>
      <c r="F129" s="41"/>
      <c r="G129" s="41"/>
      <c r="H129" s="48"/>
      <c r="I129" s="41"/>
      <c r="J129" s="41"/>
      <c r="K129" s="48"/>
      <c r="L129" s="41"/>
      <c r="M129" s="61"/>
      <c r="N129" s="41"/>
      <c r="O129" s="129"/>
      <c r="Q129" s="102"/>
      <c r="AE129" s="203" t="str">
        <f>+ciselniky!A133</f>
        <v>plavecké športy</v>
      </c>
      <c r="AF129" s="203" t="str">
        <f>+ciselniky!B133</f>
        <v>vodné pólo</v>
      </c>
      <c r="AG129" s="204">
        <f>+ciselniky!C133</f>
        <v>0.2</v>
      </c>
      <c r="AH129" s="204">
        <f>+ciselniky!D133</f>
        <v>0.8</v>
      </c>
      <c r="AI129" s="204">
        <f>+ciselniky!E133</f>
        <v>0.2</v>
      </c>
      <c r="AJ129" s="204">
        <f>+ciselniky!F133</f>
        <v>0</v>
      </c>
      <c r="AK129" s="203" t="str">
        <f>+ciselniky!G133</f>
        <v>K</v>
      </c>
    </row>
    <row r="130" spans="1:37" ht="12.75" customHeight="1">
      <c r="A130" s="67"/>
      <c r="B130" s="112">
        <f t="shared" si="5"/>
        <v>0</v>
      </c>
      <c r="C130" s="37"/>
      <c r="D130" s="67"/>
      <c r="E130" s="47"/>
      <c r="F130" s="41"/>
      <c r="G130" s="41"/>
      <c r="H130" s="48"/>
      <c r="I130" s="41"/>
      <c r="J130" s="41"/>
      <c r="K130" s="48"/>
      <c r="L130" s="41"/>
      <c r="M130" s="61"/>
      <c r="N130" s="41"/>
      <c r="O130" s="129"/>
      <c r="Q130" s="122" t="s">
        <v>533</v>
      </c>
      <c r="AE130" s="203" t="str">
        <f>+ciselniky!A134</f>
        <v>plavecké športy</v>
      </c>
      <c r="AF130" s="203" t="str">
        <f>+ciselniky!B134</f>
        <v>synchronizované plávanie</v>
      </c>
      <c r="AG130" s="204">
        <f>+ciselniky!C134</f>
        <v>0.1</v>
      </c>
      <c r="AH130" s="204">
        <f>+ciselniky!D134</f>
        <v>0</v>
      </c>
      <c r="AI130" s="204">
        <f>+ciselniky!E134</f>
        <v>0</v>
      </c>
      <c r="AJ130" s="204">
        <f>+ciselniky!F134</f>
        <v>1</v>
      </c>
      <c r="AK130" s="203" t="str">
        <f>+ciselniky!G134</f>
        <v>I</v>
      </c>
    </row>
    <row r="131" spans="1:37" ht="12.75" customHeight="1">
      <c r="A131" s="67"/>
      <c r="B131" s="112">
        <f t="shared" si="5"/>
        <v>0</v>
      </c>
      <c r="C131" s="37"/>
      <c r="D131" s="67"/>
      <c r="E131" s="47"/>
      <c r="F131" s="41"/>
      <c r="G131" s="41"/>
      <c r="H131" s="48"/>
      <c r="I131" s="41"/>
      <c r="J131" s="41"/>
      <c r="K131" s="48"/>
      <c r="L131" s="41"/>
      <c r="M131" s="61"/>
      <c r="N131" s="41"/>
      <c r="O131" s="129"/>
      <c r="Q131" s="102" t="s">
        <v>534</v>
      </c>
      <c r="AE131" s="203" t="str">
        <f>+ciselniky!A135</f>
        <v>plavecké športy</v>
      </c>
      <c r="AF131" s="203" t="str">
        <f>+ciselniky!B135</f>
        <v>diaľkové plávanie</v>
      </c>
      <c r="AG131" s="204">
        <f>+ciselniky!C135</f>
        <v>0.05</v>
      </c>
      <c r="AH131" s="204">
        <f>+ciselniky!D135</f>
        <v>0.5</v>
      </c>
      <c r="AI131" s="204">
        <f>+ciselniky!E135</f>
        <v>0.5</v>
      </c>
      <c r="AJ131" s="204">
        <f>+ciselniky!F135</f>
        <v>0</v>
      </c>
      <c r="AK131" s="203" t="str">
        <f>+ciselniky!G135</f>
        <v>I</v>
      </c>
    </row>
    <row r="132" spans="1:37" ht="12.75" customHeight="1">
      <c r="A132" s="67"/>
      <c r="B132" s="112">
        <f t="shared" si="5"/>
        <v>0</v>
      </c>
      <c r="C132" s="37"/>
      <c r="D132" s="67"/>
      <c r="E132" s="47"/>
      <c r="F132" s="41"/>
      <c r="G132" s="41"/>
      <c r="H132" s="48"/>
      <c r="I132" s="41"/>
      <c r="J132" s="41"/>
      <c r="K132" s="48"/>
      <c r="L132" s="41"/>
      <c r="M132" s="61"/>
      <c r="N132" s="41"/>
      <c r="O132" s="129"/>
      <c r="Q132" s="102" t="s">
        <v>535</v>
      </c>
      <c r="AE132" s="203" t="str">
        <f>+ciselniky!A136</f>
        <v>plavecké športy</v>
      </c>
      <c r="AF132" s="203" t="str">
        <f>+ciselniky!B136</f>
        <v>skoky do vody</v>
      </c>
      <c r="AG132" s="204">
        <f>+ciselniky!C136</f>
        <v>0</v>
      </c>
      <c r="AH132" s="204">
        <f>+ciselniky!D136</f>
        <v>0.5</v>
      </c>
      <c r="AI132" s="204">
        <f>+ciselniky!E136</f>
        <v>0.5</v>
      </c>
      <c r="AJ132" s="204">
        <f>+ciselniky!F136</f>
        <v>0</v>
      </c>
      <c r="AK132" s="203" t="str">
        <f>+ciselniky!G136</f>
        <v>I</v>
      </c>
    </row>
    <row r="133" spans="1:37" ht="12.75" customHeight="1">
      <c r="A133" s="67"/>
      <c r="B133" s="112">
        <f t="shared" si="5"/>
        <v>0</v>
      </c>
      <c r="C133" s="37"/>
      <c r="D133" s="67"/>
      <c r="E133" s="47"/>
      <c r="F133" s="41"/>
      <c r="G133" s="41"/>
      <c r="H133" s="48"/>
      <c r="I133" s="41"/>
      <c r="J133" s="41"/>
      <c r="K133" s="48"/>
      <c r="L133" s="41"/>
      <c r="M133" s="61"/>
      <c r="N133" s="41"/>
      <c r="O133" s="129"/>
      <c r="Q133" s="102" t="s">
        <v>536</v>
      </c>
      <c r="AE133" s="203" t="str">
        <f>+ciselniky!A137</f>
        <v>plavecké športy</v>
      </c>
      <c r="AF133" s="203" t="str">
        <f>+ciselniky!B137</f>
        <v>skoky do vody z výšky</v>
      </c>
      <c r="AG133" s="204">
        <f>+ciselniky!C137</f>
        <v>0</v>
      </c>
      <c r="AH133" s="204">
        <f>+ciselniky!D137</f>
        <v>0.5</v>
      </c>
      <c r="AI133" s="204">
        <f>+ciselniky!E137</f>
        <v>0.5</v>
      </c>
      <c r="AJ133" s="204">
        <f>+ciselniky!F137</f>
        <v>0</v>
      </c>
      <c r="AK133" s="203" t="str">
        <f>+ciselniky!G137</f>
        <v>I</v>
      </c>
    </row>
    <row r="134" spans="1:37" ht="12.75" customHeight="1">
      <c r="A134" s="67"/>
      <c r="B134" s="112">
        <f t="shared" si="5"/>
        <v>0</v>
      </c>
      <c r="C134" s="37"/>
      <c r="D134" s="67"/>
      <c r="E134" s="47"/>
      <c r="F134" s="41"/>
      <c r="G134" s="41"/>
      <c r="H134" s="48"/>
      <c r="I134" s="41"/>
      <c r="J134" s="41"/>
      <c r="K134" s="48"/>
      <c r="L134" s="41"/>
      <c r="M134" s="61"/>
      <c r="N134" s="41"/>
      <c r="O134" s="129"/>
      <c r="Q134" s="102" t="s">
        <v>537</v>
      </c>
      <c r="AE134" s="203" t="str">
        <f>+ciselniky!A138</f>
        <v>potápačské športy</v>
      </c>
      <c r="AF134" s="203" t="str">
        <f>+ciselniky!B138</f>
        <v>plutvové plávanie</v>
      </c>
      <c r="AG134" s="204">
        <f>+ciselniky!C138</f>
        <v>0.6</v>
      </c>
      <c r="AH134" s="204">
        <f>+ciselniky!D138</f>
        <v>0.47</v>
      </c>
      <c r="AI134" s="204">
        <f>+ciselniky!E138</f>
        <v>0.47</v>
      </c>
      <c r="AJ134" s="204">
        <f>+ciselniky!F138</f>
        <v>0.06</v>
      </c>
      <c r="AK134" s="203" t="str">
        <f>+ciselniky!G138</f>
        <v>I</v>
      </c>
    </row>
    <row r="135" spans="1:37" ht="12.75" customHeight="1">
      <c r="A135" s="67"/>
      <c r="B135" s="112">
        <f t="shared" si="5"/>
        <v>0</v>
      </c>
      <c r="C135" s="37"/>
      <c r="D135" s="67"/>
      <c r="E135" s="47"/>
      <c r="F135" s="41"/>
      <c r="G135" s="41"/>
      <c r="H135" s="48"/>
      <c r="I135" s="41"/>
      <c r="J135" s="41"/>
      <c r="K135" s="48"/>
      <c r="L135" s="41"/>
      <c r="M135" s="61"/>
      <c r="N135" s="41"/>
      <c r="O135" s="129"/>
      <c r="Q135" s="102" t="s">
        <v>538</v>
      </c>
      <c r="AE135" s="203" t="str">
        <f>+ciselniky!A139</f>
        <v>potápačské športy</v>
      </c>
      <c r="AF135" s="203" t="str">
        <f>+ciselniky!B139</f>
        <v>orientačné potápanie</v>
      </c>
      <c r="AG135" s="204">
        <f>+ciselniky!C139</f>
        <v>0.25</v>
      </c>
      <c r="AH135" s="204">
        <f>+ciselniky!D139</f>
        <v>0.47</v>
      </c>
      <c r="AI135" s="204">
        <f>+ciselniky!E139</f>
        <v>0.47</v>
      </c>
      <c r="AJ135" s="204">
        <f>+ciselniky!F139</f>
        <v>0.06</v>
      </c>
      <c r="AK135" s="203" t="str">
        <f>+ciselniky!G139</f>
        <v>I</v>
      </c>
    </row>
    <row r="136" spans="1:37" ht="12.75" customHeight="1">
      <c r="A136" s="67"/>
      <c r="B136" s="112">
        <f t="shared" si="5"/>
        <v>0</v>
      </c>
      <c r="C136" s="37"/>
      <c r="D136" s="67"/>
      <c r="E136" s="47"/>
      <c r="F136" s="41"/>
      <c r="G136" s="41"/>
      <c r="H136" s="48"/>
      <c r="I136" s="41"/>
      <c r="J136" s="41"/>
      <c r="K136" s="48"/>
      <c r="L136" s="41"/>
      <c r="M136" s="61"/>
      <c r="N136" s="41"/>
      <c r="O136" s="129"/>
      <c r="Q136" s="102" t="s">
        <v>539</v>
      </c>
      <c r="AE136" s="203" t="str">
        <f>+ciselniky!A140</f>
        <v>potápačské športy</v>
      </c>
      <c r="AF136" s="203" t="str">
        <f>+ciselniky!B140</f>
        <v>hĺbkové potápanie na nádych</v>
      </c>
      <c r="AG136" s="204">
        <f>+ciselniky!C140</f>
        <v>0.1</v>
      </c>
      <c r="AH136" s="204">
        <f>+ciselniky!D140</f>
        <v>0.5</v>
      </c>
      <c r="AI136" s="204">
        <f>+ciselniky!E140</f>
        <v>0.5</v>
      </c>
      <c r="AJ136" s="204">
        <f>+ciselniky!F140</f>
        <v>0</v>
      </c>
      <c r="AK136" s="203" t="str">
        <f>+ciselniky!G140</f>
        <v>I</v>
      </c>
    </row>
    <row r="137" spans="1:37" ht="12.75" customHeight="1">
      <c r="A137" s="67"/>
      <c r="B137" s="112">
        <f t="shared" si="5"/>
        <v>0</v>
      </c>
      <c r="C137" s="37"/>
      <c r="D137" s="67"/>
      <c r="E137" s="47"/>
      <c r="F137" s="41"/>
      <c r="G137" s="41"/>
      <c r="H137" s="48"/>
      <c r="I137" s="41"/>
      <c r="J137" s="41"/>
      <c r="K137" s="48"/>
      <c r="L137" s="41"/>
      <c r="M137" s="61"/>
      <c r="N137" s="41"/>
      <c r="O137" s="129"/>
      <c r="Q137" s="102" t="s">
        <v>540</v>
      </c>
      <c r="AE137" s="203" t="str">
        <f>+ciselniky!A141</f>
        <v>potápačské športy</v>
      </c>
      <c r="AF137" s="203" t="str">
        <f>+ciselniky!B141</f>
        <v>ragby pod vodou</v>
      </c>
      <c r="AG137" s="204">
        <f>+ciselniky!C141</f>
        <v>0.05</v>
      </c>
      <c r="AH137" s="204">
        <f>+ciselniky!D141</f>
        <v>1</v>
      </c>
      <c r="AI137" s="204">
        <f>+ciselniky!E141</f>
        <v>0</v>
      </c>
      <c r="AJ137" s="204">
        <f>+ciselniky!F141</f>
        <v>0</v>
      </c>
      <c r="AK137" s="203" t="str">
        <f>+ciselniky!G141</f>
        <v>K</v>
      </c>
    </row>
    <row r="138" spans="1:37" ht="12.75" customHeight="1">
      <c r="A138" s="67"/>
      <c r="B138" s="112">
        <f t="shared" si="5"/>
        <v>0</v>
      </c>
      <c r="C138" s="37"/>
      <c r="D138" s="67"/>
      <c r="E138" s="47"/>
      <c r="F138" s="41"/>
      <c r="G138" s="41"/>
      <c r="H138" s="48"/>
      <c r="I138" s="41"/>
      <c r="J138" s="41"/>
      <c r="K138" s="48"/>
      <c r="L138" s="41"/>
      <c r="M138" s="61"/>
      <c r="N138" s="41"/>
      <c r="O138" s="129"/>
      <c r="Q138" s="102" t="s">
        <v>541</v>
      </c>
      <c r="AE138" s="203" t="str">
        <f>+ciselniky!A142</f>
        <v>potápačské športy</v>
      </c>
      <c r="AF138" s="203" t="str">
        <f>+ciselniky!B142</f>
        <v>aquathlon</v>
      </c>
      <c r="AG138" s="204">
        <f>+ciselniky!C142</f>
        <v>0</v>
      </c>
      <c r="AH138" s="204">
        <f>+ciselniky!D142</f>
        <v>0.4</v>
      </c>
      <c r="AI138" s="204">
        <f>+ciselniky!E142</f>
        <v>0.4</v>
      </c>
      <c r="AJ138" s="204">
        <f>+ciselniky!F142</f>
        <v>0.2</v>
      </c>
      <c r="AK138" s="203" t="str">
        <f>+ciselniky!G142</f>
        <v>I</v>
      </c>
    </row>
    <row r="139" spans="1:37" ht="12.75" customHeight="1">
      <c r="A139" s="67"/>
      <c r="B139" s="112">
        <f t="shared" si="5"/>
        <v>0</v>
      </c>
      <c r="C139" s="37"/>
      <c r="D139" s="67"/>
      <c r="E139" s="47"/>
      <c r="F139" s="41"/>
      <c r="G139" s="41"/>
      <c r="H139" s="48"/>
      <c r="I139" s="41"/>
      <c r="J139" s="41"/>
      <c r="K139" s="48"/>
      <c r="L139" s="41"/>
      <c r="M139" s="61"/>
      <c r="N139" s="41"/>
      <c r="O139" s="129"/>
      <c r="Q139" s="102"/>
      <c r="AE139" s="203" t="str">
        <f>+ciselniky!A143</f>
        <v>potápačské športy</v>
      </c>
      <c r="AF139" s="203" t="str">
        <f>+ciselniky!B143</f>
        <v>hokej pod vodou</v>
      </c>
      <c r="AG139" s="204">
        <f>+ciselniky!C143</f>
        <v>0</v>
      </c>
      <c r="AH139" s="204">
        <f>+ciselniky!D143</f>
        <v>0.4</v>
      </c>
      <c r="AI139" s="204">
        <f>+ciselniky!E143</f>
        <v>0.4</v>
      </c>
      <c r="AJ139" s="204">
        <f>+ciselniky!F143</f>
        <v>0.2</v>
      </c>
      <c r="AK139" s="203" t="str">
        <f>+ciselniky!G143</f>
        <v>K</v>
      </c>
    </row>
    <row r="140" spans="1:37" ht="12.75" customHeight="1">
      <c r="A140" s="67"/>
      <c r="B140" s="112">
        <f t="shared" si="5"/>
        <v>0</v>
      </c>
      <c r="C140" s="37"/>
      <c r="D140" s="67"/>
      <c r="E140" s="47"/>
      <c r="F140" s="41"/>
      <c r="G140" s="41"/>
      <c r="H140" s="48"/>
      <c r="I140" s="41"/>
      <c r="J140" s="41"/>
      <c r="K140" s="48"/>
      <c r="L140" s="41"/>
      <c r="M140" s="61"/>
      <c r="N140" s="41"/>
      <c r="O140" s="129"/>
      <c r="Q140" s="122" t="s">
        <v>582</v>
      </c>
      <c r="AE140" s="203" t="str">
        <f>+ciselniky!A144</f>
        <v>potápačské športy</v>
      </c>
      <c r="AF140" s="203" t="str">
        <f>+ciselniky!B144</f>
        <v>streľba na terč pod vodou</v>
      </c>
      <c r="AG140" s="204">
        <f>+ciselniky!C144</f>
        <v>0</v>
      </c>
      <c r="AH140" s="204">
        <f>+ciselniky!D144</f>
        <v>0.4</v>
      </c>
      <c r="AI140" s="204">
        <f>+ciselniky!E144</f>
        <v>0.4</v>
      </c>
      <c r="AJ140" s="204">
        <f>+ciselniky!F144</f>
        <v>0.2</v>
      </c>
      <c r="AK140" s="203" t="str">
        <f>+ciselniky!G144</f>
        <v>I</v>
      </c>
    </row>
    <row r="141" spans="1:37" ht="12.75" customHeight="1">
      <c r="A141" s="67"/>
      <c r="B141" s="112">
        <f t="shared" si="5"/>
        <v>0</v>
      </c>
      <c r="C141" s="37"/>
      <c r="D141" s="67"/>
      <c r="E141" s="47"/>
      <c r="F141" s="41"/>
      <c r="G141" s="41"/>
      <c r="H141" s="48"/>
      <c r="I141" s="41"/>
      <c r="J141" s="41"/>
      <c r="K141" s="48"/>
      <c r="L141" s="41"/>
      <c r="M141" s="61"/>
      <c r="N141" s="41"/>
      <c r="O141" s="129"/>
      <c r="Q141" s="102"/>
      <c r="AE141" s="203" t="str">
        <f>+ciselniky!A145</f>
        <v>potápačské športy</v>
      </c>
      <c r="AF141" s="203" t="str">
        <f>+ciselniky!B145</f>
        <v>športové potápanie</v>
      </c>
      <c r="AG141" s="204">
        <f>+ciselniky!C145</f>
        <v>0</v>
      </c>
      <c r="AH141" s="204">
        <f>+ciselniky!D145</f>
        <v>0.4</v>
      </c>
      <c r="AI141" s="204">
        <f>+ciselniky!E145</f>
        <v>0.4</v>
      </c>
      <c r="AJ141" s="204">
        <f>+ciselniky!F145</f>
        <v>0.2</v>
      </c>
      <c r="AK141" s="203" t="str">
        <f>+ciselniky!G145</f>
        <v>I</v>
      </c>
    </row>
    <row r="142" spans="1:37" ht="12.75" customHeight="1">
      <c r="A142" s="67"/>
      <c r="B142" s="112">
        <f t="shared" si="5"/>
        <v>0</v>
      </c>
      <c r="C142" s="37"/>
      <c r="D142" s="67"/>
      <c r="E142" s="47"/>
      <c r="F142" s="41"/>
      <c r="G142" s="41"/>
      <c r="H142" s="48"/>
      <c r="I142" s="41"/>
      <c r="J142" s="41"/>
      <c r="K142" s="48"/>
      <c r="L142" s="41"/>
      <c r="M142" s="61"/>
      <c r="N142" s="41"/>
      <c r="O142" s="129"/>
      <c r="Q142" s="102"/>
      <c r="AE142" s="203" t="str">
        <f>+ciselniky!A146</f>
        <v>pozemný hokej</v>
      </c>
      <c r="AF142" s="203" t="str">
        <f>+ciselniky!B146</f>
        <v>pozemný hokej</v>
      </c>
      <c r="AG142" s="204">
        <f>+ciselniky!C146</f>
        <v>0.8</v>
      </c>
      <c r="AH142" s="204">
        <f>+ciselniky!D146</f>
        <v>0.5</v>
      </c>
      <c r="AI142" s="204">
        <f>+ciselniky!E146</f>
        <v>0.5</v>
      </c>
      <c r="AJ142" s="204">
        <f>+ciselniky!F146</f>
        <v>0</v>
      </c>
      <c r="AK142" s="203" t="str">
        <f>+ciselniky!G146</f>
        <v>K</v>
      </c>
    </row>
    <row r="143" spans="1:37" ht="12.75" customHeight="1">
      <c r="A143" s="67"/>
      <c r="B143" s="112">
        <f t="shared" si="5"/>
        <v>0</v>
      </c>
      <c r="C143" s="37"/>
      <c r="D143" s="67"/>
      <c r="E143" s="47"/>
      <c r="F143" s="41"/>
      <c r="G143" s="41"/>
      <c r="H143" s="48"/>
      <c r="I143" s="41"/>
      <c r="J143" s="41"/>
      <c r="K143" s="48"/>
      <c r="L143" s="41"/>
      <c r="M143" s="61"/>
      <c r="N143" s="41"/>
      <c r="O143" s="129"/>
      <c r="Q143" s="102"/>
      <c r="AE143" s="203" t="str">
        <f>+ciselniky!A147</f>
        <v>pozemný hokej</v>
      </c>
      <c r="AF143" s="203" t="str">
        <f>+ciselniky!B147</f>
        <v>halový pozemný hokej</v>
      </c>
      <c r="AG143" s="204">
        <f>+ciselniky!C147</f>
        <v>0.2</v>
      </c>
      <c r="AH143" s="204">
        <f>+ciselniky!D147</f>
        <v>0.5</v>
      </c>
      <c r="AI143" s="204">
        <f>+ciselniky!E147</f>
        <v>0.5</v>
      </c>
      <c r="AJ143" s="204">
        <f>+ciselniky!F147</f>
        <v>0</v>
      </c>
      <c r="AK143" s="203" t="str">
        <f>+ciselniky!G147</f>
        <v>K</v>
      </c>
    </row>
    <row r="144" spans="1:37" ht="12.75" customHeight="1">
      <c r="A144" s="67"/>
      <c r="B144" s="112">
        <f t="shared" si="5"/>
        <v>0</v>
      </c>
      <c r="C144" s="37"/>
      <c r="D144" s="67"/>
      <c r="E144" s="47"/>
      <c r="F144" s="41"/>
      <c r="G144" s="41"/>
      <c r="H144" s="48"/>
      <c r="I144" s="41"/>
      <c r="J144" s="41"/>
      <c r="K144" s="48"/>
      <c r="L144" s="41"/>
      <c r="M144" s="61"/>
      <c r="N144" s="41"/>
      <c r="O144" s="129"/>
      <c r="Q144" s="102"/>
      <c r="AE144" s="203" t="str">
        <f>+ciselniky!A148</f>
        <v>pretláčanie rukou</v>
      </c>
      <c r="AF144" s="203" t="str">
        <f>+ciselniky!B148</f>
        <v>pretláčanie rukou</v>
      </c>
      <c r="AG144" s="204">
        <f>+ciselniky!C148</f>
        <v>1</v>
      </c>
      <c r="AH144" s="204">
        <f>+ciselniky!D148</f>
        <v>0.5</v>
      </c>
      <c r="AI144" s="204">
        <f>+ciselniky!E148</f>
        <v>0.5</v>
      </c>
      <c r="AJ144" s="204">
        <f>+ciselniky!F148</f>
        <v>0</v>
      </c>
      <c r="AK144" s="203" t="str">
        <f>+ciselniky!G148</f>
        <v>I</v>
      </c>
    </row>
    <row r="145" spans="1:37" ht="12.75" customHeight="1">
      <c r="A145" s="67"/>
      <c r="B145" s="112">
        <f t="shared" si="5"/>
        <v>0</v>
      </c>
      <c r="C145" s="37"/>
      <c r="D145" s="67"/>
      <c r="E145" s="47"/>
      <c r="F145" s="41"/>
      <c r="G145" s="41"/>
      <c r="H145" s="48"/>
      <c r="I145" s="41"/>
      <c r="J145" s="41"/>
      <c r="K145" s="48"/>
      <c r="L145" s="41"/>
      <c r="M145" s="61"/>
      <c r="N145" s="41"/>
      <c r="O145" s="129"/>
      <c r="Q145" s="102"/>
      <c r="AE145" s="203" t="str">
        <f>+ciselniky!A149</f>
        <v>psie záprahy</v>
      </c>
      <c r="AF145" s="203" t="str">
        <f>+ciselniky!B149</f>
        <v>psie záprahy</v>
      </c>
      <c r="AG145" s="204">
        <f>+ciselniky!C149</f>
        <v>1</v>
      </c>
      <c r="AH145" s="204">
        <f>+ciselniky!D149</f>
        <v>0.6</v>
      </c>
      <c r="AI145" s="204">
        <f>+ciselniky!E149</f>
        <v>0.4</v>
      </c>
      <c r="AJ145" s="204">
        <f>+ciselniky!F149</f>
        <v>0</v>
      </c>
      <c r="AK145" s="203" t="str">
        <f>+ciselniky!G149</f>
        <v>I</v>
      </c>
    </row>
    <row r="146" spans="1:37" ht="12.75" customHeight="1">
      <c r="A146" s="67"/>
      <c r="B146" s="112">
        <f t="shared" ref="B146:B209" si="9">$C$2</f>
        <v>0</v>
      </c>
      <c r="C146" s="37"/>
      <c r="D146" s="67"/>
      <c r="E146" s="47"/>
      <c r="F146" s="41"/>
      <c r="G146" s="41"/>
      <c r="H146" s="48"/>
      <c r="I146" s="41"/>
      <c r="J146" s="41"/>
      <c r="K146" s="48"/>
      <c r="L146" s="41"/>
      <c r="M146" s="61"/>
      <c r="N146" s="41"/>
      <c r="O146" s="129"/>
      <c r="Q146" s="102"/>
      <c r="AE146" s="203" t="str">
        <f>+ciselniky!A150</f>
        <v>rugby</v>
      </c>
      <c r="AF146" s="203" t="str">
        <f>+ciselniky!B150</f>
        <v>rugby XV.</v>
      </c>
      <c r="AG146" s="204">
        <f>+ciselniky!C150</f>
        <v>0.7</v>
      </c>
      <c r="AH146" s="204">
        <f>+ciselniky!D150</f>
        <v>0.8</v>
      </c>
      <c r="AI146" s="204">
        <f>+ciselniky!E150</f>
        <v>0.2</v>
      </c>
      <c r="AJ146" s="204">
        <f>+ciselniky!F150</f>
        <v>0</v>
      </c>
      <c r="AK146" s="203" t="str">
        <f>+ciselniky!G150</f>
        <v>K</v>
      </c>
    </row>
    <row r="147" spans="1:37" ht="12.75" customHeight="1">
      <c r="A147" s="67"/>
      <c r="B147" s="112">
        <f t="shared" si="9"/>
        <v>0</v>
      </c>
      <c r="C147" s="37"/>
      <c r="D147" s="67"/>
      <c r="E147" s="47"/>
      <c r="F147" s="41"/>
      <c r="G147" s="41"/>
      <c r="H147" s="48"/>
      <c r="I147" s="41"/>
      <c r="J147" s="41"/>
      <c r="K147" s="48"/>
      <c r="L147" s="41"/>
      <c r="M147" s="61"/>
      <c r="N147" s="41"/>
      <c r="O147" s="129"/>
      <c r="Q147" s="102"/>
      <c r="AE147" s="203" t="str">
        <f>+ciselniky!A151</f>
        <v>rugby</v>
      </c>
      <c r="AF147" s="203" t="str">
        <f>+ciselniky!B151</f>
        <v>rugby 7</v>
      </c>
      <c r="AG147" s="204">
        <f>+ciselniky!C151</f>
        <v>0.3</v>
      </c>
      <c r="AH147" s="204">
        <f>+ciselniky!D151</f>
        <v>0.6</v>
      </c>
      <c r="AI147" s="204">
        <f>+ciselniky!E151</f>
        <v>0.4</v>
      </c>
      <c r="AJ147" s="204">
        <f>+ciselniky!F151</f>
        <v>0</v>
      </c>
      <c r="AK147" s="203" t="str">
        <f>+ciselniky!G151</f>
        <v>K</v>
      </c>
    </row>
    <row r="148" spans="1:37" ht="12.75" customHeight="1">
      <c r="A148" s="67"/>
      <c r="B148" s="112">
        <f t="shared" si="9"/>
        <v>0</v>
      </c>
      <c r="C148" s="37"/>
      <c r="D148" s="67"/>
      <c r="E148" s="47"/>
      <c r="F148" s="41"/>
      <c r="G148" s="41"/>
      <c r="H148" s="48"/>
      <c r="I148" s="41"/>
      <c r="J148" s="41"/>
      <c r="K148" s="48"/>
      <c r="L148" s="41"/>
      <c r="M148" s="61"/>
      <c r="N148" s="41"/>
      <c r="O148" s="129"/>
      <c r="Q148" s="102"/>
      <c r="AE148" s="203" t="str">
        <f>+ciselniky!A152</f>
        <v>rybolovná technika</v>
      </c>
      <c r="AF148" s="203" t="str">
        <f>+ciselniky!B152</f>
        <v>rybolovná technika</v>
      </c>
      <c r="AG148" s="204">
        <f>+ciselniky!C152</f>
        <v>1</v>
      </c>
      <c r="AH148" s="204">
        <f>+ciselniky!D152</f>
        <v>0.75</v>
      </c>
      <c r="AI148" s="204">
        <f>+ciselniky!E152</f>
        <v>0.25</v>
      </c>
      <c r="AJ148" s="204">
        <f>+ciselniky!F152</f>
        <v>0</v>
      </c>
      <c r="AK148" s="203" t="str">
        <f>+ciselniky!G152</f>
        <v>I</v>
      </c>
    </row>
    <row r="149" spans="1:37" ht="12.75" customHeight="1">
      <c r="A149" s="67"/>
      <c r="B149" s="112">
        <f t="shared" si="9"/>
        <v>0</v>
      </c>
      <c r="C149" s="37"/>
      <c r="D149" s="67"/>
      <c r="E149" s="47"/>
      <c r="F149" s="41"/>
      <c r="G149" s="41"/>
      <c r="H149" s="48"/>
      <c r="I149" s="41"/>
      <c r="J149" s="41"/>
      <c r="K149" s="48"/>
      <c r="L149" s="41"/>
      <c r="M149" s="61"/>
      <c r="N149" s="41"/>
      <c r="O149" s="129"/>
      <c r="Q149" s="102"/>
      <c r="AE149" s="203" t="str">
        <f>+ciselniky!A153</f>
        <v>rýchlokorčuľovanie</v>
      </c>
      <c r="AF149" s="203" t="str">
        <f>+ciselniky!B153</f>
        <v>rýchlokorčuľovanie</v>
      </c>
      <c r="AG149" s="204">
        <f>+ciselniky!C153</f>
        <v>0.55000000000000004</v>
      </c>
      <c r="AH149" s="204">
        <f>+ciselniky!D153</f>
        <v>0.5</v>
      </c>
      <c r="AI149" s="204">
        <f>+ciselniky!E153</f>
        <v>0.5</v>
      </c>
      <c r="AJ149" s="204">
        <f>+ciselniky!F153</f>
        <v>0</v>
      </c>
      <c r="AK149" s="203" t="str">
        <f>+ciselniky!G153</f>
        <v>I</v>
      </c>
    </row>
    <row r="150" spans="1:37" ht="12.75" customHeight="1">
      <c r="A150" s="67"/>
      <c r="B150" s="112">
        <f t="shared" si="9"/>
        <v>0</v>
      </c>
      <c r="C150" s="37"/>
      <c r="D150" s="67"/>
      <c r="E150" s="47"/>
      <c r="F150" s="41"/>
      <c r="G150" s="41"/>
      <c r="H150" s="48"/>
      <c r="I150" s="41"/>
      <c r="J150" s="41"/>
      <c r="K150" s="48"/>
      <c r="L150" s="41"/>
      <c r="M150" s="61"/>
      <c r="N150" s="41"/>
      <c r="O150" s="129"/>
      <c r="Q150" s="102"/>
      <c r="AE150" s="203" t="str">
        <f>+ciselniky!A154</f>
        <v>rýchlokorčuľovanie</v>
      </c>
      <c r="AF150" s="203" t="str">
        <f>+ciselniky!B154</f>
        <v>short track</v>
      </c>
      <c r="AG150" s="204">
        <f>+ciselniky!C154</f>
        <v>0.45</v>
      </c>
      <c r="AH150" s="204">
        <f>+ciselniky!D154</f>
        <v>0.5</v>
      </c>
      <c r="AI150" s="204">
        <f>+ciselniky!E154</f>
        <v>0.5</v>
      </c>
      <c r="AJ150" s="204">
        <f>+ciselniky!F154</f>
        <v>0</v>
      </c>
      <c r="AK150" s="203" t="str">
        <f>+ciselniky!G154</f>
        <v>I</v>
      </c>
    </row>
    <row r="151" spans="1:37" ht="12.75" customHeight="1">
      <c r="A151" s="67"/>
      <c r="B151" s="112">
        <f t="shared" si="9"/>
        <v>0</v>
      </c>
      <c r="C151" s="37"/>
      <c r="D151" s="67"/>
      <c r="E151" s="47"/>
      <c r="F151" s="41"/>
      <c r="G151" s="41"/>
      <c r="H151" s="48"/>
      <c r="I151" s="41"/>
      <c r="J151" s="41"/>
      <c r="K151" s="48"/>
      <c r="L151" s="41"/>
      <c r="M151" s="61"/>
      <c r="N151" s="41"/>
      <c r="O151" s="129"/>
      <c r="Q151" s="102"/>
      <c r="AE151" s="203" t="str">
        <f>+ciselniky!A155</f>
        <v>sánkovanie</v>
      </c>
      <c r="AF151" s="203" t="str">
        <f>+ciselniky!B155</f>
        <v>sánkovanie</v>
      </c>
      <c r="AG151" s="204">
        <f>+ciselniky!C155</f>
        <v>1</v>
      </c>
      <c r="AH151" s="204">
        <f>+ciselniky!D155</f>
        <v>0.5</v>
      </c>
      <c r="AI151" s="204">
        <f>+ciselniky!E155</f>
        <v>0.5</v>
      </c>
      <c r="AJ151" s="204">
        <f>+ciselniky!F155</f>
        <v>0</v>
      </c>
      <c r="AK151" s="203" t="str">
        <f>+ciselniky!G155</f>
        <v>I</v>
      </c>
    </row>
    <row r="152" spans="1:37" ht="12.75" customHeight="1">
      <c r="A152" s="67"/>
      <c r="B152" s="112">
        <f t="shared" si="9"/>
        <v>0</v>
      </c>
      <c r="C152" s="37"/>
      <c r="D152" s="67"/>
      <c r="E152" s="47"/>
      <c r="F152" s="41"/>
      <c r="G152" s="41"/>
      <c r="H152" s="48"/>
      <c r="I152" s="41"/>
      <c r="J152" s="41"/>
      <c r="K152" s="48"/>
      <c r="L152" s="41"/>
      <c r="M152" s="61"/>
      <c r="N152" s="41"/>
      <c r="O152" s="129"/>
      <c r="Q152" s="102"/>
      <c r="AE152" s="203" t="str">
        <f>+ciselniky!A156</f>
        <v>silový trojboj</v>
      </c>
      <c r="AF152" s="203" t="str">
        <f>+ciselniky!B156</f>
        <v>silový trojboj</v>
      </c>
      <c r="AG152" s="204">
        <f>+ciselniky!C156</f>
        <v>0.3</v>
      </c>
      <c r="AH152" s="204">
        <f>+ciselniky!D156</f>
        <v>0.7</v>
      </c>
      <c r="AI152" s="204">
        <f>+ciselniky!E156</f>
        <v>0.3</v>
      </c>
      <c r="AJ152" s="204">
        <f>+ciselniky!F156</f>
        <v>0</v>
      </c>
      <c r="AK152" s="203" t="str">
        <f>+ciselniky!G156</f>
        <v>I</v>
      </c>
    </row>
    <row r="153" spans="1:37" ht="12.75" customHeight="1">
      <c r="A153" s="67"/>
      <c r="B153" s="112">
        <f t="shared" si="9"/>
        <v>0</v>
      </c>
      <c r="C153" s="37"/>
      <c r="D153" s="67"/>
      <c r="E153" s="47"/>
      <c r="F153" s="41"/>
      <c r="G153" s="41"/>
      <c r="H153" s="48"/>
      <c r="I153" s="41"/>
      <c r="J153" s="41"/>
      <c r="K153" s="48"/>
      <c r="L153" s="41"/>
      <c r="M153" s="61"/>
      <c r="N153" s="41"/>
      <c r="O153" s="129"/>
      <c r="Q153" s="102"/>
      <c r="AE153" s="203" t="str">
        <f>+ciselniky!A157</f>
        <v>silový trojboj</v>
      </c>
      <c r="AF153" s="203" t="str">
        <f>+ciselniky!B157</f>
        <v>klasický silový trojboj</v>
      </c>
      <c r="AG153" s="204">
        <f>+ciselniky!C157</f>
        <v>0.3</v>
      </c>
      <c r="AH153" s="204">
        <f>+ciselniky!D157</f>
        <v>0.7</v>
      </c>
      <c r="AI153" s="204">
        <f>+ciselniky!E157</f>
        <v>0.3</v>
      </c>
      <c r="AJ153" s="204">
        <f>+ciselniky!F157</f>
        <v>0</v>
      </c>
      <c r="AK153" s="203" t="str">
        <f>+ciselniky!G157</f>
        <v>I</v>
      </c>
    </row>
    <row r="154" spans="1:37" ht="12.75" customHeight="1">
      <c r="A154" s="67"/>
      <c r="B154" s="112">
        <f t="shared" si="9"/>
        <v>0</v>
      </c>
      <c r="C154" s="37"/>
      <c r="D154" s="67"/>
      <c r="E154" s="47"/>
      <c r="F154" s="41"/>
      <c r="G154" s="41"/>
      <c r="H154" s="48"/>
      <c r="I154" s="41"/>
      <c r="J154" s="41"/>
      <c r="K154" s="48"/>
      <c r="L154" s="41"/>
      <c r="M154" s="61"/>
      <c r="N154" s="41"/>
      <c r="O154" s="129"/>
      <c r="Q154" s="102"/>
      <c r="AE154" s="203" t="str">
        <f>+ciselniky!A158</f>
        <v>silový trojboj</v>
      </c>
      <c r="AF154" s="203" t="str">
        <f>+ciselniky!B158</f>
        <v>tlak na lavičke</v>
      </c>
      <c r="AG154" s="204">
        <f>+ciselniky!C158</f>
        <v>0.2</v>
      </c>
      <c r="AH154" s="204">
        <f>+ciselniky!D158</f>
        <v>0.7</v>
      </c>
      <c r="AI154" s="204">
        <f>+ciselniky!E158</f>
        <v>0.3</v>
      </c>
      <c r="AJ154" s="204">
        <f>+ciselniky!F158</f>
        <v>0</v>
      </c>
      <c r="AK154" s="203" t="str">
        <f>+ciselniky!G158</f>
        <v>I</v>
      </c>
    </row>
    <row r="155" spans="1:37" ht="12.75" customHeight="1">
      <c r="A155" s="67"/>
      <c r="B155" s="112">
        <f t="shared" si="9"/>
        <v>0</v>
      </c>
      <c r="C155" s="37"/>
      <c r="D155" s="67"/>
      <c r="E155" s="47"/>
      <c r="F155" s="41"/>
      <c r="G155" s="41"/>
      <c r="H155" s="48"/>
      <c r="I155" s="41"/>
      <c r="J155" s="41"/>
      <c r="K155" s="48"/>
      <c r="L155" s="41"/>
      <c r="M155" s="61"/>
      <c r="N155" s="41"/>
      <c r="O155" s="129"/>
      <c r="Q155" s="102"/>
      <c r="AE155" s="203" t="str">
        <f>+ciselniky!A159</f>
        <v>silový trojboj</v>
      </c>
      <c r="AF155" s="203" t="str">
        <f>+ciselniky!B159</f>
        <v>klasický tlak na lavičke</v>
      </c>
      <c r="AG155" s="204">
        <f>+ciselniky!C159</f>
        <v>0.2</v>
      </c>
      <c r="AH155" s="204">
        <f>+ciselniky!D159</f>
        <v>0.7</v>
      </c>
      <c r="AI155" s="204">
        <f>+ciselniky!E159</f>
        <v>0.3</v>
      </c>
      <c r="AJ155" s="204">
        <f>+ciselniky!F159</f>
        <v>0</v>
      </c>
      <c r="AK155" s="203" t="str">
        <f>+ciselniky!G159</f>
        <v>I</v>
      </c>
    </row>
    <row r="156" spans="1:37" ht="12.75" customHeight="1">
      <c r="A156" s="67"/>
      <c r="B156" s="112">
        <f t="shared" si="9"/>
        <v>0</v>
      </c>
      <c r="C156" s="37"/>
      <c r="D156" s="67"/>
      <c r="E156" s="47"/>
      <c r="F156" s="41"/>
      <c r="G156" s="41"/>
      <c r="H156" s="48"/>
      <c r="I156" s="41"/>
      <c r="J156" s="41"/>
      <c r="K156" s="48"/>
      <c r="L156" s="41"/>
      <c r="M156" s="61"/>
      <c r="N156" s="41"/>
      <c r="O156" s="129"/>
      <c r="Q156" s="102"/>
      <c r="AE156" s="203" t="str">
        <f>+ciselniky!A160</f>
        <v>skialpinizmus</v>
      </c>
      <c r="AF156" s="203" t="str">
        <f>+ciselniky!B160</f>
        <v>skialpinizmus</v>
      </c>
      <c r="AG156" s="204">
        <f>+ciselniky!C160</f>
        <v>1</v>
      </c>
      <c r="AH156" s="204">
        <f>+ciselniky!D160</f>
        <v>0.7</v>
      </c>
      <c r="AI156" s="204">
        <f>+ciselniky!E160</f>
        <v>0.3</v>
      </c>
      <c r="AJ156" s="204">
        <f>+ciselniky!F160</f>
        <v>0</v>
      </c>
      <c r="AK156" s="203" t="str">
        <f>+ciselniky!G160</f>
        <v>I</v>
      </c>
    </row>
    <row r="157" spans="1:37" ht="12.75" customHeight="1">
      <c r="A157" s="67"/>
      <c r="B157" s="112">
        <f t="shared" si="9"/>
        <v>0</v>
      </c>
      <c r="C157" s="37"/>
      <c r="D157" s="67"/>
      <c r="E157" s="47"/>
      <c r="F157" s="41"/>
      <c r="G157" s="41"/>
      <c r="H157" s="48"/>
      <c r="I157" s="41"/>
      <c r="J157" s="41"/>
      <c r="K157" s="48"/>
      <c r="L157" s="41"/>
      <c r="M157" s="61"/>
      <c r="N157" s="41"/>
      <c r="O157" s="129"/>
      <c r="Q157" s="102"/>
      <c r="AE157" s="203" t="str">
        <f>+ciselniky!A161</f>
        <v>softbal</v>
      </c>
      <c r="AF157" s="203" t="str">
        <f>+ciselniky!B161</f>
        <v>softbal</v>
      </c>
      <c r="AG157" s="204">
        <f>+ciselniky!C161</f>
        <v>1</v>
      </c>
      <c r="AH157" s="204">
        <f>+ciselniky!D161</f>
        <v>0.1</v>
      </c>
      <c r="AI157" s="204">
        <f>+ciselniky!E161</f>
        <v>0.9</v>
      </c>
      <c r="AJ157" s="204">
        <f>+ciselniky!F161</f>
        <v>0</v>
      </c>
      <c r="AK157" s="203" t="str">
        <f>+ciselniky!G161</f>
        <v>K</v>
      </c>
    </row>
    <row r="158" spans="1:37" ht="12.75" customHeight="1">
      <c r="A158" s="67"/>
      <c r="B158" s="112">
        <f t="shared" si="9"/>
        <v>0</v>
      </c>
      <c r="C158" s="37"/>
      <c r="D158" s="67"/>
      <c r="E158" s="47"/>
      <c r="F158" s="41"/>
      <c r="G158" s="41"/>
      <c r="H158" s="48"/>
      <c r="I158" s="41"/>
      <c r="J158" s="41"/>
      <c r="K158" s="48"/>
      <c r="L158" s="41"/>
      <c r="M158" s="61"/>
      <c r="N158" s="41"/>
      <c r="O158" s="129"/>
      <c r="Q158" s="102"/>
      <c r="AE158" s="203" t="str">
        <f>+ciselniky!A162</f>
        <v>squash</v>
      </c>
      <c r="AF158" s="203" t="str">
        <f>+ciselniky!B162</f>
        <v>squash</v>
      </c>
      <c r="AG158" s="204">
        <f>+ciselniky!C162</f>
        <v>1</v>
      </c>
      <c r="AH158" s="204">
        <f>+ciselniky!D162</f>
        <v>0.65</v>
      </c>
      <c r="AI158" s="204">
        <f>+ciselniky!E162</f>
        <v>0.35</v>
      </c>
      <c r="AJ158" s="204">
        <f>+ciselniky!F162</f>
        <v>0</v>
      </c>
      <c r="AK158" s="203" t="str">
        <f>+ciselniky!G162</f>
        <v>I</v>
      </c>
    </row>
    <row r="159" spans="1:37" ht="12.75" customHeight="1">
      <c r="A159" s="67"/>
      <c r="B159" s="112">
        <f t="shared" si="9"/>
        <v>0</v>
      </c>
      <c r="C159" s="37"/>
      <c r="D159" s="67"/>
      <c r="E159" s="47"/>
      <c r="F159" s="41"/>
      <c r="G159" s="41"/>
      <c r="H159" s="48"/>
      <c r="I159" s="41"/>
      <c r="J159" s="41"/>
      <c r="K159" s="48"/>
      <c r="L159" s="41"/>
      <c r="M159" s="61"/>
      <c r="N159" s="41"/>
      <c r="O159" s="129"/>
      <c r="AE159" s="203" t="str">
        <f>+ciselniky!A163</f>
        <v>stolný tenis</v>
      </c>
      <c r="AF159" s="203" t="str">
        <f>+ciselniky!B163</f>
        <v>stolný tenis</v>
      </c>
      <c r="AG159" s="204">
        <f>+ciselniky!C163</f>
        <v>1</v>
      </c>
      <c r="AH159" s="204">
        <f>+ciselniky!D163</f>
        <v>0.5</v>
      </c>
      <c r="AI159" s="204">
        <f>+ciselniky!E163</f>
        <v>0.5</v>
      </c>
      <c r="AJ159" s="204">
        <f>+ciselniky!F163</f>
        <v>0</v>
      </c>
      <c r="AK159" s="203" t="str">
        <f>+ciselniky!G163</f>
        <v>I</v>
      </c>
    </row>
    <row r="160" spans="1:37" ht="12.75" customHeight="1">
      <c r="A160" s="67"/>
      <c r="B160" s="112">
        <f t="shared" si="9"/>
        <v>0</v>
      </c>
      <c r="C160" s="37"/>
      <c r="D160" s="67"/>
      <c r="E160" s="47"/>
      <c r="F160" s="41"/>
      <c r="G160" s="41"/>
      <c r="H160" s="48"/>
      <c r="I160" s="41"/>
      <c r="J160" s="41"/>
      <c r="K160" s="48"/>
      <c r="L160" s="41"/>
      <c r="M160" s="61"/>
      <c r="N160" s="41"/>
      <c r="O160" s="129"/>
      <c r="AE160" s="203" t="str">
        <f>+ciselniky!A164</f>
        <v>streľba</v>
      </c>
      <c r="AF160" s="203" t="str">
        <f>+ciselniky!B164</f>
        <v>streľba z brokovej zbrane</v>
      </c>
      <c r="AG160" s="204">
        <f>+ciselniky!C164</f>
        <v>0.35</v>
      </c>
      <c r="AH160" s="204">
        <f>+ciselniky!D164</f>
        <v>0.5</v>
      </c>
      <c r="AI160" s="204">
        <f>+ciselniky!E164</f>
        <v>0.5</v>
      </c>
      <c r="AJ160" s="204">
        <f>+ciselniky!F164</f>
        <v>0</v>
      </c>
      <c r="AK160" s="203" t="str">
        <f>+ciselniky!G164</f>
        <v>I</v>
      </c>
    </row>
    <row r="161" spans="1:37" ht="12.75" customHeight="1">
      <c r="A161" s="67"/>
      <c r="B161" s="112">
        <f t="shared" si="9"/>
        <v>0</v>
      </c>
      <c r="C161" s="37"/>
      <c r="D161" s="67"/>
      <c r="E161" s="47"/>
      <c r="F161" s="41"/>
      <c r="G161" s="41"/>
      <c r="H161" s="48"/>
      <c r="I161" s="41"/>
      <c r="J161" s="41"/>
      <c r="K161" s="48"/>
      <c r="L161" s="41"/>
      <c r="M161" s="61"/>
      <c r="N161" s="41"/>
      <c r="O161" s="129"/>
      <c r="AE161" s="203" t="str">
        <f>+ciselniky!A165</f>
        <v>streľba</v>
      </c>
      <c r="AF161" s="203" t="str">
        <f>+ciselniky!B165</f>
        <v>streľba z pištole</v>
      </c>
      <c r="AG161" s="204">
        <f>+ciselniky!C165</f>
        <v>0.27</v>
      </c>
      <c r="AH161" s="204">
        <f>+ciselniky!D165</f>
        <v>0.5</v>
      </c>
      <c r="AI161" s="204">
        <f>+ciselniky!E165</f>
        <v>0.5</v>
      </c>
      <c r="AJ161" s="204">
        <f>+ciselniky!F165</f>
        <v>0</v>
      </c>
      <c r="AK161" s="203" t="str">
        <f>+ciselniky!G165</f>
        <v>I</v>
      </c>
    </row>
    <row r="162" spans="1:37" ht="12.75" customHeight="1">
      <c r="A162" s="67"/>
      <c r="B162" s="112">
        <f t="shared" si="9"/>
        <v>0</v>
      </c>
      <c r="C162" s="37"/>
      <c r="D162" s="67"/>
      <c r="E162" s="47"/>
      <c r="F162" s="41"/>
      <c r="G162" s="41"/>
      <c r="H162" s="48"/>
      <c r="I162" s="41"/>
      <c r="J162" s="41"/>
      <c r="K162" s="48"/>
      <c r="L162" s="41"/>
      <c r="M162" s="61"/>
      <c r="N162" s="41"/>
      <c r="O162" s="129"/>
      <c r="AE162" s="203" t="str">
        <f>+ciselniky!A166</f>
        <v>streľba</v>
      </c>
      <c r="AF162" s="203" t="str">
        <f>+ciselniky!B166</f>
        <v>streľba z pušky</v>
      </c>
      <c r="AG162" s="204">
        <f>+ciselniky!C166</f>
        <v>0.26</v>
      </c>
      <c r="AH162" s="204">
        <f>+ciselniky!D166</f>
        <v>0.5</v>
      </c>
      <c r="AI162" s="204">
        <f>+ciselniky!E166</f>
        <v>0.5</v>
      </c>
      <c r="AJ162" s="204">
        <f>+ciselniky!F166</f>
        <v>0</v>
      </c>
      <c r="AK162" s="203" t="str">
        <f>+ciselniky!G166</f>
        <v>I</v>
      </c>
    </row>
    <row r="163" spans="1:37" ht="12.75" customHeight="1">
      <c r="A163" s="67"/>
      <c r="B163" s="112">
        <f t="shared" si="9"/>
        <v>0</v>
      </c>
      <c r="C163" s="37"/>
      <c r="D163" s="67"/>
      <c r="E163" s="47"/>
      <c r="F163" s="41"/>
      <c r="G163" s="41"/>
      <c r="H163" s="48"/>
      <c r="I163" s="41"/>
      <c r="J163" s="41"/>
      <c r="K163" s="48"/>
      <c r="L163" s="41"/>
      <c r="M163" s="61"/>
      <c r="N163" s="41"/>
      <c r="O163" s="129"/>
      <c r="AE163" s="203" t="str">
        <f>+ciselniky!A167</f>
        <v>streľba</v>
      </c>
      <c r="AF163" s="203" t="str">
        <f>+ciselniky!B167</f>
        <v>streľba z historických zbraní</v>
      </c>
      <c r="AG163" s="204">
        <f>+ciselniky!C167</f>
        <v>0.12</v>
      </c>
      <c r="AH163" s="204">
        <f>+ciselniky!D167</f>
        <v>0.9</v>
      </c>
      <c r="AI163" s="204">
        <f>+ciselniky!E167</f>
        <v>0.1</v>
      </c>
      <c r="AJ163" s="204">
        <f>+ciselniky!F167</f>
        <v>0</v>
      </c>
      <c r="AK163" s="203" t="str">
        <f>+ciselniky!G167</f>
        <v>I</v>
      </c>
    </row>
    <row r="164" spans="1:37" ht="12.75" customHeight="1">
      <c r="A164" s="67"/>
      <c r="B164" s="112">
        <f t="shared" si="9"/>
        <v>0</v>
      </c>
      <c r="C164" s="37"/>
      <c r="D164" s="67"/>
      <c r="E164" s="47"/>
      <c r="F164" s="41"/>
      <c r="G164" s="41"/>
      <c r="H164" s="48"/>
      <c r="I164" s="41"/>
      <c r="J164" s="41"/>
      <c r="K164" s="48"/>
      <c r="L164" s="41"/>
      <c r="M164" s="61"/>
      <c r="N164" s="41"/>
      <c r="O164" s="129"/>
      <c r="AE164" s="203" t="str">
        <f>+ciselniky!A168</f>
        <v>šach</v>
      </c>
      <c r="AF164" s="203" t="str">
        <f>+ciselniky!B168</f>
        <v>šach</v>
      </c>
      <c r="AG164" s="204">
        <f>+ciselniky!C168</f>
        <v>1</v>
      </c>
      <c r="AH164" s="204">
        <f>+ciselniky!D168</f>
        <v>0.8</v>
      </c>
      <c r="AI164" s="204">
        <f>+ciselniky!E168</f>
        <v>0.2</v>
      </c>
      <c r="AJ164" s="204">
        <f>+ciselniky!F168</f>
        <v>0</v>
      </c>
      <c r="AK164" s="203" t="str">
        <f>+ciselniky!G168</f>
        <v>I</v>
      </c>
    </row>
    <row r="165" spans="1:37" ht="12.75" customHeight="1">
      <c r="A165" s="67"/>
      <c r="B165" s="112">
        <f t="shared" si="9"/>
        <v>0</v>
      </c>
      <c r="C165" s="37"/>
      <c r="D165" s="67"/>
      <c r="E165" s="47"/>
      <c r="F165" s="41"/>
      <c r="G165" s="41"/>
      <c r="H165" s="48"/>
      <c r="I165" s="41"/>
      <c r="J165" s="41"/>
      <c r="K165" s="48"/>
      <c r="L165" s="41"/>
      <c r="M165" s="61"/>
      <c r="N165" s="41"/>
      <c r="O165" s="129"/>
      <c r="AE165" s="203" t="str">
        <f>+ciselniky!A169</f>
        <v>šerm</v>
      </c>
      <c r="AF165" s="203" t="str">
        <f>+ciselniky!B169</f>
        <v>šerm</v>
      </c>
      <c r="AG165" s="204">
        <f>+ciselniky!C169</f>
        <v>1</v>
      </c>
      <c r="AH165" s="204">
        <f>+ciselniky!D169</f>
        <v>0.5</v>
      </c>
      <c r="AI165" s="204">
        <f>+ciselniky!E169</f>
        <v>0.5</v>
      </c>
      <c r="AJ165" s="204">
        <f>+ciselniky!F169</f>
        <v>0</v>
      </c>
      <c r="AK165" s="203" t="str">
        <f>+ciselniky!G169</f>
        <v>I</v>
      </c>
    </row>
    <row r="166" spans="1:37" ht="12.75" customHeight="1">
      <c r="A166" s="67"/>
      <c r="B166" s="112">
        <f t="shared" si="9"/>
        <v>0</v>
      </c>
      <c r="C166" s="37"/>
      <c r="D166" s="67"/>
      <c r="E166" s="47"/>
      <c r="F166" s="41"/>
      <c r="G166" s="41"/>
      <c r="H166" s="48"/>
      <c r="I166" s="41"/>
      <c r="J166" s="41"/>
      <c r="K166" s="48"/>
      <c r="L166" s="41"/>
      <c r="M166" s="61"/>
      <c r="N166" s="41"/>
      <c r="O166" s="129"/>
      <c r="AE166" s="203" t="str">
        <f>+ciselniky!A170</f>
        <v>šípky</v>
      </c>
      <c r="AF166" s="203" t="str">
        <f>+ciselniky!B170</f>
        <v>šípky</v>
      </c>
      <c r="AG166" s="204">
        <f>+ciselniky!C170</f>
        <v>1</v>
      </c>
      <c r="AH166" s="204">
        <f>+ciselniky!D170</f>
        <v>0.5</v>
      </c>
      <c r="AI166" s="204">
        <f>+ciselniky!E170</f>
        <v>0.4</v>
      </c>
      <c r="AJ166" s="204">
        <f>+ciselniky!F170</f>
        <v>0.1</v>
      </c>
      <c r="AK166" s="203" t="str">
        <f>+ciselniky!G170</f>
        <v>I</v>
      </c>
    </row>
    <row r="167" spans="1:37" ht="12.75" customHeight="1">
      <c r="A167" s="67"/>
      <c r="B167" s="112">
        <f t="shared" si="9"/>
        <v>0</v>
      </c>
      <c r="C167" s="37"/>
      <c r="D167" s="67"/>
      <c r="E167" s="47"/>
      <c r="F167" s="41"/>
      <c r="G167" s="41"/>
      <c r="H167" s="48"/>
      <c r="I167" s="41"/>
      <c r="J167" s="41"/>
      <c r="K167" s="48"/>
      <c r="L167" s="41"/>
      <c r="M167" s="61"/>
      <c r="N167" s="41"/>
      <c r="O167" s="129"/>
      <c r="AE167" s="203" t="str">
        <f>+ciselniky!A171</f>
        <v>športové lezenie</v>
      </c>
      <c r="AF167" s="203" t="str">
        <f>+ciselniky!B171</f>
        <v>športové lezenie</v>
      </c>
      <c r="AG167" s="204">
        <f>+ciselniky!C171</f>
        <v>1</v>
      </c>
      <c r="AH167" s="204">
        <f>+ciselniky!D171</f>
        <v>0.5</v>
      </c>
      <c r="AI167" s="204">
        <f>+ciselniky!E171</f>
        <v>0.5</v>
      </c>
      <c r="AJ167" s="204">
        <f>+ciselniky!F171</f>
        <v>0</v>
      </c>
      <c r="AK167" s="203" t="str">
        <f>+ciselniky!G171</f>
        <v>I</v>
      </c>
    </row>
    <row r="168" spans="1:37" ht="12.75" customHeight="1">
      <c r="A168" s="67"/>
      <c r="B168" s="112">
        <f t="shared" si="9"/>
        <v>0</v>
      </c>
      <c r="C168" s="37"/>
      <c r="D168" s="67"/>
      <c r="E168" s="47"/>
      <c r="F168" s="41"/>
      <c r="G168" s="41"/>
      <c r="H168" s="48"/>
      <c r="I168" s="41"/>
      <c r="J168" s="41"/>
      <c r="K168" s="48"/>
      <c r="L168" s="41"/>
      <c r="M168" s="61"/>
      <c r="N168" s="41"/>
      <c r="O168" s="129"/>
      <c r="AE168" s="203" t="str">
        <f>+ciselniky!A172</f>
        <v>športové rybárstvo</v>
      </c>
      <c r="AF168" s="203" t="str">
        <f>+ciselniky!B172</f>
        <v>lov rýb s udicou - feeder</v>
      </c>
      <c r="AG168" s="204">
        <f>+ciselniky!C172</f>
        <v>0.25</v>
      </c>
      <c r="AH168" s="204">
        <f>+ciselniky!D172</f>
        <v>1</v>
      </c>
      <c r="AI168" s="204">
        <f>+ciselniky!E172</f>
        <v>0</v>
      </c>
      <c r="AJ168" s="204">
        <f>+ciselniky!F172</f>
        <v>0</v>
      </c>
      <c r="AK168" s="203" t="str">
        <f>+ciselniky!G172</f>
        <v>I</v>
      </c>
    </row>
    <row r="169" spans="1:37" ht="12.75" customHeight="1">
      <c r="A169" s="67"/>
      <c r="B169" s="112">
        <f t="shared" si="9"/>
        <v>0</v>
      </c>
      <c r="C169" s="37"/>
      <c r="D169" s="67"/>
      <c r="E169" s="47"/>
      <c r="F169" s="41"/>
      <c r="G169" s="41"/>
      <c r="H169" s="48"/>
      <c r="I169" s="41"/>
      <c r="J169" s="41"/>
      <c r="K169" s="48"/>
      <c r="L169" s="41"/>
      <c r="M169" s="61"/>
      <c r="N169" s="41"/>
      <c r="O169" s="129"/>
      <c r="AE169" s="203" t="str">
        <f>+ciselniky!A173</f>
        <v>športové rybárstvo</v>
      </c>
      <c r="AF169" s="203" t="str">
        <f>+ciselniky!B173</f>
        <v>lov rýb s udicou - mucha</v>
      </c>
      <c r="AG169" s="204">
        <f>+ciselniky!C173</f>
        <v>0.25</v>
      </c>
      <c r="AH169" s="204">
        <f>+ciselniky!D173</f>
        <v>1</v>
      </c>
      <c r="AI169" s="204">
        <f>+ciselniky!E173</f>
        <v>0</v>
      </c>
      <c r="AJ169" s="204">
        <f>+ciselniky!F173</f>
        <v>0</v>
      </c>
      <c r="AK169" s="203" t="str">
        <f>+ciselniky!G173</f>
        <v>I</v>
      </c>
    </row>
    <row r="170" spans="1:37" ht="12.75" customHeight="1">
      <c r="A170" s="67"/>
      <c r="B170" s="112">
        <f t="shared" si="9"/>
        <v>0</v>
      </c>
      <c r="C170" s="37"/>
      <c r="D170" s="67"/>
      <c r="E170" s="47"/>
      <c r="F170" s="41"/>
      <c r="G170" s="41"/>
      <c r="H170" s="48"/>
      <c r="I170" s="41"/>
      <c r="J170" s="41"/>
      <c r="K170" s="48"/>
      <c r="L170" s="41"/>
      <c r="M170" s="61"/>
      <c r="N170" s="41"/>
      <c r="O170" s="129"/>
      <c r="AE170" s="203" t="str">
        <f>+ciselniky!A174</f>
        <v>športové rybárstvo</v>
      </c>
      <c r="AF170" s="203" t="str">
        <f>+ciselniky!B174</f>
        <v>lov rýb s udicou - plávaná</v>
      </c>
      <c r="AG170" s="204">
        <f>+ciselniky!C174</f>
        <v>0.25</v>
      </c>
      <c r="AH170" s="204">
        <f>+ciselniky!D174</f>
        <v>0.9</v>
      </c>
      <c r="AI170" s="204">
        <f>+ciselniky!E174</f>
        <v>0.1</v>
      </c>
      <c r="AJ170" s="204">
        <f>+ciselniky!F174</f>
        <v>0</v>
      </c>
      <c r="AK170" s="203" t="str">
        <f>+ciselniky!G174</f>
        <v>I</v>
      </c>
    </row>
    <row r="171" spans="1:37" ht="12.75" customHeight="1">
      <c r="A171" s="67"/>
      <c r="B171" s="112">
        <f t="shared" si="9"/>
        <v>0</v>
      </c>
      <c r="C171" s="37"/>
      <c r="D171" s="67"/>
      <c r="E171" s="47"/>
      <c r="F171" s="41"/>
      <c r="G171" s="41"/>
      <c r="H171" s="48"/>
      <c r="I171" s="41"/>
      <c r="J171" s="41"/>
      <c r="K171" s="48"/>
      <c r="L171" s="41"/>
      <c r="M171" s="61"/>
      <c r="N171" s="41"/>
      <c r="O171" s="129"/>
      <c r="AE171" s="203" t="str">
        <f>+ciselniky!A175</f>
        <v>športové rybárstvo</v>
      </c>
      <c r="AF171" s="203" t="str">
        <f>+ciselniky!B175</f>
        <v>lov rýb s udicou - prívlač</v>
      </c>
      <c r="AG171" s="204">
        <f>+ciselniky!C175</f>
        <v>0.25</v>
      </c>
      <c r="AH171" s="204">
        <f>+ciselniky!D175</f>
        <v>1</v>
      </c>
      <c r="AI171" s="204">
        <f>+ciselniky!E175</f>
        <v>0</v>
      </c>
      <c r="AJ171" s="204">
        <f>+ciselniky!F175</f>
        <v>0</v>
      </c>
      <c r="AK171" s="203" t="str">
        <f>+ciselniky!G175</f>
        <v>I</v>
      </c>
    </row>
    <row r="172" spans="1:37" ht="12.75" customHeight="1">
      <c r="A172" s="67"/>
      <c r="B172" s="112">
        <f t="shared" si="9"/>
        <v>0</v>
      </c>
      <c r="C172" s="37"/>
      <c r="D172" s="67"/>
      <c r="E172" s="47"/>
      <c r="F172" s="41"/>
      <c r="G172" s="41"/>
      <c r="H172" s="48"/>
      <c r="I172" s="41"/>
      <c r="J172" s="41"/>
      <c r="K172" s="48"/>
      <c r="L172" s="41"/>
      <c r="M172" s="61"/>
      <c r="N172" s="41"/>
      <c r="O172" s="129"/>
      <c r="AE172" s="203" t="str">
        <f>+ciselniky!A176</f>
        <v>športové rybárstvo</v>
      </c>
      <c r="AF172" s="203" t="str">
        <f>+ciselniky!B176</f>
        <v>lov rýb s udicou - kapor</v>
      </c>
      <c r="AG172" s="204">
        <f>+ciselniky!C176</f>
        <v>0</v>
      </c>
      <c r="AH172" s="204">
        <f>+ciselniky!D176</f>
        <v>1</v>
      </c>
      <c r="AI172" s="204">
        <f>+ciselniky!E176</f>
        <v>0</v>
      </c>
      <c r="AJ172" s="204">
        <f>+ciselniky!F176</f>
        <v>0</v>
      </c>
      <c r="AK172" s="203" t="str">
        <f>+ciselniky!G176</f>
        <v>I</v>
      </c>
    </row>
    <row r="173" spans="1:37" ht="12.75" customHeight="1">
      <c r="A173" s="67"/>
      <c r="B173" s="112">
        <f t="shared" si="9"/>
        <v>0</v>
      </c>
      <c r="C173" s="37"/>
      <c r="D173" s="67"/>
      <c r="E173" s="47"/>
      <c r="F173" s="41"/>
      <c r="G173" s="41"/>
      <c r="H173" s="48"/>
      <c r="I173" s="41"/>
      <c r="J173" s="41"/>
      <c r="K173" s="48"/>
      <c r="L173" s="41"/>
      <c r="M173" s="61"/>
      <c r="N173" s="41"/>
      <c r="O173" s="129"/>
      <c r="AE173" s="203" t="str">
        <f>+ciselniky!A177</f>
        <v>športy s lietajúcim diskom</v>
      </c>
      <c r="AF173" s="203" t="str">
        <f>+ciselniky!B177</f>
        <v>ultimate</v>
      </c>
      <c r="AG173" s="204">
        <f>+ciselniky!C177</f>
        <v>0.6</v>
      </c>
      <c r="AH173" s="204">
        <f>+ciselniky!D177</f>
        <v>0.4</v>
      </c>
      <c r="AI173" s="204">
        <f>+ciselniky!E177</f>
        <v>0.4</v>
      </c>
      <c r="AJ173" s="204">
        <f>+ciselniky!F177</f>
        <v>0.2</v>
      </c>
      <c r="AK173" s="203" t="str">
        <f>+ciselniky!G177</f>
        <v>K</v>
      </c>
    </row>
    <row r="174" spans="1:37" ht="12.75" customHeight="1">
      <c r="A174" s="67"/>
      <c r="B174" s="112">
        <f t="shared" si="9"/>
        <v>0</v>
      </c>
      <c r="C174" s="37"/>
      <c r="D174" s="67"/>
      <c r="E174" s="47"/>
      <c r="F174" s="41"/>
      <c r="G174" s="41"/>
      <c r="H174" s="48"/>
      <c r="I174" s="41"/>
      <c r="J174" s="41"/>
      <c r="K174" s="48"/>
      <c r="L174" s="41"/>
      <c r="M174" s="61"/>
      <c r="N174" s="41"/>
      <c r="O174" s="129"/>
      <c r="AE174" s="203" t="str">
        <f>+ciselniky!A178</f>
        <v>športy s lietajúcim diskom</v>
      </c>
      <c r="AF174" s="203" t="str">
        <f>+ciselniky!B178</f>
        <v>discgolf</v>
      </c>
      <c r="AG174" s="204">
        <f>+ciselniky!C178</f>
        <v>0.39</v>
      </c>
      <c r="AH174" s="204">
        <f>+ciselniky!D178</f>
        <v>0.47</v>
      </c>
      <c r="AI174" s="204">
        <f>+ciselniky!E178</f>
        <v>0.47</v>
      </c>
      <c r="AJ174" s="204">
        <f>+ciselniky!F178</f>
        <v>0.06</v>
      </c>
      <c r="AK174" s="203" t="str">
        <f>+ciselniky!G178</f>
        <v>I</v>
      </c>
    </row>
    <row r="175" spans="1:37" ht="12.75" customHeight="1">
      <c r="A175" s="67"/>
      <c r="B175" s="112">
        <f t="shared" si="9"/>
        <v>0</v>
      </c>
      <c r="C175" s="37"/>
      <c r="D175" s="67"/>
      <c r="E175" s="47"/>
      <c r="F175" s="41"/>
      <c r="G175" s="41"/>
      <c r="H175" s="48"/>
      <c r="I175" s="41"/>
      <c r="J175" s="41"/>
      <c r="K175" s="48"/>
      <c r="L175" s="41"/>
      <c r="M175" s="61"/>
      <c r="N175" s="41"/>
      <c r="O175" s="129"/>
      <c r="AE175" s="203" t="str">
        <f>+ciselniky!A179</f>
        <v>športy s lietajúcim diskom</v>
      </c>
      <c r="AF175" s="203" t="str">
        <f>+ciselniky!B179</f>
        <v>plážové ultimate</v>
      </c>
      <c r="AG175" s="204">
        <f>+ciselniky!C179</f>
        <v>5.0000000000000001E-3</v>
      </c>
      <c r="AH175" s="204">
        <f>+ciselniky!D179</f>
        <v>0.25</v>
      </c>
      <c r="AI175" s="204">
        <f>+ciselniky!E179</f>
        <v>0.25</v>
      </c>
      <c r="AJ175" s="204">
        <f>+ciselniky!F179</f>
        <v>0.5</v>
      </c>
      <c r="AK175" s="203" t="str">
        <f>+ciselniky!G179</f>
        <v>K</v>
      </c>
    </row>
    <row r="176" spans="1:37" ht="12.75" customHeight="1">
      <c r="A176" s="67"/>
      <c r="B176" s="112">
        <f t="shared" si="9"/>
        <v>0</v>
      </c>
      <c r="C176" s="37"/>
      <c r="D176" s="67"/>
      <c r="E176" s="47"/>
      <c r="F176" s="41"/>
      <c r="G176" s="41"/>
      <c r="H176" s="48"/>
      <c r="I176" s="41"/>
      <c r="J176" s="41"/>
      <c r="K176" s="48"/>
      <c r="L176" s="41"/>
      <c r="M176" s="61"/>
      <c r="N176" s="41"/>
      <c r="O176" s="129"/>
      <c r="AE176" s="203" t="str">
        <f>+ciselniky!A180</f>
        <v>športy s lietajúcim diskom</v>
      </c>
      <c r="AF176" s="203" t="str">
        <f>+ciselniky!B180</f>
        <v>freestyle (volný štýl)</v>
      </c>
      <c r="AG176" s="204">
        <f>+ciselniky!C180</f>
        <v>0</v>
      </c>
      <c r="AH176" s="204">
        <f>+ciselniky!D180</f>
        <v>0.4</v>
      </c>
      <c r="AI176" s="204">
        <f>+ciselniky!E180</f>
        <v>0.4</v>
      </c>
      <c r="AJ176" s="204">
        <f>+ciselniky!F180</f>
        <v>0.2</v>
      </c>
      <c r="AK176" s="203" t="str">
        <f>+ciselniky!G180</f>
        <v>I</v>
      </c>
    </row>
    <row r="177" spans="1:37" ht="12.75" customHeight="1">
      <c r="A177" s="67"/>
      <c r="B177" s="112">
        <f t="shared" si="9"/>
        <v>0</v>
      </c>
      <c r="C177" s="37"/>
      <c r="D177" s="67"/>
      <c r="E177" s="47"/>
      <c r="F177" s="41"/>
      <c r="G177" s="41"/>
      <c r="H177" s="48"/>
      <c r="I177" s="41"/>
      <c r="J177" s="41"/>
      <c r="K177" s="48"/>
      <c r="L177" s="41"/>
      <c r="M177" s="61"/>
      <c r="N177" s="41"/>
      <c r="O177" s="129"/>
      <c r="AE177" s="203" t="str">
        <f>+ciselniky!A181</f>
        <v>športy s lietajúcim diskom</v>
      </c>
      <c r="AF177" s="203" t="str">
        <f>+ciselniky!B181</f>
        <v>guts</v>
      </c>
      <c r="AG177" s="204">
        <f>+ciselniky!C181</f>
        <v>0</v>
      </c>
      <c r="AH177" s="204">
        <f>+ciselniky!D181</f>
        <v>0.4</v>
      </c>
      <c r="AI177" s="204">
        <f>+ciselniky!E181</f>
        <v>0.4</v>
      </c>
      <c r="AJ177" s="204">
        <f>+ciselniky!F181</f>
        <v>0.2</v>
      </c>
      <c r="AK177" s="203" t="str">
        <f>+ciselniky!G181</f>
        <v>K</v>
      </c>
    </row>
    <row r="178" spans="1:37" ht="12.75" customHeight="1">
      <c r="A178" s="67"/>
      <c r="B178" s="112">
        <f t="shared" si="9"/>
        <v>0</v>
      </c>
      <c r="C178" s="37"/>
      <c r="D178" s="67"/>
      <c r="E178" s="47"/>
      <c r="F178" s="41"/>
      <c r="G178" s="41"/>
      <c r="H178" s="48"/>
      <c r="I178" s="41"/>
      <c r="J178" s="41"/>
      <c r="K178" s="48"/>
      <c r="L178" s="41"/>
      <c r="M178" s="61"/>
      <c r="N178" s="41"/>
      <c r="O178" s="129"/>
      <c r="AE178" s="203" t="str">
        <f>+ciselniky!A182</f>
        <v>taekwondo</v>
      </c>
      <c r="AF178" s="203" t="str">
        <f>+ciselniky!B182</f>
        <v>taekwondo</v>
      </c>
      <c r="AG178" s="204">
        <f>+ciselniky!C182</f>
        <v>1</v>
      </c>
      <c r="AH178" s="204">
        <f>+ciselniky!D182</f>
        <v>0.5</v>
      </c>
      <c r="AI178" s="204">
        <f>+ciselniky!E182</f>
        <v>0.5</v>
      </c>
      <c r="AJ178" s="204">
        <f>+ciselniky!F182</f>
        <v>0</v>
      </c>
      <c r="AK178" s="203" t="str">
        <f>+ciselniky!G182</f>
        <v>I</v>
      </c>
    </row>
    <row r="179" spans="1:37" ht="12.75" customHeight="1">
      <c r="A179" s="67"/>
      <c r="B179" s="112">
        <f t="shared" si="9"/>
        <v>0</v>
      </c>
      <c r="C179" s="37"/>
      <c r="D179" s="67"/>
      <c r="E179" s="47"/>
      <c r="F179" s="41"/>
      <c r="G179" s="41"/>
      <c r="H179" s="48"/>
      <c r="I179" s="41"/>
      <c r="J179" s="41"/>
      <c r="K179" s="48"/>
      <c r="L179" s="41"/>
      <c r="M179" s="61"/>
      <c r="N179" s="41"/>
      <c r="O179" s="129"/>
      <c r="AE179" s="203" t="str">
        <f>+ciselniky!A183</f>
        <v>tanečný šport</v>
      </c>
      <c r="AF179" s="203" t="str">
        <f>+ciselniky!B183</f>
        <v>tanečný šport</v>
      </c>
      <c r="AG179" s="204">
        <f>+ciselniky!C183</f>
        <v>0.7</v>
      </c>
      <c r="AH179" s="204">
        <f>+ciselniky!D183</f>
        <v>0</v>
      </c>
      <c r="AI179" s="204">
        <f>+ciselniky!E183</f>
        <v>0</v>
      </c>
      <c r="AJ179" s="204">
        <f>+ciselniky!F183</f>
        <v>1</v>
      </c>
      <c r="AK179" s="203" t="str">
        <f>+ciselniky!G183</f>
        <v>I</v>
      </c>
    </row>
    <row r="180" spans="1:37" ht="12.75" customHeight="1">
      <c r="A180" s="67"/>
      <c r="B180" s="112">
        <f t="shared" si="9"/>
        <v>0</v>
      </c>
      <c r="C180" s="37"/>
      <c r="D180" s="67"/>
      <c r="E180" s="47"/>
      <c r="F180" s="41"/>
      <c r="G180" s="41"/>
      <c r="H180" s="48"/>
      <c r="I180" s="41"/>
      <c r="J180" s="41"/>
      <c r="K180" s="48"/>
      <c r="L180" s="41"/>
      <c r="M180" s="61"/>
      <c r="N180" s="41"/>
      <c r="O180" s="129"/>
      <c r="AE180" s="203" t="str">
        <f>+ciselniky!A184</f>
        <v>tanečný šport</v>
      </c>
      <c r="AF180" s="203" t="str">
        <f>+ciselniky!B184</f>
        <v>akrobatický rokenrol</v>
      </c>
      <c r="AG180" s="204">
        <f>+ciselniky!C184</f>
        <v>0.1</v>
      </c>
      <c r="AH180" s="204">
        <f>+ciselniky!D184</f>
        <v>0</v>
      </c>
      <c r="AI180" s="204">
        <f>+ciselniky!E184</f>
        <v>0.2</v>
      </c>
      <c r="AJ180" s="204">
        <f>+ciselniky!F184</f>
        <v>0.8</v>
      </c>
      <c r="AK180" s="203" t="str">
        <f>+ciselniky!G184</f>
        <v>I</v>
      </c>
    </row>
    <row r="181" spans="1:37" ht="12.75" customHeight="1">
      <c r="A181" s="67"/>
      <c r="B181" s="112">
        <f t="shared" si="9"/>
        <v>0</v>
      </c>
      <c r="C181" s="37"/>
      <c r="D181" s="67"/>
      <c r="E181" s="47"/>
      <c r="F181" s="41"/>
      <c r="G181" s="41"/>
      <c r="H181" s="48"/>
      <c r="I181" s="41"/>
      <c r="J181" s="41"/>
      <c r="K181" s="48"/>
      <c r="L181" s="41"/>
      <c r="M181" s="61"/>
      <c r="N181" s="41"/>
      <c r="O181" s="129"/>
      <c r="AE181" s="203" t="str">
        <f>+ciselniky!A185</f>
        <v>tanečný šport</v>
      </c>
      <c r="AF181" s="203" t="str">
        <f>+ciselniky!B185</f>
        <v>breaking</v>
      </c>
      <c r="AG181" s="204">
        <f>+ciselniky!C185</f>
        <v>0.1</v>
      </c>
      <c r="AH181" s="204">
        <f>+ciselniky!D185</f>
        <v>0.8</v>
      </c>
      <c r="AI181" s="204">
        <f>+ciselniky!E185</f>
        <v>0.2</v>
      </c>
      <c r="AJ181" s="204">
        <f>+ciselniky!F185</f>
        <v>0</v>
      </c>
      <c r="AK181" s="203" t="str">
        <f>+ciselniky!G185</f>
        <v>I</v>
      </c>
    </row>
    <row r="182" spans="1:37" ht="12.75" customHeight="1">
      <c r="A182" s="67"/>
      <c r="B182" s="112">
        <f t="shared" si="9"/>
        <v>0</v>
      </c>
      <c r="C182" s="37"/>
      <c r="D182" s="67"/>
      <c r="E182" s="47"/>
      <c r="F182" s="41"/>
      <c r="G182" s="41"/>
      <c r="H182" s="48"/>
      <c r="I182" s="41"/>
      <c r="J182" s="41"/>
      <c r="K182" s="48"/>
      <c r="L182" s="41"/>
      <c r="M182" s="61"/>
      <c r="N182" s="41"/>
      <c r="O182" s="129"/>
      <c r="AE182" s="203" t="str">
        <f>+ciselniky!A186</f>
        <v>tanečný šport</v>
      </c>
      <c r="AF182" s="203" t="str">
        <f>+ciselniky!B186</f>
        <v>trendové tance</v>
      </c>
      <c r="AG182" s="204">
        <f>+ciselniky!C186</f>
        <v>0.1</v>
      </c>
      <c r="AH182" s="204">
        <f>+ciselniky!D186</f>
        <v>0.2</v>
      </c>
      <c r="AI182" s="204">
        <f>+ciselniky!E186</f>
        <v>0.2</v>
      </c>
      <c r="AJ182" s="204">
        <f>+ciselniky!F186</f>
        <v>0.6</v>
      </c>
      <c r="AK182" s="203" t="str">
        <f>+ciselniky!G186</f>
        <v>I</v>
      </c>
    </row>
    <row r="183" spans="1:37" ht="12.75" customHeight="1">
      <c r="A183" s="67"/>
      <c r="B183" s="112">
        <f t="shared" si="9"/>
        <v>0</v>
      </c>
      <c r="C183" s="37"/>
      <c r="D183" s="67"/>
      <c r="E183" s="47"/>
      <c r="F183" s="41"/>
      <c r="G183" s="41"/>
      <c r="H183" s="48"/>
      <c r="I183" s="41"/>
      <c r="J183" s="41"/>
      <c r="K183" s="48"/>
      <c r="L183" s="41"/>
      <c r="M183" s="61"/>
      <c r="N183" s="41"/>
      <c r="O183" s="129"/>
      <c r="AE183" s="203" t="str">
        <f>+ciselniky!A187</f>
        <v>tenis</v>
      </c>
      <c r="AF183" s="203" t="str">
        <f>+ciselniky!B187</f>
        <v>tenis</v>
      </c>
      <c r="AG183" s="204">
        <f>+ciselniky!C187</f>
        <v>1</v>
      </c>
      <c r="AH183" s="204">
        <f>+ciselniky!D187</f>
        <v>0.5</v>
      </c>
      <c r="AI183" s="204">
        <f>+ciselniky!E187</f>
        <v>0.5</v>
      </c>
      <c r="AJ183" s="204">
        <f>+ciselniky!F187</f>
        <v>0</v>
      </c>
      <c r="AK183" s="203" t="str">
        <f>+ciselniky!G187</f>
        <v>I</v>
      </c>
    </row>
    <row r="184" spans="1:37" ht="12.75" customHeight="1">
      <c r="A184" s="67"/>
      <c r="B184" s="112">
        <f t="shared" si="9"/>
        <v>0</v>
      </c>
      <c r="C184" s="37"/>
      <c r="D184" s="67"/>
      <c r="E184" s="47"/>
      <c r="F184" s="41"/>
      <c r="G184" s="41"/>
      <c r="H184" s="48"/>
      <c r="I184" s="41"/>
      <c r="J184" s="41"/>
      <c r="K184" s="48"/>
      <c r="L184" s="41"/>
      <c r="M184" s="61"/>
      <c r="N184" s="41"/>
      <c r="O184" s="129"/>
      <c r="AE184" s="203" t="str">
        <f>+ciselniky!A188</f>
        <v>teqball</v>
      </c>
      <c r="AF184" s="203" t="str">
        <f>+ciselniky!B188</f>
        <v>teqball</v>
      </c>
      <c r="AG184" s="204">
        <f>+ciselniky!C188</f>
        <v>1</v>
      </c>
      <c r="AH184" s="204">
        <f>+ciselniky!D188</f>
        <v>0.6</v>
      </c>
      <c r="AI184" s="204">
        <f>+ciselniky!E188</f>
        <v>0.4</v>
      </c>
      <c r="AJ184" s="204">
        <f>+ciselniky!F188</f>
        <v>0</v>
      </c>
      <c r="AK184" s="203" t="str">
        <f>+ciselniky!G188</f>
        <v>I</v>
      </c>
    </row>
    <row r="185" spans="1:37" ht="12.75" customHeight="1">
      <c r="A185" s="67"/>
      <c r="B185" s="112">
        <f t="shared" si="9"/>
        <v>0</v>
      </c>
      <c r="C185" s="37"/>
      <c r="D185" s="67"/>
      <c r="E185" s="47"/>
      <c r="F185" s="41"/>
      <c r="G185" s="41"/>
      <c r="H185" s="48"/>
      <c r="I185" s="41"/>
      <c r="J185" s="41"/>
      <c r="K185" s="48"/>
      <c r="L185" s="41"/>
      <c r="M185" s="61"/>
      <c r="N185" s="41"/>
      <c r="O185" s="129"/>
      <c r="AE185" s="203" t="str">
        <f>+ciselniky!A189</f>
        <v>thajský box</v>
      </c>
      <c r="AF185" s="203" t="str">
        <f>+ciselniky!B189</f>
        <v>thajský box</v>
      </c>
      <c r="AG185" s="204">
        <f>+ciselniky!C189</f>
        <v>1</v>
      </c>
      <c r="AH185" s="204">
        <f>+ciselniky!D189</f>
        <v>0.5</v>
      </c>
      <c r="AI185" s="204">
        <f>+ciselniky!E189</f>
        <v>0.5</v>
      </c>
      <c r="AJ185" s="204">
        <f>+ciselniky!F189</f>
        <v>0</v>
      </c>
      <c r="AK185" s="203" t="str">
        <f>+ciselniky!G189</f>
        <v>I</v>
      </c>
    </row>
    <row r="186" spans="1:37" ht="12.75" customHeight="1">
      <c r="A186" s="67"/>
      <c r="B186" s="112">
        <f t="shared" si="9"/>
        <v>0</v>
      </c>
      <c r="C186" s="37"/>
      <c r="D186" s="67"/>
      <c r="E186" s="47"/>
      <c r="F186" s="41"/>
      <c r="G186" s="41"/>
      <c r="H186" s="48"/>
      <c r="I186" s="41"/>
      <c r="J186" s="41"/>
      <c r="K186" s="48"/>
      <c r="L186" s="41"/>
      <c r="M186" s="61"/>
      <c r="N186" s="41"/>
      <c r="O186" s="129"/>
      <c r="AE186" s="203" t="str">
        <f>+ciselniky!A190</f>
        <v>triatlon</v>
      </c>
      <c r="AF186" s="203" t="str">
        <f>+ciselniky!B190</f>
        <v>triatlon</v>
      </c>
      <c r="AG186" s="204">
        <f>+ciselniky!C190</f>
        <v>0.7</v>
      </c>
      <c r="AH186" s="204">
        <f>+ciselniky!D190</f>
        <v>0.4</v>
      </c>
      <c r="AI186" s="204">
        <f>+ciselniky!E190</f>
        <v>0.4</v>
      </c>
      <c r="AJ186" s="204">
        <f>+ciselniky!F190</f>
        <v>0.2</v>
      </c>
      <c r="AK186" s="203" t="str">
        <f>+ciselniky!G190</f>
        <v>I</v>
      </c>
    </row>
    <row r="187" spans="1:37" ht="12.75" customHeight="1">
      <c r="A187" s="67"/>
      <c r="B187" s="112">
        <f t="shared" si="9"/>
        <v>0</v>
      </c>
      <c r="C187" s="37"/>
      <c r="D187" s="67"/>
      <c r="E187" s="47"/>
      <c r="F187" s="41"/>
      <c r="G187" s="41"/>
      <c r="H187" s="48"/>
      <c r="I187" s="41"/>
      <c r="J187" s="41"/>
      <c r="K187" s="48"/>
      <c r="L187" s="41"/>
      <c r="M187" s="61"/>
      <c r="N187" s="41"/>
      <c r="O187" s="129"/>
      <c r="AE187" s="203" t="str">
        <f>+ciselniky!A191</f>
        <v>triatlon</v>
      </c>
      <c r="AF187" s="203" t="str">
        <f>+ciselniky!B191</f>
        <v>triatlon - multišport</v>
      </c>
      <c r="AG187" s="204">
        <f>+ciselniky!C191</f>
        <v>0.3</v>
      </c>
      <c r="AH187" s="204">
        <f>+ciselniky!D191</f>
        <v>0.5</v>
      </c>
      <c r="AI187" s="204">
        <f>+ciselniky!E191</f>
        <v>0.5</v>
      </c>
      <c r="AJ187" s="204">
        <f>+ciselniky!F191</f>
        <v>0</v>
      </c>
      <c r="AK187" s="203" t="str">
        <f>+ciselniky!G191</f>
        <v>I</v>
      </c>
    </row>
    <row r="188" spans="1:37" ht="12.75" customHeight="1">
      <c r="A188" s="67"/>
      <c r="B188" s="112">
        <f t="shared" si="9"/>
        <v>0</v>
      </c>
      <c r="C188" s="37"/>
      <c r="D188" s="67"/>
      <c r="E188" s="47"/>
      <c r="F188" s="41"/>
      <c r="G188" s="41"/>
      <c r="H188" s="48"/>
      <c r="I188" s="41"/>
      <c r="J188" s="41"/>
      <c r="K188" s="48"/>
      <c r="L188" s="41"/>
      <c r="M188" s="61"/>
      <c r="N188" s="41"/>
      <c r="O188" s="129"/>
      <c r="AE188" s="203" t="str">
        <f>+ciselniky!A192</f>
        <v>veslovanie</v>
      </c>
      <c r="AF188" s="203" t="str">
        <f>+ciselniky!B192</f>
        <v>veslovanie</v>
      </c>
      <c r="AG188" s="204">
        <f>+ciselniky!C192</f>
        <v>1</v>
      </c>
      <c r="AH188" s="204">
        <f>+ciselniky!D192</f>
        <v>0.5</v>
      </c>
      <c r="AI188" s="204">
        <f>+ciselniky!E192</f>
        <v>0.5</v>
      </c>
      <c r="AJ188" s="204">
        <f>+ciselniky!F192</f>
        <v>0</v>
      </c>
      <c r="AK188" s="203" t="str">
        <f>+ciselniky!G192</f>
        <v>I</v>
      </c>
    </row>
    <row r="189" spans="1:37" ht="12.75" customHeight="1">
      <c r="A189" s="67"/>
      <c r="B189" s="112">
        <f t="shared" si="9"/>
        <v>0</v>
      </c>
      <c r="C189" s="37"/>
      <c r="D189" s="67"/>
      <c r="E189" s="47"/>
      <c r="F189" s="41"/>
      <c r="G189" s="41"/>
      <c r="H189" s="48"/>
      <c r="I189" s="41"/>
      <c r="J189" s="41"/>
      <c r="K189" s="48"/>
      <c r="L189" s="41"/>
      <c r="M189" s="61"/>
      <c r="N189" s="41"/>
      <c r="O189" s="129"/>
      <c r="AE189" s="203" t="str">
        <f>+ciselniky!A193</f>
        <v>vodné lyžovanie</v>
      </c>
      <c r="AF189" s="203" t="str">
        <f>+ciselniky!B193</f>
        <v>vodné lyžovanie za vlekom</v>
      </c>
      <c r="AG189" s="204">
        <f>+ciselniky!C193</f>
        <v>0.46</v>
      </c>
      <c r="AH189" s="204">
        <f>+ciselniky!D193</f>
        <v>0.5</v>
      </c>
      <c r="AI189" s="204">
        <f>+ciselniky!E193</f>
        <v>0.5</v>
      </c>
      <c r="AJ189" s="204">
        <f>+ciselniky!F193</f>
        <v>0</v>
      </c>
      <c r="AK189" s="203" t="str">
        <f>+ciselniky!G193</f>
        <v>I</v>
      </c>
    </row>
    <row r="190" spans="1:37" ht="12.75" customHeight="1">
      <c r="A190" s="67"/>
      <c r="B190" s="112">
        <f t="shared" si="9"/>
        <v>0</v>
      </c>
      <c r="C190" s="37"/>
      <c r="D190" s="67"/>
      <c r="E190" s="47"/>
      <c r="F190" s="41"/>
      <c r="G190" s="41"/>
      <c r="H190" s="48"/>
      <c r="I190" s="41"/>
      <c r="J190" s="41"/>
      <c r="K190" s="48"/>
      <c r="L190" s="41"/>
      <c r="M190" s="61"/>
      <c r="N190" s="41"/>
      <c r="O190" s="129"/>
      <c r="AE190" s="203" t="str">
        <f>+ciselniky!A194</f>
        <v>vodné lyžovanie</v>
      </c>
      <c r="AF190" s="203" t="str">
        <f>+ciselniky!B194</f>
        <v>vodné lyžovanie za člnom</v>
      </c>
      <c r="AG190" s="204">
        <f>+ciselniky!C194</f>
        <v>0.36</v>
      </c>
      <c r="AH190" s="204">
        <f>+ciselniky!D194</f>
        <v>0.5</v>
      </c>
      <c r="AI190" s="204">
        <f>+ciselniky!E194</f>
        <v>0.5</v>
      </c>
      <c r="AJ190" s="204">
        <f>+ciselniky!F194</f>
        <v>0</v>
      </c>
      <c r="AK190" s="203" t="str">
        <f>+ciselniky!G194</f>
        <v>I</v>
      </c>
    </row>
    <row r="191" spans="1:37" ht="12.75" customHeight="1">
      <c r="A191" s="67"/>
      <c r="B191" s="112">
        <f t="shared" si="9"/>
        <v>0</v>
      </c>
      <c r="C191" s="37"/>
      <c r="D191" s="67"/>
      <c r="E191" s="47"/>
      <c r="F191" s="41"/>
      <c r="G191" s="41"/>
      <c r="H191" s="48"/>
      <c r="I191" s="41"/>
      <c r="J191" s="41"/>
      <c r="K191" s="48"/>
      <c r="L191" s="41"/>
      <c r="M191" s="61"/>
      <c r="N191" s="41"/>
      <c r="O191" s="129"/>
      <c r="AE191" s="203" t="str">
        <f>+ciselniky!A195</f>
        <v>vodné lyžovanie</v>
      </c>
      <c r="AF191" s="203" t="str">
        <f>+ciselniky!B195</f>
        <v>wakeboard za vlekom</v>
      </c>
      <c r="AG191" s="204">
        <f>+ciselniky!C195</f>
        <v>0.18</v>
      </c>
      <c r="AH191" s="204">
        <f>+ciselniky!D195</f>
        <v>0.5</v>
      </c>
      <c r="AI191" s="204">
        <f>+ciselniky!E195</f>
        <v>0.5</v>
      </c>
      <c r="AJ191" s="204">
        <f>+ciselniky!F195</f>
        <v>0</v>
      </c>
      <c r="AK191" s="203" t="str">
        <f>+ciselniky!G195</f>
        <v>I</v>
      </c>
    </row>
    <row r="192" spans="1:37" ht="12.75" customHeight="1">
      <c r="A192" s="67"/>
      <c r="B192" s="112">
        <f t="shared" si="9"/>
        <v>0</v>
      </c>
      <c r="C192" s="37"/>
      <c r="D192" s="67"/>
      <c r="E192" s="47"/>
      <c r="F192" s="41"/>
      <c r="G192" s="41"/>
      <c r="H192" s="48"/>
      <c r="I192" s="41"/>
      <c r="J192" s="41"/>
      <c r="K192" s="48"/>
      <c r="L192" s="41"/>
      <c r="M192" s="61"/>
      <c r="N192" s="41"/>
      <c r="O192" s="129"/>
      <c r="AE192" s="203" t="str">
        <f>+ciselniky!A196</f>
        <v>vodné lyžovanie</v>
      </c>
      <c r="AF192" s="203" t="str">
        <f>+ciselniky!B196</f>
        <v>lyžovanie barefoot</v>
      </c>
      <c r="AG192" s="204">
        <f>+ciselniky!C196</f>
        <v>0</v>
      </c>
      <c r="AH192" s="204">
        <f>+ciselniky!D196</f>
        <v>0.5</v>
      </c>
      <c r="AI192" s="204">
        <f>+ciselniky!E196</f>
        <v>0.5</v>
      </c>
      <c r="AJ192" s="204">
        <f>+ciselniky!F196</f>
        <v>0</v>
      </c>
      <c r="AK192" s="203" t="str">
        <f>+ciselniky!G196</f>
        <v>I</v>
      </c>
    </row>
    <row r="193" spans="1:37" ht="12.75" customHeight="1">
      <c r="A193" s="67"/>
      <c r="B193" s="112">
        <f t="shared" si="9"/>
        <v>0</v>
      </c>
      <c r="C193" s="37"/>
      <c r="D193" s="67"/>
      <c r="E193" s="47"/>
      <c r="F193" s="41"/>
      <c r="G193" s="41"/>
      <c r="H193" s="48"/>
      <c r="I193" s="41"/>
      <c r="J193" s="41"/>
      <c r="K193" s="48"/>
      <c r="L193" s="41"/>
      <c r="M193" s="61"/>
      <c r="N193" s="41"/>
      <c r="O193" s="129"/>
      <c r="AE193" s="203" t="str">
        <f>+ciselniky!A197</f>
        <v>vodné lyžovanie</v>
      </c>
      <c r="AF193" s="203" t="str">
        <f>+ciselniky!B197</f>
        <v>rýchlostné vodné lyžovanie</v>
      </c>
      <c r="AG193" s="204">
        <f>+ciselniky!C197</f>
        <v>0</v>
      </c>
      <c r="AH193" s="204">
        <f>+ciselniky!D197</f>
        <v>0.5</v>
      </c>
      <c r="AI193" s="204">
        <f>+ciselniky!E197</f>
        <v>0.5</v>
      </c>
      <c r="AJ193" s="204">
        <f>+ciselniky!F197</f>
        <v>0</v>
      </c>
      <c r="AK193" s="203" t="str">
        <f>+ciselniky!G197</f>
        <v>I</v>
      </c>
    </row>
    <row r="194" spans="1:37" ht="12.75" customHeight="1">
      <c r="A194" s="67"/>
      <c r="B194" s="112">
        <f t="shared" si="9"/>
        <v>0</v>
      </c>
      <c r="C194" s="37"/>
      <c r="D194" s="67"/>
      <c r="E194" s="47"/>
      <c r="F194" s="41"/>
      <c r="G194" s="41"/>
      <c r="H194" s="48"/>
      <c r="I194" s="41"/>
      <c r="J194" s="41"/>
      <c r="K194" s="48"/>
      <c r="L194" s="41"/>
      <c r="M194" s="61"/>
      <c r="N194" s="41"/>
      <c r="O194" s="129"/>
      <c r="AE194" s="203" t="str">
        <f>+ciselniky!A198</f>
        <v>vodné lyžovanie</v>
      </c>
      <c r="AF194" s="203" t="str">
        <f>+ciselniky!B198</f>
        <v>wakeboard za člnom</v>
      </c>
      <c r="AG194" s="204">
        <f>+ciselniky!C198</f>
        <v>0</v>
      </c>
      <c r="AH194" s="204">
        <f>+ciselniky!D198</f>
        <v>0.5</v>
      </c>
      <c r="AI194" s="204">
        <f>+ciselniky!E198</f>
        <v>0.5</v>
      </c>
      <c r="AJ194" s="204">
        <f>+ciselniky!F198</f>
        <v>0</v>
      </c>
      <c r="AK194" s="203" t="str">
        <f>+ciselniky!G198</f>
        <v>I</v>
      </c>
    </row>
    <row r="195" spans="1:37" ht="12.75" customHeight="1">
      <c r="A195" s="67"/>
      <c r="B195" s="112">
        <f t="shared" si="9"/>
        <v>0</v>
      </c>
      <c r="C195" s="37"/>
      <c r="D195" s="67"/>
      <c r="E195" s="47"/>
      <c r="F195" s="41"/>
      <c r="G195" s="41"/>
      <c r="H195" s="48"/>
      <c r="I195" s="41"/>
      <c r="J195" s="41"/>
      <c r="K195" s="48"/>
      <c r="L195" s="41"/>
      <c r="M195" s="61"/>
      <c r="N195" s="41"/>
      <c r="O195" s="129"/>
      <c r="AE195" s="203" t="str">
        <f>+ciselniky!A199</f>
        <v>vodný motorizmus</v>
      </c>
      <c r="AF195" s="203" t="str">
        <f>+ciselniky!B199</f>
        <v>vodný motorizmus</v>
      </c>
      <c r="AG195" s="204">
        <f>+ciselniky!C199</f>
        <v>0.69</v>
      </c>
      <c r="AH195" s="204">
        <f>+ciselniky!D199</f>
        <v>0.6</v>
      </c>
      <c r="AI195" s="204">
        <f>+ciselniky!E199</f>
        <v>0.4</v>
      </c>
      <c r="AJ195" s="204">
        <f>+ciselniky!F199</f>
        <v>0</v>
      </c>
      <c r="AK195" s="203" t="str">
        <f>+ciselniky!G199</f>
        <v>I</v>
      </c>
    </row>
    <row r="196" spans="1:37" ht="12.75" customHeight="1">
      <c r="A196" s="67"/>
      <c r="B196" s="112">
        <f t="shared" si="9"/>
        <v>0</v>
      </c>
      <c r="C196" s="37"/>
      <c r="D196" s="67"/>
      <c r="E196" s="47"/>
      <c r="F196" s="41"/>
      <c r="G196" s="41"/>
      <c r="H196" s="48"/>
      <c r="I196" s="41"/>
      <c r="J196" s="41"/>
      <c r="K196" s="48"/>
      <c r="L196" s="41"/>
      <c r="M196" s="61"/>
      <c r="N196" s="41"/>
      <c r="O196" s="129"/>
      <c r="AE196" s="203" t="str">
        <f>+ciselniky!A200</f>
        <v>vodný motorizmus</v>
      </c>
      <c r="AF196" s="203" t="str">
        <f>+ciselniky!B200</f>
        <v>vznášadlá</v>
      </c>
      <c r="AG196" s="204">
        <f>+ciselniky!C200</f>
        <v>0.3</v>
      </c>
      <c r="AH196" s="204">
        <f>+ciselniky!D200</f>
        <v>1</v>
      </c>
      <c r="AI196" s="204">
        <f>+ciselniky!E200</f>
        <v>0</v>
      </c>
      <c r="AJ196" s="204">
        <f>+ciselniky!F200</f>
        <v>0</v>
      </c>
      <c r="AK196" s="203" t="str">
        <f>+ciselniky!G200</f>
        <v>I</v>
      </c>
    </row>
    <row r="197" spans="1:37" ht="12.75" customHeight="1">
      <c r="A197" s="67"/>
      <c r="B197" s="112">
        <f t="shared" si="9"/>
        <v>0</v>
      </c>
      <c r="C197" s="37"/>
      <c r="D197" s="67"/>
      <c r="E197" s="47"/>
      <c r="F197" s="41"/>
      <c r="G197" s="41"/>
      <c r="H197" s="48"/>
      <c r="I197" s="41"/>
      <c r="J197" s="41"/>
      <c r="K197" s="48"/>
      <c r="L197" s="41"/>
      <c r="M197" s="61"/>
      <c r="N197" s="41"/>
      <c r="O197" s="129"/>
      <c r="AE197" s="203" t="str">
        <f>+ciselniky!A201</f>
        <v>vodný motorizmus</v>
      </c>
      <c r="AF197" s="203" t="str">
        <f>+ciselniky!B201</f>
        <v>vodné skútre</v>
      </c>
      <c r="AG197" s="204">
        <f>+ciselniky!C201</f>
        <v>0.01</v>
      </c>
      <c r="AH197" s="204">
        <f>+ciselniky!D201</f>
        <v>0.5</v>
      </c>
      <c r="AI197" s="204">
        <f>+ciselniky!E201</f>
        <v>0.5</v>
      </c>
      <c r="AJ197" s="204">
        <f>+ciselniky!F201</f>
        <v>0</v>
      </c>
      <c r="AK197" s="203" t="str">
        <f>+ciselniky!G201</f>
        <v>I</v>
      </c>
    </row>
    <row r="198" spans="1:37" ht="12.75" customHeight="1">
      <c r="A198" s="67"/>
      <c r="B198" s="112">
        <f t="shared" si="9"/>
        <v>0</v>
      </c>
      <c r="C198" s="37"/>
      <c r="D198" s="67"/>
      <c r="E198" s="47"/>
      <c r="F198" s="41"/>
      <c r="G198" s="41"/>
      <c r="H198" s="48"/>
      <c r="I198" s="41"/>
      <c r="J198" s="41"/>
      <c r="K198" s="48"/>
      <c r="L198" s="41"/>
      <c r="M198" s="61"/>
      <c r="N198" s="41"/>
      <c r="O198" s="129"/>
      <c r="AE198" s="203" t="str">
        <f>+ciselniky!A202</f>
        <v>volejbal</v>
      </c>
      <c r="AF198" s="203" t="str">
        <f>+ciselniky!B202</f>
        <v>volejbal</v>
      </c>
      <c r="AG198" s="204">
        <f>+ciselniky!C202</f>
        <v>0.9</v>
      </c>
      <c r="AH198" s="204">
        <f>+ciselniky!D202</f>
        <v>0.5</v>
      </c>
      <c r="AI198" s="204">
        <f>+ciselniky!E202</f>
        <v>0.5</v>
      </c>
      <c r="AJ198" s="204">
        <f>+ciselniky!F202</f>
        <v>0</v>
      </c>
      <c r="AK198" s="203" t="str">
        <f>+ciselniky!G202</f>
        <v>K</v>
      </c>
    </row>
    <row r="199" spans="1:37" ht="12.75" customHeight="1">
      <c r="A199" s="67"/>
      <c r="B199" s="112">
        <f t="shared" si="9"/>
        <v>0</v>
      </c>
      <c r="C199" s="37"/>
      <c r="D199" s="67"/>
      <c r="E199" s="47"/>
      <c r="F199" s="41"/>
      <c r="G199" s="41"/>
      <c r="H199" s="48"/>
      <c r="I199" s="41"/>
      <c r="J199" s="41"/>
      <c r="K199" s="48"/>
      <c r="L199" s="41"/>
      <c r="M199" s="61"/>
      <c r="N199" s="41"/>
      <c r="O199" s="129"/>
      <c r="AE199" s="203" t="str">
        <f>+ciselniky!A203</f>
        <v>volejbal</v>
      </c>
      <c r="AF199" s="203" t="str">
        <f>+ciselniky!B203</f>
        <v>plážový volejbal</v>
      </c>
      <c r="AG199" s="204">
        <f>+ciselniky!C203</f>
        <v>0.1</v>
      </c>
      <c r="AH199" s="204">
        <f>+ciselniky!D203</f>
        <v>0.5</v>
      </c>
      <c r="AI199" s="204">
        <f>+ciselniky!E203</f>
        <v>0.5</v>
      </c>
      <c r="AJ199" s="204">
        <f>+ciselniky!F203</f>
        <v>0</v>
      </c>
      <c r="AK199" s="203" t="str">
        <f>+ciselniky!G203</f>
        <v>I</v>
      </c>
    </row>
    <row r="200" spans="1:37" ht="12.75" customHeight="1">
      <c r="A200" s="67"/>
      <c r="B200" s="112">
        <f t="shared" si="9"/>
        <v>0</v>
      </c>
      <c r="C200" s="37"/>
      <c r="D200" s="67"/>
      <c r="E200" s="47"/>
      <c r="F200" s="41"/>
      <c r="G200" s="41"/>
      <c r="H200" s="48"/>
      <c r="I200" s="41"/>
      <c r="J200" s="41"/>
      <c r="K200" s="48"/>
      <c r="L200" s="41"/>
      <c r="M200" s="61"/>
      <c r="N200" s="41"/>
      <c r="O200" s="129"/>
      <c r="AE200" s="203" t="str">
        <f>+ciselniky!A204</f>
        <v>vzpieranie</v>
      </c>
      <c r="AF200" s="203" t="str">
        <f>+ciselniky!B204</f>
        <v>vzpieranie</v>
      </c>
      <c r="AG200" s="204">
        <f>+ciselniky!C204</f>
        <v>1</v>
      </c>
      <c r="AH200" s="204">
        <f>+ciselniky!D204</f>
        <v>0.5</v>
      </c>
      <c r="AI200" s="204">
        <f>+ciselniky!E204</f>
        <v>0.5</v>
      </c>
      <c r="AJ200" s="204">
        <f>+ciselniky!F204</f>
        <v>0</v>
      </c>
      <c r="AK200" s="203" t="str">
        <f>+ciselniky!G204</f>
        <v>I</v>
      </c>
    </row>
    <row r="201" spans="1:37" ht="12.75" customHeight="1">
      <c r="A201" s="67"/>
      <c r="B201" s="112">
        <f t="shared" si="9"/>
        <v>0</v>
      </c>
      <c r="C201" s="37"/>
      <c r="D201" s="67"/>
      <c r="E201" s="47"/>
      <c r="F201" s="41"/>
      <c r="G201" s="41"/>
      <c r="H201" s="48"/>
      <c r="I201" s="41"/>
      <c r="J201" s="41"/>
      <c r="K201" s="48"/>
      <c r="L201" s="41"/>
      <c r="M201" s="61"/>
      <c r="N201" s="41"/>
      <c r="O201" s="129"/>
      <c r="AE201" s="203" t="str">
        <f>+ciselniky!A205</f>
        <v>wushu</v>
      </c>
      <c r="AF201" s="203" t="str">
        <f>+ciselniky!B205</f>
        <v>wushu</v>
      </c>
      <c r="AG201" s="204">
        <f>+ciselniky!C205</f>
        <v>1</v>
      </c>
      <c r="AH201" s="204">
        <f>+ciselniky!D205</f>
        <v>0.55000000000000004</v>
      </c>
      <c r="AI201" s="204">
        <f>+ciselniky!E205</f>
        <v>0.45</v>
      </c>
      <c r="AJ201" s="204">
        <f>+ciselniky!F205</f>
        <v>0</v>
      </c>
      <c r="AK201" s="203" t="str">
        <f>+ciselniky!G205</f>
        <v>I</v>
      </c>
    </row>
    <row r="202" spans="1:37" ht="12.75" customHeight="1">
      <c r="A202" s="67"/>
      <c r="B202" s="112">
        <f t="shared" si="9"/>
        <v>0</v>
      </c>
      <c r="C202" s="37"/>
      <c r="D202" s="67"/>
      <c r="E202" s="47"/>
      <c r="F202" s="41"/>
      <c r="G202" s="41"/>
      <c r="H202" s="48"/>
      <c r="I202" s="41"/>
      <c r="J202" s="41"/>
      <c r="K202" s="48"/>
      <c r="L202" s="41"/>
      <c r="M202" s="61"/>
      <c r="N202" s="41"/>
      <c r="O202" s="129"/>
      <c r="AE202" s="203" t="str">
        <f>+ciselniky!A206</f>
        <v>zápasenie</v>
      </c>
      <c r="AF202" s="203" t="str">
        <f>+ciselniky!B206</f>
        <v>zápasenie voľným štýlom</v>
      </c>
      <c r="AG202" s="204">
        <f>+ciselniky!C206</f>
        <v>0.6</v>
      </c>
      <c r="AH202" s="204">
        <f>+ciselniky!D206</f>
        <v>0.65</v>
      </c>
      <c r="AI202" s="204">
        <f>+ciselniky!E206</f>
        <v>0.35</v>
      </c>
      <c r="AJ202" s="204">
        <f>+ciselniky!F206</f>
        <v>0</v>
      </c>
      <c r="AK202" s="203" t="str">
        <f>+ciselniky!G206</f>
        <v>I</v>
      </c>
    </row>
    <row r="203" spans="1:37" ht="12.75" customHeight="1">
      <c r="A203" s="67"/>
      <c r="B203" s="112">
        <f t="shared" si="9"/>
        <v>0</v>
      </c>
      <c r="C203" s="37"/>
      <c r="D203" s="67"/>
      <c r="E203" s="47"/>
      <c r="F203" s="41"/>
      <c r="G203" s="41"/>
      <c r="H203" s="48"/>
      <c r="I203" s="41"/>
      <c r="J203" s="41"/>
      <c r="K203" s="48"/>
      <c r="L203" s="41"/>
      <c r="M203" s="61"/>
      <c r="N203" s="41"/>
      <c r="O203" s="129"/>
      <c r="AE203" s="203" t="str">
        <f>+ciselniky!A207</f>
        <v>zápasenie</v>
      </c>
      <c r="AF203" s="203" t="str">
        <f>+ciselniky!B207</f>
        <v>gréckorímske zápasenie</v>
      </c>
      <c r="AG203" s="204">
        <f>+ciselniky!C207</f>
        <v>0.4</v>
      </c>
      <c r="AH203" s="204">
        <f>+ciselniky!D207</f>
        <v>1</v>
      </c>
      <c r="AI203" s="204">
        <f>+ciselniky!E207</f>
        <v>0</v>
      </c>
      <c r="AJ203" s="204">
        <f>+ciselniky!F207</f>
        <v>0</v>
      </c>
      <c r="AK203" s="203" t="str">
        <f>+ciselniky!G207</f>
        <v>I</v>
      </c>
    </row>
    <row r="204" spans="1:37" ht="12.75" customHeight="1">
      <c r="A204" s="67"/>
      <c r="B204" s="112">
        <f t="shared" si="9"/>
        <v>0</v>
      </c>
      <c r="C204" s="37"/>
      <c r="D204" s="67"/>
      <c r="E204" s="47"/>
      <c r="F204" s="41"/>
      <c r="G204" s="41"/>
      <c r="H204" s="48"/>
      <c r="I204" s="41"/>
      <c r="J204" s="41"/>
      <c r="K204" s="48"/>
      <c r="L204" s="41"/>
      <c r="M204" s="61"/>
      <c r="N204" s="41"/>
      <c r="O204" s="129"/>
      <c r="AE204" s="203">
        <f>+ciselniky!A208</f>
        <v>0</v>
      </c>
      <c r="AF204" s="203">
        <f>+ciselniky!B208</f>
        <v>0</v>
      </c>
      <c r="AG204" s="204">
        <f>+ciselniky!C208</f>
        <v>0</v>
      </c>
      <c r="AH204" s="204">
        <f>+ciselniky!D208</f>
        <v>0</v>
      </c>
      <c r="AI204" s="204">
        <f>+ciselniky!E208</f>
        <v>0</v>
      </c>
      <c r="AJ204" s="204">
        <f>+ciselniky!F208</f>
        <v>0</v>
      </c>
      <c r="AK204" s="203">
        <f>+ciselniky!G208</f>
        <v>0</v>
      </c>
    </row>
    <row r="205" spans="1:37" ht="12.75" customHeight="1">
      <c r="A205" s="67"/>
      <c r="B205" s="112">
        <f t="shared" si="9"/>
        <v>0</v>
      </c>
      <c r="C205" s="37"/>
      <c r="D205" s="67"/>
      <c r="E205" s="47"/>
      <c r="F205" s="41"/>
      <c r="G205" s="41"/>
      <c r="H205" s="48"/>
      <c r="I205" s="41"/>
      <c r="J205" s="41"/>
      <c r="K205" s="48"/>
      <c r="L205" s="41"/>
      <c r="M205" s="61"/>
      <c r="N205" s="41"/>
      <c r="O205" s="129"/>
      <c r="AE205" s="203">
        <f>+ciselniky!A209</f>
        <v>0</v>
      </c>
      <c r="AF205" s="203">
        <f>+ciselniky!B209</f>
        <v>0</v>
      </c>
      <c r="AG205" s="204">
        <f>+ciselniky!C209</f>
        <v>0</v>
      </c>
      <c r="AH205" s="204">
        <f>+ciselniky!D209</f>
        <v>0</v>
      </c>
      <c r="AI205" s="204">
        <f>+ciselniky!E209</f>
        <v>0</v>
      </c>
      <c r="AJ205" s="204">
        <f>+ciselniky!F209</f>
        <v>0</v>
      </c>
      <c r="AK205" s="203">
        <f>+ciselniky!G209</f>
        <v>0</v>
      </c>
    </row>
    <row r="206" spans="1:37" ht="12.75" customHeight="1">
      <c r="A206" s="67"/>
      <c r="B206" s="112">
        <f t="shared" si="9"/>
        <v>0</v>
      </c>
      <c r="C206" s="37"/>
      <c r="D206" s="67"/>
      <c r="E206" s="47"/>
      <c r="F206" s="41"/>
      <c r="G206" s="41"/>
      <c r="H206" s="48"/>
      <c r="I206" s="41"/>
      <c r="J206" s="41"/>
      <c r="K206" s="48"/>
      <c r="L206" s="41"/>
      <c r="M206" s="61"/>
      <c r="N206" s="41"/>
      <c r="O206" s="129"/>
      <c r="AE206" s="203">
        <f>+ciselniky!A210</f>
        <v>0</v>
      </c>
      <c r="AF206" s="203">
        <f>+ciselniky!B210</f>
        <v>0</v>
      </c>
      <c r="AG206" s="204">
        <f>+ciselniky!C210</f>
        <v>0</v>
      </c>
      <c r="AH206" s="204">
        <f>+ciselniky!D210</f>
        <v>0</v>
      </c>
      <c r="AI206" s="204">
        <f>+ciselniky!E210</f>
        <v>0</v>
      </c>
      <c r="AJ206" s="204">
        <f>+ciselniky!F210</f>
        <v>0</v>
      </c>
      <c r="AK206" s="203">
        <f>+ciselniky!G210</f>
        <v>0</v>
      </c>
    </row>
    <row r="207" spans="1:37" ht="12.75" customHeight="1">
      <c r="A207" s="67"/>
      <c r="B207" s="112">
        <f t="shared" si="9"/>
        <v>0</v>
      </c>
      <c r="C207" s="37"/>
      <c r="D207" s="67"/>
      <c r="E207" s="47"/>
      <c r="F207" s="41"/>
      <c r="G207" s="41"/>
      <c r="H207" s="48"/>
      <c r="I207" s="41"/>
      <c r="J207" s="41"/>
      <c r="K207" s="48"/>
      <c r="L207" s="41"/>
      <c r="M207" s="61"/>
      <c r="N207" s="41"/>
      <c r="O207" s="129"/>
      <c r="AE207" s="203">
        <f>+ciselniky!A211</f>
        <v>0</v>
      </c>
      <c r="AF207" s="203">
        <f>+ciselniky!B211</f>
        <v>0</v>
      </c>
      <c r="AG207" s="204">
        <f>+ciselniky!C211</f>
        <v>0</v>
      </c>
      <c r="AH207" s="204">
        <f>+ciselniky!D211</f>
        <v>0</v>
      </c>
      <c r="AI207" s="204">
        <f>+ciselniky!E211</f>
        <v>0</v>
      </c>
      <c r="AJ207" s="204">
        <f>+ciselniky!F211</f>
        <v>0</v>
      </c>
      <c r="AK207" s="203">
        <f>+ciselniky!G211</f>
        <v>0</v>
      </c>
    </row>
    <row r="208" spans="1:37" ht="12.75" customHeight="1">
      <c r="A208" s="67"/>
      <c r="B208" s="112">
        <f t="shared" si="9"/>
        <v>0</v>
      </c>
      <c r="C208" s="37"/>
      <c r="D208" s="67"/>
      <c r="E208" s="47"/>
      <c r="F208" s="41"/>
      <c r="G208" s="41"/>
      <c r="H208" s="48"/>
      <c r="I208" s="41"/>
      <c r="J208" s="41"/>
      <c r="K208" s="48"/>
      <c r="L208" s="41"/>
      <c r="M208" s="61"/>
      <c r="N208" s="41"/>
      <c r="O208" s="129"/>
      <c r="AE208" s="203">
        <f>+ciselniky!A212</f>
        <v>0</v>
      </c>
      <c r="AF208" s="203">
        <f>+ciselniky!B212</f>
        <v>0</v>
      </c>
      <c r="AG208" s="204">
        <f>+ciselniky!C212</f>
        <v>0</v>
      </c>
      <c r="AH208" s="204">
        <f>+ciselniky!D212</f>
        <v>0</v>
      </c>
      <c r="AI208" s="204">
        <f>+ciselniky!E212</f>
        <v>0</v>
      </c>
      <c r="AJ208" s="204">
        <f>+ciselniky!F212</f>
        <v>0</v>
      </c>
      <c r="AK208" s="203">
        <f>+ciselniky!G212</f>
        <v>0</v>
      </c>
    </row>
    <row r="209" spans="1:37" ht="12.75" customHeight="1">
      <c r="A209" s="67"/>
      <c r="B209" s="112">
        <f t="shared" si="9"/>
        <v>0</v>
      </c>
      <c r="C209" s="37"/>
      <c r="D209" s="67"/>
      <c r="E209" s="47"/>
      <c r="F209" s="41"/>
      <c r="G209" s="41"/>
      <c r="H209" s="48"/>
      <c r="I209" s="41"/>
      <c r="J209" s="41"/>
      <c r="K209" s="48"/>
      <c r="L209" s="41"/>
      <c r="M209" s="61"/>
      <c r="N209" s="41"/>
      <c r="O209" s="129"/>
      <c r="AE209" s="203">
        <f>+ciselniky!A213</f>
        <v>0</v>
      </c>
      <c r="AF209" s="203">
        <f>+ciselniky!B213</f>
        <v>0</v>
      </c>
      <c r="AG209" s="204">
        <f>+ciselniky!C213</f>
        <v>0</v>
      </c>
      <c r="AH209" s="204">
        <f>+ciselniky!D213</f>
        <v>0</v>
      </c>
      <c r="AI209" s="204">
        <f>+ciselniky!E213</f>
        <v>0</v>
      </c>
      <c r="AJ209" s="204">
        <f>+ciselniky!F213</f>
        <v>0</v>
      </c>
      <c r="AK209" s="203">
        <f>+ciselniky!G213</f>
        <v>0</v>
      </c>
    </row>
    <row r="210" spans="1:37" ht="12.75" customHeight="1">
      <c r="A210" s="67"/>
      <c r="B210" s="112">
        <f t="shared" ref="B210:B273" si="10">$C$2</f>
        <v>0</v>
      </c>
      <c r="C210" s="37"/>
      <c r="D210" s="67"/>
      <c r="E210" s="47"/>
      <c r="F210" s="41"/>
      <c r="G210" s="41"/>
      <c r="H210" s="48"/>
      <c r="I210" s="41"/>
      <c r="J210" s="41"/>
      <c r="K210" s="48"/>
      <c r="L210" s="41"/>
      <c r="M210" s="61"/>
      <c r="N210" s="41"/>
      <c r="O210" s="129"/>
      <c r="AE210" s="203">
        <f>+ciselniky!A214</f>
        <v>0</v>
      </c>
      <c r="AF210" s="203">
        <f>+ciselniky!B214</f>
        <v>0</v>
      </c>
      <c r="AG210" s="204">
        <f>+ciselniky!C214</f>
        <v>0</v>
      </c>
      <c r="AH210" s="204">
        <f>+ciselniky!D214</f>
        <v>0</v>
      </c>
      <c r="AI210" s="204">
        <f>+ciselniky!E214</f>
        <v>0</v>
      </c>
      <c r="AJ210" s="204">
        <f>+ciselniky!F214</f>
        <v>0</v>
      </c>
      <c r="AK210" s="203">
        <f>+ciselniky!G214</f>
        <v>0</v>
      </c>
    </row>
    <row r="211" spans="1:37" ht="12.75" customHeight="1">
      <c r="A211" s="67"/>
      <c r="B211" s="112">
        <f t="shared" si="10"/>
        <v>0</v>
      </c>
      <c r="C211" s="37"/>
      <c r="D211" s="67"/>
      <c r="E211" s="47"/>
      <c r="F211" s="41"/>
      <c r="G211" s="41"/>
      <c r="H211" s="48"/>
      <c r="I211" s="41"/>
      <c r="J211" s="41"/>
      <c r="K211" s="48"/>
      <c r="L211" s="41"/>
      <c r="M211" s="61"/>
      <c r="N211" s="41"/>
      <c r="O211" s="129"/>
      <c r="AE211" s="203">
        <f>+ciselniky!A215</f>
        <v>0</v>
      </c>
      <c r="AF211" s="203">
        <f>+ciselniky!B215</f>
        <v>0</v>
      </c>
      <c r="AG211" s="204">
        <f>+ciselniky!C215</f>
        <v>0</v>
      </c>
      <c r="AH211" s="204">
        <f>+ciselniky!D215</f>
        <v>0</v>
      </c>
      <c r="AI211" s="204">
        <f>+ciselniky!E215</f>
        <v>0</v>
      </c>
      <c r="AJ211" s="204">
        <f>+ciselniky!F215</f>
        <v>0</v>
      </c>
      <c r="AK211" s="203">
        <f>+ciselniky!G215</f>
        <v>0</v>
      </c>
    </row>
    <row r="212" spans="1:37" ht="12.75" customHeight="1">
      <c r="A212" s="67"/>
      <c r="B212" s="112">
        <f t="shared" si="10"/>
        <v>0</v>
      </c>
      <c r="C212" s="37"/>
      <c r="D212" s="67"/>
      <c r="E212" s="47"/>
      <c r="F212" s="41"/>
      <c r="G212" s="41"/>
      <c r="H212" s="48"/>
      <c r="I212" s="41"/>
      <c r="J212" s="41"/>
      <c r="K212" s="48"/>
      <c r="L212" s="41"/>
      <c r="M212" s="61"/>
      <c r="N212" s="41"/>
      <c r="O212" s="129"/>
      <c r="AE212" s="203">
        <f>+ciselniky!A216</f>
        <v>0</v>
      </c>
      <c r="AF212" s="203">
        <f>+ciselniky!B216</f>
        <v>0</v>
      </c>
      <c r="AG212" s="204">
        <f>+ciselniky!C216</f>
        <v>0</v>
      </c>
      <c r="AH212" s="204">
        <f>+ciselniky!D216</f>
        <v>0</v>
      </c>
      <c r="AI212" s="204">
        <f>+ciselniky!E216</f>
        <v>0</v>
      </c>
      <c r="AJ212" s="204">
        <f>+ciselniky!F216</f>
        <v>0</v>
      </c>
      <c r="AK212" s="203">
        <f>+ciselniky!G216</f>
        <v>0</v>
      </c>
    </row>
    <row r="213" spans="1:37" ht="12.75" customHeight="1">
      <c r="A213" s="67"/>
      <c r="B213" s="112">
        <f t="shared" si="10"/>
        <v>0</v>
      </c>
      <c r="C213" s="37"/>
      <c r="D213" s="67"/>
      <c r="E213" s="47"/>
      <c r="F213" s="41"/>
      <c r="G213" s="41"/>
      <c r="H213" s="48"/>
      <c r="I213" s="41"/>
      <c r="J213" s="41"/>
      <c r="K213" s="48"/>
      <c r="L213" s="41"/>
      <c r="M213" s="61"/>
      <c r="N213" s="41"/>
      <c r="O213" s="129"/>
      <c r="AE213" s="203">
        <f>+ciselniky!A217</f>
        <v>0</v>
      </c>
      <c r="AF213" s="203">
        <f>+ciselniky!B217</f>
        <v>0</v>
      </c>
      <c r="AG213" s="204">
        <f>+ciselniky!C217</f>
        <v>0</v>
      </c>
      <c r="AH213" s="204">
        <f>+ciselniky!D217</f>
        <v>0</v>
      </c>
      <c r="AI213" s="204">
        <f>+ciselniky!E217</f>
        <v>0</v>
      </c>
      <c r="AJ213" s="204">
        <f>+ciselniky!F217</f>
        <v>0</v>
      </c>
      <c r="AK213" s="203">
        <f>+ciselniky!G217</f>
        <v>0</v>
      </c>
    </row>
    <row r="214" spans="1:37" ht="12.75" customHeight="1">
      <c r="A214" s="67"/>
      <c r="B214" s="112">
        <f t="shared" si="10"/>
        <v>0</v>
      </c>
      <c r="C214" s="37"/>
      <c r="D214" s="67"/>
      <c r="E214" s="47"/>
      <c r="F214" s="41"/>
      <c r="G214" s="41"/>
      <c r="H214" s="48"/>
      <c r="I214" s="41"/>
      <c r="J214" s="41"/>
      <c r="K214" s="48"/>
      <c r="L214" s="41"/>
      <c r="M214" s="61"/>
      <c r="N214" s="41"/>
      <c r="O214" s="129"/>
      <c r="AE214" s="203">
        <f>+ciselniky!A218</f>
        <v>0</v>
      </c>
      <c r="AF214" s="203">
        <f>+ciselniky!B218</f>
        <v>0</v>
      </c>
      <c r="AG214" s="204">
        <f>+ciselniky!C218</f>
        <v>0</v>
      </c>
      <c r="AH214" s="204">
        <f>+ciselniky!D218</f>
        <v>0</v>
      </c>
      <c r="AI214" s="204">
        <f>+ciselniky!E218</f>
        <v>0</v>
      </c>
      <c r="AJ214" s="204">
        <f>+ciselniky!F218</f>
        <v>0</v>
      </c>
      <c r="AK214" s="203">
        <f>+ciselniky!G218</f>
        <v>0</v>
      </c>
    </row>
    <row r="215" spans="1:37" ht="12.75" customHeight="1">
      <c r="A215" s="67"/>
      <c r="B215" s="112">
        <f t="shared" si="10"/>
        <v>0</v>
      </c>
      <c r="C215" s="37"/>
      <c r="D215" s="67"/>
      <c r="E215" s="47"/>
      <c r="F215" s="41"/>
      <c r="G215" s="41"/>
      <c r="H215" s="48"/>
      <c r="I215" s="41"/>
      <c r="J215" s="41"/>
      <c r="K215" s="48"/>
      <c r="L215" s="41"/>
      <c r="M215" s="61"/>
      <c r="N215" s="41"/>
      <c r="O215" s="129"/>
      <c r="AE215" s="203">
        <f>+ciselniky!A219</f>
        <v>0</v>
      </c>
      <c r="AF215" s="203">
        <f>+ciselniky!B219</f>
        <v>0</v>
      </c>
      <c r="AG215" s="204">
        <f>+ciselniky!C219</f>
        <v>0</v>
      </c>
      <c r="AH215" s="204">
        <f>+ciselniky!D219</f>
        <v>0</v>
      </c>
      <c r="AI215" s="204">
        <f>+ciselniky!E219</f>
        <v>0</v>
      </c>
      <c r="AJ215" s="204">
        <f>+ciselniky!F219</f>
        <v>0</v>
      </c>
      <c r="AK215" s="203">
        <f>+ciselniky!G219</f>
        <v>0</v>
      </c>
    </row>
    <row r="216" spans="1:37" ht="12.75" customHeight="1">
      <c r="A216" s="67"/>
      <c r="B216" s="112">
        <f t="shared" si="10"/>
        <v>0</v>
      </c>
      <c r="C216" s="37"/>
      <c r="D216" s="67"/>
      <c r="E216" s="47"/>
      <c r="F216" s="41"/>
      <c r="G216" s="41"/>
      <c r="H216" s="48"/>
      <c r="I216" s="41"/>
      <c r="J216" s="41"/>
      <c r="K216" s="48"/>
      <c r="L216" s="41"/>
      <c r="M216" s="61"/>
      <c r="N216" s="41"/>
      <c r="O216" s="129"/>
      <c r="AE216" s="203">
        <f>+ciselniky!A220</f>
        <v>0</v>
      </c>
      <c r="AF216" s="203">
        <f>+ciselniky!B220</f>
        <v>0</v>
      </c>
      <c r="AG216" s="204">
        <f>+ciselniky!C220</f>
        <v>0</v>
      </c>
      <c r="AH216" s="204">
        <f>+ciselniky!D220</f>
        <v>0</v>
      </c>
      <c r="AI216" s="204">
        <f>+ciselniky!E220</f>
        <v>0</v>
      </c>
      <c r="AJ216" s="204">
        <f>+ciselniky!F220</f>
        <v>0</v>
      </c>
      <c r="AK216" s="203">
        <f>+ciselniky!G220</f>
        <v>0</v>
      </c>
    </row>
    <row r="217" spans="1:37" ht="12.75" customHeight="1">
      <c r="A217" s="67"/>
      <c r="B217" s="112">
        <f t="shared" si="10"/>
        <v>0</v>
      </c>
      <c r="C217" s="37"/>
      <c r="D217" s="67"/>
      <c r="E217" s="47"/>
      <c r="F217" s="41"/>
      <c r="G217" s="41"/>
      <c r="H217" s="48"/>
      <c r="I217" s="41"/>
      <c r="J217" s="41"/>
      <c r="K217" s="48"/>
      <c r="L217" s="41"/>
      <c r="M217" s="61"/>
      <c r="N217" s="41"/>
      <c r="O217" s="129"/>
      <c r="AE217" s="203">
        <f>+ciselniky!A221</f>
        <v>0</v>
      </c>
      <c r="AF217" s="203">
        <f>+ciselniky!B221</f>
        <v>0</v>
      </c>
      <c r="AG217" s="204">
        <f>+ciselniky!C221</f>
        <v>0</v>
      </c>
      <c r="AH217" s="204">
        <f>+ciselniky!D221</f>
        <v>0</v>
      </c>
      <c r="AI217" s="204">
        <f>+ciselniky!E221</f>
        <v>0</v>
      </c>
      <c r="AJ217" s="204">
        <f>+ciselniky!F221</f>
        <v>0</v>
      </c>
      <c r="AK217" s="203">
        <f>+ciselniky!G221</f>
        <v>0</v>
      </c>
    </row>
    <row r="218" spans="1:37" ht="12.75" customHeight="1">
      <c r="A218" s="67"/>
      <c r="B218" s="112">
        <f t="shared" si="10"/>
        <v>0</v>
      </c>
      <c r="C218" s="37"/>
      <c r="D218" s="67"/>
      <c r="E218" s="47"/>
      <c r="F218" s="41"/>
      <c r="G218" s="41"/>
      <c r="H218" s="48"/>
      <c r="I218" s="41"/>
      <c r="J218" s="41"/>
      <c r="K218" s="48"/>
      <c r="L218" s="41"/>
      <c r="M218" s="61"/>
      <c r="N218" s="41"/>
      <c r="O218" s="129"/>
      <c r="AE218" s="203">
        <f>+ciselniky!A222</f>
        <v>0</v>
      </c>
      <c r="AF218" s="203">
        <f>+ciselniky!B222</f>
        <v>0</v>
      </c>
      <c r="AG218" s="204">
        <f>+ciselniky!C222</f>
        <v>0</v>
      </c>
      <c r="AH218" s="204">
        <f>+ciselniky!D222</f>
        <v>0</v>
      </c>
      <c r="AI218" s="204">
        <f>+ciselniky!E222</f>
        <v>0</v>
      </c>
      <c r="AJ218" s="204">
        <f>+ciselniky!F222</f>
        <v>0</v>
      </c>
      <c r="AK218" s="203">
        <f>+ciselniky!G222</f>
        <v>0</v>
      </c>
    </row>
    <row r="219" spans="1:37" ht="12.75" customHeight="1">
      <c r="A219" s="67"/>
      <c r="B219" s="112">
        <f t="shared" si="10"/>
        <v>0</v>
      </c>
      <c r="C219" s="37"/>
      <c r="D219" s="67"/>
      <c r="E219" s="47"/>
      <c r="F219" s="41"/>
      <c r="G219" s="41"/>
      <c r="H219" s="48"/>
      <c r="I219" s="41"/>
      <c r="J219" s="41"/>
      <c r="K219" s="48"/>
      <c r="L219" s="41"/>
      <c r="M219" s="61"/>
      <c r="N219" s="41"/>
      <c r="O219" s="129"/>
      <c r="AE219" s="203" t="str">
        <f>+ciselniky!A223</f>
        <v>Podujatia (Vysledky, PP)</v>
      </c>
      <c r="AF219" s="203" t="str">
        <f>+ciselniky!B223</f>
        <v>redukcia</v>
      </c>
      <c r="AG219" s="204" t="str">
        <f>+ciselniky!C223</f>
        <v>názov</v>
      </c>
      <c r="AH219" s="204">
        <f>+ciselniky!D223</f>
        <v>0</v>
      </c>
      <c r="AI219" s="204">
        <f>+ciselniky!E223</f>
        <v>0</v>
      </c>
      <c r="AJ219" s="204">
        <f>+ciselniky!F223</f>
        <v>0</v>
      </c>
      <c r="AK219" s="203">
        <f>+ciselniky!G223</f>
        <v>0</v>
      </c>
    </row>
    <row r="220" spans="1:37" ht="12.75" customHeight="1">
      <c r="A220" s="67"/>
      <c r="B220" s="112">
        <f t="shared" si="10"/>
        <v>0</v>
      </c>
      <c r="C220" s="37"/>
      <c r="D220" s="67"/>
      <c r="E220" s="47"/>
      <c r="F220" s="41"/>
      <c r="G220" s="41"/>
      <c r="H220" s="48"/>
      <c r="I220" s="41"/>
      <c r="J220" s="41"/>
      <c r="K220" s="48"/>
      <c r="L220" s="41"/>
      <c r="M220" s="61"/>
      <c r="N220" s="41"/>
      <c r="O220" s="129"/>
      <c r="AE220" s="203" t="str">
        <f>+ciselniky!A224</f>
        <v>OH/ZOH</v>
      </c>
      <c r="AF220" s="203">
        <f>+ciselniky!B224</f>
        <v>-10</v>
      </c>
      <c r="AG220" s="204" t="str">
        <f>+ciselniky!C224</f>
        <v>olympijské hry, zimné olympijské hry</v>
      </c>
      <c r="AH220" s="204">
        <f>+ciselniky!D224</f>
        <v>0</v>
      </c>
      <c r="AI220" s="204">
        <f>+ciselniky!E224</f>
        <v>0</v>
      </c>
      <c r="AJ220" s="204">
        <f>+ciselniky!F224</f>
        <v>0</v>
      </c>
      <c r="AK220" s="203">
        <f>+ciselniky!G224</f>
        <v>0</v>
      </c>
    </row>
    <row r="221" spans="1:37" ht="12.75" customHeight="1">
      <c r="A221" s="67"/>
      <c r="B221" s="112">
        <f t="shared" si="10"/>
        <v>0</v>
      </c>
      <c r="C221" s="37"/>
      <c r="D221" s="67"/>
      <c r="E221" s="47"/>
      <c r="F221" s="41"/>
      <c r="G221" s="41"/>
      <c r="H221" s="48"/>
      <c r="I221" s="41"/>
      <c r="J221" s="41"/>
      <c r="K221" s="48"/>
      <c r="L221" s="41"/>
      <c r="M221" s="61"/>
      <c r="N221" s="41"/>
      <c r="O221" s="129"/>
      <c r="AE221" s="203" t="str">
        <f>+ciselniky!A225</f>
        <v>SHNŠ</v>
      </c>
      <c r="AF221" s="203">
        <f>+ciselniky!B225</f>
        <v>0</v>
      </c>
      <c r="AG221" s="204" t="str">
        <f>+ciselniky!C225</f>
        <v>svetové hry neolympijských športov</v>
      </c>
      <c r="AH221" s="204">
        <f>+ciselniky!D225</f>
        <v>0</v>
      </c>
      <c r="AI221" s="204">
        <f>+ciselniky!E225</f>
        <v>0</v>
      </c>
      <c r="AJ221" s="204">
        <f>+ciselniky!F225</f>
        <v>0</v>
      </c>
      <c r="AK221" s="203">
        <f>+ciselniky!G225</f>
        <v>0</v>
      </c>
    </row>
    <row r="222" spans="1:37" ht="12.75" customHeight="1">
      <c r="A222" s="67"/>
      <c r="B222" s="112">
        <f t="shared" si="10"/>
        <v>0</v>
      </c>
      <c r="C222" s="37"/>
      <c r="D222" s="67"/>
      <c r="E222" s="47"/>
      <c r="F222" s="41"/>
      <c r="G222" s="41"/>
      <c r="H222" s="48"/>
      <c r="I222" s="41"/>
      <c r="J222" s="41"/>
      <c r="K222" s="48"/>
      <c r="L222" s="41"/>
      <c r="M222" s="61"/>
      <c r="N222" s="41"/>
      <c r="O222" s="129"/>
      <c r="AE222" s="203" t="str">
        <f>+ciselniky!A226</f>
        <v>MS/HMS</v>
      </c>
      <c r="AF222" s="203">
        <f>+ciselniky!B226</f>
        <v>0</v>
      </c>
      <c r="AG222" s="204" t="str">
        <f>+ciselniky!C226</f>
        <v>majstrovstvá sveta, halové majstrovstvá sveta</v>
      </c>
      <c r="AH222" s="204">
        <f>+ciselniky!D226</f>
        <v>0</v>
      </c>
      <c r="AI222" s="204">
        <f>+ciselniky!E226</f>
        <v>0</v>
      </c>
      <c r="AJ222" s="204">
        <f>+ciselniky!F226</f>
        <v>0</v>
      </c>
      <c r="AK222" s="203">
        <f>+ciselniky!G226</f>
        <v>0</v>
      </c>
    </row>
    <row r="223" spans="1:37" ht="12.75" customHeight="1">
      <c r="A223" s="67"/>
      <c r="B223" s="112">
        <f t="shared" si="10"/>
        <v>0</v>
      </c>
      <c r="C223" s="37"/>
      <c r="D223" s="67"/>
      <c r="E223" s="47"/>
      <c r="F223" s="41"/>
      <c r="G223" s="41"/>
      <c r="H223" s="48"/>
      <c r="I223" s="41"/>
      <c r="J223" s="41"/>
      <c r="K223" s="48"/>
      <c r="L223" s="41"/>
      <c r="M223" s="61"/>
      <c r="N223" s="41"/>
      <c r="O223" s="129"/>
      <c r="AE223" s="60"/>
      <c r="AF223" s="60"/>
      <c r="AG223" s="327"/>
      <c r="AH223" s="327"/>
      <c r="AI223" s="327"/>
      <c r="AJ223" s="327"/>
      <c r="AK223" s="60"/>
    </row>
    <row r="224" spans="1:37" ht="12.75" customHeight="1">
      <c r="A224" s="67"/>
      <c r="B224" s="112">
        <f t="shared" si="10"/>
        <v>0</v>
      </c>
      <c r="C224" s="37"/>
      <c r="D224" s="67"/>
      <c r="E224" s="47"/>
      <c r="F224" s="41"/>
      <c r="G224" s="41"/>
      <c r="H224" s="48"/>
      <c r="I224" s="41"/>
      <c r="J224" s="41"/>
      <c r="K224" s="48"/>
      <c r="L224" s="41"/>
      <c r="M224" s="61"/>
      <c r="N224" s="41"/>
      <c r="O224" s="129"/>
      <c r="AE224" s="60"/>
      <c r="AF224" s="60"/>
      <c r="AG224" s="327"/>
      <c r="AH224" s="327"/>
      <c r="AI224" s="327"/>
      <c r="AJ224" s="327"/>
      <c r="AK224" s="60"/>
    </row>
    <row r="225" spans="1:37" ht="12.75" customHeight="1">
      <c r="A225" s="67"/>
      <c r="B225" s="112">
        <f t="shared" si="10"/>
        <v>0</v>
      </c>
      <c r="C225" s="37"/>
      <c r="D225" s="67"/>
      <c r="E225" s="47"/>
      <c r="F225" s="41"/>
      <c r="G225" s="41"/>
      <c r="H225" s="48"/>
      <c r="I225" s="41"/>
      <c r="J225" s="41"/>
      <c r="K225" s="48"/>
      <c r="L225" s="41"/>
      <c r="M225" s="61"/>
      <c r="N225" s="41"/>
      <c r="O225" s="129"/>
      <c r="AE225" s="60"/>
      <c r="AF225" s="60"/>
      <c r="AG225" s="327"/>
      <c r="AH225" s="327"/>
      <c r="AI225" s="327"/>
      <c r="AJ225" s="327"/>
      <c r="AK225" s="60"/>
    </row>
    <row r="226" spans="1:37" ht="12.75" customHeight="1">
      <c r="A226" s="67"/>
      <c r="B226" s="112">
        <f t="shared" si="10"/>
        <v>0</v>
      </c>
      <c r="C226" s="37"/>
      <c r="D226" s="67"/>
      <c r="E226" s="47"/>
      <c r="F226" s="41"/>
      <c r="G226" s="41"/>
      <c r="H226" s="48"/>
      <c r="I226" s="41"/>
      <c r="J226" s="41"/>
      <c r="K226" s="48"/>
      <c r="L226" s="41"/>
      <c r="M226" s="61"/>
      <c r="N226" s="41"/>
      <c r="O226" s="129"/>
      <c r="AE226" s="60"/>
      <c r="AF226" s="60"/>
      <c r="AG226" s="327"/>
      <c r="AH226" s="327"/>
      <c r="AI226" s="327"/>
      <c r="AJ226" s="327"/>
      <c r="AK226" s="60"/>
    </row>
    <row r="227" spans="1:37" ht="12.75" customHeight="1">
      <c r="A227" s="67"/>
      <c r="B227" s="112">
        <f t="shared" si="10"/>
        <v>0</v>
      </c>
      <c r="C227" s="37"/>
      <c r="D227" s="67"/>
      <c r="E227" s="47"/>
      <c r="F227" s="41"/>
      <c r="G227" s="41"/>
      <c r="H227" s="48"/>
      <c r="I227" s="41"/>
      <c r="J227" s="41"/>
      <c r="K227" s="48"/>
      <c r="L227" s="41"/>
      <c r="M227" s="61"/>
      <c r="N227" s="41"/>
      <c r="O227" s="129"/>
    </row>
    <row r="228" spans="1:37" ht="12.75" customHeight="1">
      <c r="A228" s="67"/>
      <c r="B228" s="112">
        <f t="shared" si="10"/>
        <v>0</v>
      </c>
      <c r="C228" s="37"/>
      <c r="D228" s="67"/>
      <c r="E228" s="47"/>
      <c r="F228" s="41"/>
      <c r="G228" s="41"/>
      <c r="H228" s="48"/>
      <c r="I228" s="41"/>
      <c r="J228" s="41"/>
      <c r="K228" s="48"/>
      <c r="L228" s="41"/>
      <c r="M228" s="61"/>
      <c r="N228" s="41"/>
      <c r="O228" s="129"/>
    </row>
    <row r="229" spans="1:37" ht="12.75" customHeight="1">
      <c r="A229" s="67"/>
      <c r="B229" s="112">
        <f t="shared" si="10"/>
        <v>0</v>
      </c>
      <c r="C229" s="37"/>
      <c r="D229" s="67"/>
      <c r="E229" s="47"/>
      <c r="F229" s="41"/>
      <c r="G229" s="41"/>
      <c r="H229" s="48"/>
      <c r="I229" s="41"/>
      <c r="J229" s="41"/>
      <c r="K229" s="48"/>
      <c r="L229" s="41"/>
      <c r="M229" s="61"/>
      <c r="N229" s="41"/>
      <c r="O229" s="129"/>
    </row>
    <row r="230" spans="1:37" ht="12.75" customHeight="1">
      <c r="A230" s="67"/>
      <c r="B230" s="112">
        <f t="shared" si="10"/>
        <v>0</v>
      </c>
      <c r="C230" s="37"/>
      <c r="D230" s="67"/>
      <c r="E230" s="47"/>
      <c r="F230" s="41"/>
      <c r="G230" s="41"/>
      <c r="H230" s="48"/>
      <c r="I230" s="41"/>
      <c r="J230" s="41"/>
      <c r="K230" s="48"/>
      <c r="L230" s="41"/>
      <c r="M230" s="61"/>
      <c r="N230" s="41"/>
      <c r="O230" s="129"/>
    </row>
    <row r="231" spans="1:37" ht="12.75" customHeight="1">
      <c r="A231" s="67"/>
      <c r="B231" s="112">
        <f t="shared" si="10"/>
        <v>0</v>
      </c>
      <c r="C231" s="37"/>
      <c r="D231" s="67"/>
      <c r="E231" s="47"/>
      <c r="F231" s="41"/>
      <c r="G231" s="41"/>
      <c r="H231" s="48"/>
      <c r="I231" s="41"/>
      <c r="J231" s="41"/>
      <c r="K231" s="48"/>
      <c r="L231" s="41"/>
      <c r="M231" s="61"/>
      <c r="N231" s="41"/>
      <c r="O231" s="129"/>
    </row>
    <row r="232" spans="1:37" ht="12.75" customHeight="1">
      <c r="A232" s="67"/>
      <c r="B232" s="112">
        <f t="shared" si="10"/>
        <v>0</v>
      </c>
      <c r="C232" s="37"/>
      <c r="D232" s="67"/>
      <c r="E232" s="47"/>
      <c r="F232" s="41"/>
      <c r="G232" s="41"/>
      <c r="H232" s="48"/>
      <c r="I232" s="41"/>
      <c r="J232" s="41"/>
      <c r="K232" s="48"/>
      <c r="L232" s="41"/>
      <c r="M232" s="61"/>
      <c r="N232" s="41"/>
      <c r="O232" s="129"/>
    </row>
    <row r="233" spans="1:37" ht="12.75" customHeight="1">
      <c r="A233" s="67"/>
      <c r="B233" s="112">
        <f t="shared" si="10"/>
        <v>0</v>
      </c>
      <c r="C233" s="37"/>
      <c r="D233" s="67"/>
      <c r="E233" s="47"/>
      <c r="F233" s="41"/>
      <c r="G233" s="41"/>
      <c r="H233" s="48"/>
      <c r="I233" s="41"/>
      <c r="J233" s="41"/>
      <c r="K233" s="48"/>
      <c r="L233" s="41"/>
      <c r="M233" s="61"/>
      <c r="N233" s="41"/>
      <c r="O233" s="129"/>
    </row>
    <row r="234" spans="1:37" ht="12.75" customHeight="1">
      <c r="A234" s="67"/>
      <c r="B234" s="112">
        <f t="shared" si="10"/>
        <v>0</v>
      </c>
      <c r="C234" s="37"/>
      <c r="D234" s="67"/>
      <c r="E234" s="47"/>
      <c r="F234" s="41"/>
      <c r="G234" s="41"/>
      <c r="H234" s="48"/>
      <c r="I234" s="41"/>
      <c r="J234" s="41"/>
      <c r="K234" s="48"/>
      <c r="L234" s="41"/>
      <c r="M234" s="61"/>
      <c r="N234" s="41"/>
      <c r="O234" s="129"/>
    </row>
    <row r="235" spans="1:37" ht="12.75" customHeight="1">
      <c r="A235" s="67"/>
      <c r="B235" s="112">
        <f t="shared" si="10"/>
        <v>0</v>
      </c>
      <c r="C235" s="37"/>
      <c r="D235" s="67"/>
      <c r="E235" s="47"/>
      <c r="F235" s="41"/>
      <c r="G235" s="41"/>
      <c r="H235" s="48"/>
      <c r="I235" s="41"/>
      <c r="J235" s="41"/>
      <c r="K235" s="48"/>
      <c r="L235" s="41"/>
      <c r="M235" s="61"/>
      <c r="N235" s="41"/>
      <c r="O235" s="129"/>
    </row>
    <row r="236" spans="1:37" ht="12.75" customHeight="1">
      <c r="A236" s="67"/>
      <c r="B236" s="112">
        <f t="shared" si="10"/>
        <v>0</v>
      </c>
      <c r="C236" s="37"/>
      <c r="D236" s="67"/>
      <c r="E236" s="47"/>
      <c r="F236" s="41"/>
      <c r="G236" s="41"/>
      <c r="H236" s="48"/>
      <c r="I236" s="41"/>
      <c r="J236" s="41"/>
      <c r="K236" s="48"/>
      <c r="L236" s="41"/>
      <c r="M236" s="61"/>
      <c r="N236" s="41"/>
      <c r="O236" s="129"/>
    </row>
    <row r="237" spans="1:37" ht="12.75" customHeight="1">
      <c r="A237" s="67"/>
      <c r="B237" s="112">
        <f t="shared" si="10"/>
        <v>0</v>
      </c>
      <c r="C237" s="37"/>
      <c r="D237" s="67"/>
      <c r="E237" s="47"/>
      <c r="F237" s="41"/>
      <c r="G237" s="41"/>
      <c r="H237" s="48"/>
      <c r="I237" s="41"/>
      <c r="J237" s="41"/>
      <c r="K237" s="48"/>
      <c r="L237" s="41"/>
      <c r="M237" s="61"/>
      <c r="N237" s="41"/>
      <c r="O237" s="129"/>
    </row>
    <row r="238" spans="1:37" ht="12.75" customHeight="1">
      <c r="A238" s="67"/>
      <c r="B238" s="112">
        <f t="shared" si="10"/>
        <v>0</v>
      </c>
      <c r="C238" s="37"/>
      <c r="D238" s="67"/>
      <c r="E238" s="47"/>
      <c r="F238" s="41"/>
      <c r="G238" s="41"/>
      <c r="H238" s="48"/>
      <c r="I238" s="41"/>
      <c r="J238" s="41"/>
      <c r="K238" s="48"/>
      <c r="L238" s="41"/>
      <c r="M238" s="61"/>
      <c r="N238" s="41"/>
      <c r="O238" s="129"/>
    </row>
    <row r="239" spans="1:37" ht="12.75" customHeight="1">
      <c r="A239" s="67"/>
      <c r="B239" s="112">
        <f t="shared" si="10"/>
        <v>0</v>
      </c>
      <c r="C239" s="37"/>
      <c r="D239" s="67"/>
      <c r="E239" s="47"/>
      <c r="F239" s="41"/>
      <c r="G239" s="41"/>
      <c r="H239" s="48"/>
      <c r="I239" s="41"/>
      <c r="J239" s="41"/>
      <c r="K239" s="48"/>
      <c r="L239" s="41"/>
      <c r="M239" s="61"/>
      <c r="N239" s="41"/>
      <c r="O239" s="129"/>
    </row>
    <row r="240" spans="1:37" ht="12.75" customHeight="1">
      <c r="A240" s="67"/>
      <c r="B240" s="112">
        <f t="shared" si="10"/>
        <v>0</v>
      </c>
      <c r="C240" s="37"/>
      <c r="D240" s="67"/>
      <c r="E240" s="47"/>
      <c r="F240" s="41"/>
      <c r="G240" s="41"/>
      <c r="H240" s="48"/>
      <c r="I240" s="41"/>
      <c r="J240" s="41"/>
      <c r="K240" s="48"/>
      <c r="L240" s="41"/>
      <c r="M240" s="61"/>
      <c r="N240" s="41"/>
      <c r="O240" s="129"/>
    </row>
    <row r="241" spans="1:15" ht="12.75" customHeight="1">
      <c r="A241" s="67"/>
      <c r="B241" s="112">
        <f t="shared" si="10"/>
        <v>0</v>
      </c>
      <c r="C241" s="37"/>
      <c r="D241" s="67"/>
      <c r="E241" s="47"/>
      <c r="F241" s="41"/>
      <c r="G241" s="41"/>
      <c r="H241" s="48"/>
      <c r="I241" s="41"/>
      <c r="J241" s="41"/>
      <c r="K241" s="48"/>
      <c r="L241" s="41"/>
      <c r="M241" s="61"/>
      <c r="N241" s="41"/>
      <c r="O241" s="129"/>
    </row>
    <row r="242" spans="1:15" ht="12.75" customHeight="1">
      <c r="A242" s="67"/>
      <c r="B242" s="112">
        <f t="shared" si="10"/>
        <v>0</v>
      </c>
      <c r="C242" s="37"/>
      <c r="D242" s="67"/>
      <c r="E242" s="47"/>
      <c r="F242" s="41"/>
      <c r="G242" s="41"/>
      <c r="H242" s="48"/>
      <c r="I242" s="41"/>
      <c r="J242" s="41"/>
      <c r="K242" s="48"/>
      <c r="L242" s="41"/>
      <c r="M242" s="61"/>
      <c r="N242" s="41"/>
      <c r="O242" s="129"/>
    </row>
    <row r="243" spans="1:15" ht="12.75" customHeight="1">
      <c r="A243" s="67"/>
      <c r="B243" s="112">
        <f t="shared" si="10"/>
        <v>0</v>
      </c>
      <c r="C243" s="37"/>
      <c r="D243" s="67"/>
      <c r="E243" s="47"/>
      <c r="F243" s="41"/>
      <c r="G243" s="41"/>
      <c r="H243" s="48"/>
      <c r="I243" s="41"/>
      <c r="J243" s="41"/>
      <c r="K243" s="48"/>
      <c r="L243" s="41"/>
      <c r="M243" s="61"/>
      <c r="N243" s="41"/>
      <c r="O243" s="129"/>
    </row>
    <row r="244" spans="1:15" ht="12.75" customHeight="1">
      <c r="A244" s="67"/>
      <c r="B244" s="112">
        <f t="shared" si="10"/>
        <v>0</v>
      </c>
      <c r="C244" s="37"/>
      <c r="D244" s="67"/>
      <c r="E244" s="47"/>
      <c r="F244" s="41"/>
      <c r="G244" s="41"/>
      <c r="H244" s="48"/>
      <c r="I244" s="41"/>
      <c r="J244" s="41"/>
      <c r="K244" s="48"/>
      <c r="L244" s="41"/>
      <c r="M244" s="61"/>
      <c r="N244" s="41"/>
      <c r="O244" s="129"/>
    </row>
    <row r="245" spans="1:15" ht="12.75" customHeight="1">
      <c r="A245" s="67"/>
      <c r="B245" s="112">
        <f t="shared" si="10"/>
        <v>0</v>
      </c>
      <c r="C245" s="37"/>
      <c r="D245" s="67"/>
      <c r="E245" s="47"/>
      <c r="F245" s="41"/>
      <c r="G245" s="41"/>
      <c r="H245" s="48"/>
      <c r="I245" s="41"/>
      <c r="J245" s="41"/>
      <c r="K245" s="48"/>
      <c r="L245" s="41"/>
      <c r="M245" s="61"/>
      <c r="N245" s="41"/>
      <c r="O245" s="129"/>
    </row>
    <row r="246" spans="1:15" ht="12.75" customHeight="1">
      <c r="A246" s="67"/>
      <c r="B246" s="112">
        <f t="shared" si="10"/>
        <v>0</v>
      </c>
      <c r="C246" s="37"/>
      <c r="D246" s="67"/>
      <c r="E246" s="47"/>
      <c r="F246" s="41"/>
      <c r="G246" s="41"/>
      <c r="H246" s="48"/>
      <c r="I246" s="41"/>
      <c r="J246" s="41"/>
      <c r="K246" s="48"/>
      <c r="L246" s="41"/>
      <c r="M246" s="61"/>
      <c r="N246" s="41"/>
      <c r="O246" s="129"/>
    </row>
    <row r="247" spans="1:15" ht="12.75" customHeight="1">
      <c r="A247" s="67"/>
      <c r="B247" s="112">
        <f t="shared" si="10"/>
        <v>0</v>
      </c>
      <c r="C247" s="37"/>
      <c r="D247" s="67"/>
      <c r="E247" s="47"/>
      <c r="F247" s="41"/>
      <c r="G247" s="41"/>
      <c r="H247" s="48"/>
      <c r="I247" s="41"/>
      <c r="J247" s="41"/>
      <c r="K247" s="48"/>
      <c r="L247" s="41"/>
      <c r="M247" s="61"/>
      <c r="N247" s="41"/>
      <c r="O247" s="129"/>
    </row>
    <row r="248" spans="1:15" ht="12.75" customHeight="1">
      <c r="A248" s="67"/>
      <c r="B248" s="112">
        <f t="shared" si="10"/>
        <v>0</v>
      </c>
      <c r="C248" s="37"/>
      <c r="D248" s="67"/>
      <c r="E248" s="47"/>
      <c r="F248" s="41"/>
      <c r="G248" s="41"/>
      <c r="H248" s="48"/>
      <c r="I248" s="41"/>
      <c r="J248" s="41"/>
      <c r="K248" s="48"/>
      <c r="L248" s="41"/>
      <c r="M248" s="61"/>
      <c r="N248" s="41"/>
      <c r="O248" s="129"/>
    </row>
    <row r="249" spans="1:15" ht="12.75" customHeight="1">
      <c r="A249" s="67"/>
      <c r="B249" s="112">
        <f t="shared" si="10"/>
        <v>0</v>
      </c>
      <c r="C249" s="37"/>
      <c r="D249" s="67"/>
      <c r="E249" s="47"/>
      <c r="F249" s="41"/>
      <c r="G249" s="41"/>
      <c r="H249" s="48"/>
      <c r="I249" s="41"/>
      <c r="J249" s="41"/>
      <c r="K249" s="48"/>
      <c r="L249" s="41"/>
      <c r="M249" s="61"/>
      <c r="N249" s="41"/>
      <c r="O249" s="129"/>
    </row>
    <row r="250" spans="1:15" ht="12.75" customHeight="1">
      <c r="A250" s="67"/>
      <c r="B250" s="112">
        <f t="shared" si="10"/>
        <v>0</v>
      </c>
      <c r="C250" s="37"/>
      <c r="D250" s="67"/>
      <c r="E250" s="47"/>
      <c r="F250" s="41"/>
      <c r="G250" s="41"/>
      <c r="H250" s="48"/>
      <c r="I250" s="41"/>
      <c r="J250" s="41"/>
      <c r="K250" s="48"/>
      <c r="L250" s="41"/>
      <c r="M250" s="61"/>
      <c r="N250" s="41"/>
      <c r="O250" s="129"/>
    </row>
    <row r="251" spans="1:15" ht="12.75" customHeight="1">
      <c r="A251" s="67"/>
      <c r="B251" s="112">
        <f t="shared" si="10"/>
        <v>0</v>
      </c>
      <c r="C251" s="37"/>
      <c r="D251" s="67"/>
      <c r="E251" s="47"/>
      <c r="F251" s="41"/>
      <c r="G251" s="41"/>
      <c r="H251" s="48"/>
      <c r="I251" s="41"/>
      <c r="J251" s="41"/>
      <c r="K251" s="48"/>
      <c r="L251" s="41"/>
      <c r="M251" s="61"/>
      <c r="N251" s="41"/>
      <c r="O251" s="129"/>
    </row>
    <row r="252" spans="1:15" ht="12.75" customHeight="1">
      <c r="A252" s="67"/>
      <c r="B252" s="112">
        <f t="shared" si="10"/>
        <v>0</v>
      </c>
      <c r="C252" s="37"/>
      <c r="D252" s="67"/>
      <c r="E252" s="47"/>
      <c r="F252" s="41"/>
      <c r="G252" s="41"/>
      <c r="H252" s="48"/>
      <c r="I252" s="41"/>
      <c r="J252" s="41"/>
      <c r="K252" s="48"/>
      <c r="L252" s="41"/>
      <c r="M252" s="61"/>
      <c r="N252" s="41"/>
      <c r="O252" s="129"/>
    </row>
    <row r="253" spans="1:15" ht="12.75" customHeight="1">
      <c r="A253" s="67"/>
      <c r="B253" s="112">
        <f t="shared" si="10"/>
        <v>0</v>
      </c>
      <c r="C253" s="37"/>
      <c r="D253" s="67"/>
      <c r="E253" s="47"/>
      <c r="F253" s="41"/>
      <c r="G253" s="41"/>
      <c r="H253" s="48"/>
      <c r="I253" s="41"/>
      <c r="J253" s="41"/>
      <c r="K253" s="48"/>
      <c r="L253" s="41"/>
      <c r="M253" s="61"/>
      <c r="N253" s="41"/>
      <c r="O253" s="129"/>
    </row>
    <row r="254" spans="1:15" ht="12.75" customHeight="1">
      <c r="A254" s="67"/>
      <c r="B254" s="112">
        <f t="shared" si="10"/>
        <v>0</v>
      </c>
      <c r="C254" s="37"/>
      <c r="D254" s="67"/>
      <c r="E254" s="47"/>
      <c r="F254" s="41"/>
      <c r="G254" s="41"/>
      <c r="H254" s="48"/>
      <c r="I254" s="41"/>
      <c r="J254" s="41"/>
      <c r="K254" s="48"/>
      <c r="L254" s="41"/>
      <c r="M254" s="61"/>
      <c r="N254" s="41"/>
      <c r="O254" s="129"/>
    </row>
    <row r="255" spans="1:15" ht="12.75" customHeight="1">
      <c r="A255" s="67"/>
      <c r="B255" s="112">
        <f t="shared" si="10"/>
        <v>0</v>
      </c>
      <c r="C255" s="37"/>
      <c r="D255" s="67"/>
      <c r="E255" s="47"/>
      <c r="F255" s="41"/>
      <c r="G255" s="41"/>
      <c r="H255" s="48"/>
      <c r="I255" s="41"/>
      <c r="J255" s="41"/>
      <c r="K255" s="48"/>
      <c r="L255" s="41"/>
      <c r="M255" s="61"/>
      <c r="N255" s="41"/>
      <c r="O255" s="129"/>
    </row>
    <row r="256" spans="1:15" ht="12.75" customHeight="1">
      <c r="A256" s="67"/>
      <c r="B256" s="112">
        <f t="shared" si="10"/>
        <v>0</v>
      </c>
      <c r="C256" s="37"/>
      <c r="D256" s="67"/>
      <c r="E256" s="47"/>
      <c r="F256" s="41"/>
      <c r="G256" s="41"/>
      <c r="H256" s="48"/>
      <c r="I256" s="41"/>
      <c r="J256" s="41"/>
      <c r="K256" s="48"/>
      <c r="L256" s="41"/>
      <c r="M256" s="61"/>
      <c r="N256" s="41"/>
      <c r="O256" s="129"/>
    </row>
    <row r="257" spans="1:15" ht="12.75" customHeight="1">
      <c r="A257" s="67"/>
      <c r="B257" s="112">
        <f t="shared" si="10"/>
        <v>0</v>
      </c>
      <c r="C257" s="37"/>
      <c r="D257" s="67"/>
      <c r="E257" s="47"/>
      <c r="F257" s="41"/>
      <c r="G257" s="41"/>
      <c r="H257" s="48"/>
      <c r="I257" s="41"/>
      <c r="J257" s="41"/>
      <c r="K257" s="48"/>
      <c r="L257" s="41"/>
      <c r="M257" s="61"/>
      <c r="N257" s="41"/>
      <c r="O257" s="129"/>
    </row>
    <row r="258" spans="1:15" ht="12.75" customHeight="1">
      <c r="A258" s="67"/>
      <c r="B258" s="112">
        <f t="shared" si="10"/>
        <v>0</v>
      </c>
      <c r="C258" s="37"/>
      <c r="D258" s="67"/>
      <c r="E258" s="47"/>
      <c r="F258" s="41"/>
      <c r="G258" s="41"/>
      <c r="H258" s="48"/>
      <c r="I258" s="41"/>
      <c r="J258" s="41"/>
      <c r="K258" s="48"/>
      <c r="L258" s="41"/>
      <c r="M258" s="61"/>
      <c r="N258" s="41"/>
      <c r="O258" s="129"/>
    </row>
    <row r="259" spans="1:15" ht="12.75" customHeight="1">
      <c r="A259" s="67"/>
      <c r="B259" s="112">
        <f t="shared" si="10"/>
        <v>0</v>
      </c>
      <c r="C259" s="37"/>
      <c r="D259" s="67"/>
      <c r="E259" s="47"/>
      <c r="F259" s="41"/>
      <c r="G259" s="41"/>
      <c r="H259" s="48"/>
      <c r="I259" s="41"/>
      <c r="J259" s="41"/>
      <c r="K259" s="48"/>
      <c r="L259" s="41"/>
      <c r="M259" s="61"/>
      <c r="N259" s="41"/>
      <c r="O259" s="129"/>
    </row>
    <row r="260" spans="1:15" ht="12.75" customHeight="1">
      <c r="A260" s="67"/>
      <c r="B260" s="112">
        <f t="shared" si="10"/>
        <v>0</v>
      </c>
      <c r="C260" s="37"/>
      <c r="D260" s="67"/>
      <c r="E260" s="47"/>
      <c r="F260" s="41"/>
      <c r="G260" s="41"/>
      <c r="H260" s="48"/>
      <c r="I260" s="41"/>
      <c r="J260" s="41"/>
      <c r="K260" s="48"/>
      <c r="L260" s="41"/>
      <c r="M260" s="61"/>
      <c r="N260" s="41"/>
      <c r="O260" s="129"/>
    </row>
    <row r="261" spans="1:15" ht="12.75" customHeight="1">
      <c r="A261" s="67"/>
      <c r="B261" s="112">
        <f t="shared" si="10"/>
        <v>0</v>
      </c>
      <c r="C261" s="37"/>
      <c r="D261" s="67"/>
      <c r="E261" s="47"/>
      <c r="F261" s="41"/>
      <c r="G261" s="41"/>
      <c r="H261" s="48"/>
      <c r="I261" s="41"/>
      <c r="J261" s="41"/>
      <c r="K261" s="48"/>
      <c r="L261" s="41"/>
      <c r="M261" s="61"/>
      <c r="N261" s="41"/>
      <c r="O261" s="129"/>
    </row>
    <row r="262" spans="1:15" ht="12.75" customHeight="1">
      <c r="A262" s="67"/>
      <c r="B262" s="112">
        <f t="shared" si="10"/>
        <v>0</v>
      </c>
      <c r="C262" s="37"/>
      <c r="D262" s="67"/>
      <c r="E262" s="47"/>
      <c r="F262" s="41"/>
      <c r="G262" s="41"/>
      <c r="H262" s="48"/>
      <c r="I262" s="41"/>
      <c r="J262" s="41"/>
      <c r="K262" s="48"/>
      <c r="L262" s="41"/>
      <c r="M262" s="61"/>
      <c r="N262" s="41"/>
      <c r="O262" s="129"/>
    </row>
    <row r="263" spans="1:15" ht="12.75" customHeight="1">
      <c r="A263" s="67"/>
      <c r="B263" s="112">
        <f t="shared" si="10"/>
        <v>0</v>
      </c>
      <c r="C263" s="37"/>
      <c r="D263" s="67"/>
      <c r="E263" s="47"/>
      <c r="F263" s="41"/>
      <c r="G263" s="41"/>
      <c r="H263" s="48"/>
      <c r="I263" s="41"/>
      <c r="J263" s="41"/>
      <c r="K263" s="48"/>
      <c r="L263" s="41"/>
      <c r="M263" s="61"/>
      <c r="N263" s="41"/>
      <c r="O263" s="129"/>
    </row>
    <row r="264" spans="1:15" ht="12.75" customHeight="1">
      <c r="A264" s="67"/>
      <c r="B264" s="112">
        <f t="shared" si="10"/>
        <v>0</v>
      </c>
      <c r="C264" s="37"/>
      <c r="D264" s="67"/>
      <c r="E264" s="47"/>
      <c r="F264" s="41"/>
      <c r="G264" s="41"/>
      <c r="H264" s="48"/>
      <c r="I264" s="41"/>
      <c r="J264" s="41"/>
      <c r="K264" s="48"/>
      <c r="L264" s="41"/>
      <c r="M264" s="61"/>
      <c r="N264" s="41"/>
      <c r="O264" s="129"/>
    </row>
    <row r="265" spans="1:15" ht="12.75" customHeight="1">
      <c r="A265" s="67"/>
      <c r="B265" s="112">
        <f t="shared" si="10"/>
        <v>0</v>
      </c>
      <c r="C265" s="37"/>
      <c r="D265" s="67"/>
      <c r="E265" s="47"/>
      <c r="F265" s="41"/>
      <c r="G265" s="41"/>
      <c r="H265" s="48"/>
      <c r="I265" s="41"/>
      <c r="J265" s="41"/>
      <c r="K265" s="48"/>
      <c r="L265" s="41"/>
      <c r="M265" s="61"/>
      <c r="N265" s="41"/>
      <c r="O265" s="129"/>
    </row>
    <row r="266" spans="1:15" ht="12.75" customHeight="1">
      <c r="A266" s="67"/>
      <c r="B266" s="112">
        <f t="shared" si="10"/>
        <v>0</v>
      </c>
      <c r="C266" s="37"/>
      <c r="D266" s="67"/>
      <c r="E266" s="47"/>
      <c r="F266" s="41"/>
      <c r="G266" s="41"/>
      <c r="H266" s="48"/>
      <c r="I266" s="41"/>
      <c r="J266" s="41"/>
      <c r="K266" s="48"/>
      <c r="L266" s="41"/>
      <c r="M266" s="61"/>
      <c r="N266" s="41"/>
      <c r="O266" s="129"/>
    </row>
    <row r="267" spans="1:15" ht="12.75" customHeight="1">
      <c r="A267" s="67"/>
      <c r="B267" s="112">
        <f t="shared" si="10"/>
        <v>0</v>
      </c>
      <c r="C267" s="37"/>
      <c r="D267" s="67"/>
      <c r="E267" s="47"/>
      <c r="F267" s="41"/>
      <c r="G267" s="41"/>
      <c r="H267" s="48"/>
      <c r="I267" s="41"/>
      <c r="J267" s="41"/>
      <c r="K267" s="48"/>
      <c r="L267" s="41"/>
      <c r="M267" s="61"/>
      <c r="N267" s="41"/>
      <c r="O267" s="129"/>
    </row>
    <row r="268" spans="1:15" ht="12.75" customHeight="1">
      <c r="A268" s="67"/>
      <c r="B268" s="112">
        <f t="shared" si="10"/>
        <v>0</v>
      </c>
      <c r="C268" s="37"/>
      <c r="D268" s="67"/>
      <c r="E268" s="47"/>
      <c r="F268" s="41"/>
      <c r="G268" s="41"/>
      <c r="H268" s="48"/>
      <c r="I268" s="41"/>
      <c r="J268" s="41"/>
      <c r="K268" s="48"/>
      <c r="L268" s="41"/>
      <c r="M268" s="61"/>
      <c r="N268" s="41"/>
      <c r="O268" s="129"/>
    </row>
    <row r="269" spans="1:15" ht="12.75" customHeight="1">
      <c r="A269" s="67"/>
      <c r="B269" s="112">
        <f t="shared" si="10"/>
        <v>0</v>
      </c>
      <c r="C269" s="37"/>
      <c r="D269" s="67"/>
      <c r="E269" s="47"/>
      <c r="F269" s="41"/>
      <c r="G269" s="41"/>
      <c r="H269" s="48"/>
      <c r="I269" s="41"/>
      <c r="J269" s="41"/>
      <c r="K269" s="48"/>
      <c r="L269" s="41"/>
      <c r="M269" s="61"/>
      <c r="N269" s="41"/>
      <c r="O269" s="129"/>
    </row>
    <row r="270" spans="1:15" ht="12.75" customHeight="1">
      <c r="A270" s="67"/>
      <c r="B270" s="112">
        <f t="shared" si="10"/>
        <v>0</v>
      </c>
      <c r="C270" s="37"/>
      <c r="D270" s="67"/>
      <c r="E270" s="47"/>
      <c r="F270" s="41"/>
      <c r="G270" s="41"/>
      <c r="H270" s="48"/>
      <c r="I270" s="41"/>
      <c r="J270" s="41"/>
      <c r="K270" s="48"/>
      <c r="L270" s="41"/>
      <c r="M270" s="61"/>
      <c r="N270" s="41"/>
      <c r="O270" s="129"/>
    </row>
    <row r="271" spans="1:15" ht="12.75" customHeight="1">
      <c r="A271" s="67"/>
      <c r="B271" s="112">
        <f t="shared" si="10"/>
        <v>0</v>
      </c>
      <c r="C271" s="37"/>
      <c r="D271" s="67"/>
      <c r="E271" s="47"/>
      <c r="F271" s="41"/>
      <c r="G271" s="41"/>
      <c r="H271" s="48"/>
      <c r="I271" s="41"/>
      <c r="J271" s="41"/>
      <c r="K271" s="48"/>
      <c r="L271" s="41"/>
      <c r="M271" s="61"/>
      <c r="N271" s="41"/>
      <c r="O271" s="129"/>
    </row>
    <row r="272" spans="1:15" ht="12.75" customHeight="1">
      <c r="A272" s="67"/>
      <c r="B272" s="112">
        <f t="shared" si="10"/>
        <v>0</v>
      </c>
      <c r="C272" s="37"/>
      <c r="D272" s="67"/>
      <c r="E272" s="47"/>
      <c r="F272" s="41"/>
      <c r="G272" s="41"/>
      <c r="H272" s="48"/>
      <c r="I272" s="41"/>
      <c r="J272" s="41"/>
      <c r="K272" s="48"/>
      <c r="L272" s="41"/>
      <c r="M272" s="61"/>
      <c r="N272" s="41"/>
      <c r="O272" s="129"/>
    </row>
    <row r="273" spans="1:15" ht="12.75" customHeight="1">
      <c r="A273" s="67"/>
      <c r="B273" s="112">
        <f t="shared" si="10"/>
        <v>0</v>
      </c>
      <c r="C273" s="37"/>
      <c r="D273" s="67"/>
      <c r="E273" s="47"/>
      <c r="F273" s="41"/>
      <c r="G273" s="41"/>
      <c r="H273" s="48"/>
      <c r="I273" s="41"/>
      <c r="J273" s="41"/>
      <c r="K273" s="48"/>
      <c r="L273" s="41"/>
      <c r="M273" s="61"/>
      <c r="N273" s="41"/>
      <c r="O273" s="129"/>
    </row>
    <row r="274" spans="1:15" ht="12.75" customHeight="1">
      <c r="A274" s="67"/>
      <c r="B274" s="112">
        <f t="shared" ref="B274:B337" si="11">$C$2</f>
        <v>0</v>
      </c>
      <c r="C274" s="37"/>
      <c r="D274" s="67"/>
      <c r="E274" s="47"/>
      <c r="F274" s="41"/>
      <c r="G274" s="41"/>
      <c r="H274" s="48"/>
      <c r="I274" s="41"/>
      <c r="J274" s="41"/>
      <c r="K274" s="48"/>
      <c r="L274" s="41"/>
      <c r="M274" s="61"/>
      <c r="N274" s="41"/>
      <c r="O274" s="129"/>
    </row>
    <row r="275" spans="1:15" ht="12.75" customHeight="1">
      <c r="A275" s="67"/>
      <c r="B275" s="112">
        <f t="shared" si="11"/>
        <v>0</v>
      </c>
      <c r="C275" s="37"/>
      <c r="D275" s="67"/>
      <c r="E275" s="47"/>
      <c r="F275" s="41"/>
      <c r="G275" s="41"/>
      <c r="H275" s="48"/>
      <c r="I275" s="41"/>
      <c r="J275" s="41"/>
      <c r="K275" s="48"/>
      <c r="L275" s="41"/>
      <c r="M275" s="61"/>
      <c r="N275" s="41"/>
      <c r="O275" s="129"/>
    </row>
    <row r="276" spans="1:15" ht="12.75" customHeight="1">
      <c r="A276" s="67"/>
      <c r="B276" s="112">
        <f t="shared" si="11"/>
        <v>0</v>
      </c>
      <c r="C276" s="37"/>
      <c r="D276" s="67"/>
      <c r="E276" s="47"/>
      <c r="F276" s="41"/>
      <c r="G276" s="41"/>
      <c r="H276" s="48"/>
      <c r="I276" s="41"/>
      <c r="J276" s="41"/>
      <c r="K276" s="48"/>
      <c r="L276" s="41"/>
      <c r="M276" s="61"/>
      <c r="N276" s="41"/>
      <c r="O276" s="129"/>
    </row>
    <row r="277" spans="1:15" ht="12.75" customHeight="1">
      <c r="A277" s="67"/>
      <c r="B277" s="112">
        <f t="shared" si="11"/>
        <v>0</v>
      </c>
      <c r="C277" s="37"/>
      <c r="D277" s="67"/>
      <c r="E277" s="47"/>
      <c r="F277" s="41"/>
      <c r="G277" s="41"/>
      <c r="H277" s="48"/>
      <c r="I277" s="41"/>
      <c r="J277" s="41"/>
      <c r="K277" s="48"/>
      <c r="L277" s="41"/>
      <c r="M277" s="61"/>
      <c r="N277" s="41"/>
      <c r="O277" s="129"/>
    </row>
    <row r="278" spans="1:15" ht="12.75" customHeight="1">
      <c r="A278" s="67"/>
      <c r="B278" s="112">
        <f t="shared" si="11"/>
        <v>0</v>
      </c>
      <c r="C278" s="37"/>
      <c r="D278" s="67"/>
      <c r="E278" s="47"/>
      <c r="F278" s="41"/>
      <c r="G278" s="41"/>
      <c r="H278" s="48"/>
      <c r="I278" s="41"/>
      <c r="J278" s="41"/>
      <c r="K278" s="48"/>
      <c r="L278" s="41"/>
      <c r="M278" s="61"/>
      <c r="N278" s="41"/>
      <c r="O278" s="129"/>
    </row>
    <row r="279" spans="1:15" ht="12.75" customHeight="1">
      <c r="A279" s="67"/>
      <c r="B279" s="112">
        <f t="shared" si="11"/>
        <v>0</v>
      </c>
      <c r="C279" s="37"/>
      <c r="D279" s="67"/>
      <c r="E279" s="47"/>
      <c r="F279" s="41"/>
      <c r="G279" s="41"/>
      <c r="H279" s="48"/>
      <c r="I279" s="41"/>
      <c r="J279" s="41"/>
      <c r="K279" s="48"/>
      <c r="L279" s="41"/>
      <c r="M279" s="61"/>
      <c r="N279" s="41"/>
      <c r="O279" s="129"/>
    </row>
    <row r="280" spans="1:15" ht="12.75" customHeight="1">
      <c r="A280" s="67"/>
      <c r="B280" s="112">
        <f t="shared" si="11"/>
        <v>0</v>
      </c>
      <c r="C280" s="37"/>
      <c r="D280" s="67"/>
      <c r="E280" s="47"/>
      <c r="F280" s="41"/>
      <c r="G280" s="41"/>
      <c r="H280" s="48"/>
      <c r="I280" s="41"/>
      <c r="J280" s="41"/>
      <c r="K280" s="48"/>
      <c r="L280" s="41"/>
      <c r="M280" s="61"/>
      <c r="N280" s="41"/>
      <c r="O280" s="129"/>
    </row>
    <row r="281" spans="1:15" ht="12.75" customHeight="1">
      <c r="A281" s="67"/>
      <c r="B281" s="112">
        <f t="shared" si="11"/>
        <v>0</v>
      </c>
      <c r="C281" s="37"/>
      <c r="D281" s="67"/>
      <c r="E281" s="47"/>
      <c r="F281" s="41"/>
      <c r="G281" s="41"/>
      <c r="H281" s="48"/>
      <c r="I281" s="41"/>
      <c r="J281" s="41"/>
      <c r="K281" s="48"/>
      <c r="L281" s="41"/>
      <c r="M281" s="61"/>
      <c r="N281" s="41"/>
      <c r="O281" s="129"/>
    </row>
    <row r="282" spans="1:15" ht="12.75" customHeight="1">
      <c r="A282" s="67"/>
      <c r="B282" s="112">
        <f t="shared" si="11"/>
        <v>0</v>
      </c>
      <c r="C282" s="37"/>
      <c r="D282" s="67"/>
      <c r="E282" s="47"/>
      <c r="F282" s="41"/>
      <c r="G282" s="41"/>
      <c r="H282" s="48"/>
      <c r="I282" s="41"/>
      <c r="J282" s="41"/>
      <c r="K282" s="48"/>
      <c r="L282" s="41"/>
      <c r="M282" s="61"/>
      <c r="N282" s="41"/>
      <c r="O282" s="129"/>
    </row>
    <row r="283" spans="1:15" ht="12.75" customHeight="1">
      <c r="A283" s="67"/>
      <c r="B283" s="112">
        <f t="shared" si="11"/>
        <v>0</v>
      </c>
      <c r="C283" s="37"/>
      <c r="D283" s="67"/>
      <c r="E283" s="47"/>
      <c r="F283" s="41"/>
      <c r="G283" s="41"/>
      <c r="H283" s="48"/>
      <c r="I283" s="41"/>
      <c r="J283" s="41"/>
      <c r="K283" s="48"/>
      <c r="L283" s="41"/>
      <c r="M283" s="61"/>
      <c r="N283" s="41"/>
      <c r="O283" s="129"/>
    </row>
    <row r="284" spans="1:15" ht="12.75" customHeight="1">
      <c r="A284" s="67"/>
      <c r="B284" s="112">
        <f t="shared" si="11"/>
        <v>0</v>
      </c>
      <c r="C284" s="37"/>
      <c r="D284" s="67"/>
      <c r="E284" s="47"/>
      <c r="F284" s="41"/>
      <c r="G284" s="41"/>
      <c r="H284" s="48"/>
      <c r="I284" s="41"/>
      <c r="J284" s="41"/>
      <c r="K284" s="48"/>
      <c r="L284" s="41"/>
      <c r="M284" s="61"/>
      <c r="N284" s="41"/>
      <c r="O284" s="129"/>
    </row>
    <row r="285" spans="1:15" ht="12.75" customHeight="1">
      <c r="A285" s="67"/>
      <c r="B285" s="112">
        <f t="shared" si="11"/>
        <v>0</v>
      </c>
      <c r="C285" s="37"/>
      <c r="D285" s="67"/>
      <c r="E285" s="47"/>
      <c r="F285" s="41"/>
      <c r="G285" s="41"/>
      <c r="H285" s="48"/>
      <c r="I285" s="41"/>
      <c r="J285" s="41"/>
      <c r="K285" s="48"/>
      <c r="L285" s="41"/>
      <c r="M285" s="61"/>
      <c r="N285" s="41"/>
      <c r="O285" s="129"/>
    </row>
    <row r="286" spans="1:15" ht="12.75" customHeight="1">
      <c r="A286" s="67"/>
      <c r="B286" s="112">
        <f t="shared" si="11"/>
        <v>0</v>
      </c>
      <c r="C286" s="37"/>
      <c r="D286" s="67"/>
      <c r="E286" s="47"/>
      <c r="F286" s="41"/>
      <c r="G286" s="41"/>
      <c r="H286" s="48"/>
      <c r="I286" s="41"/>
      <c r="J286" s="41"/>
      <c r="K286" s="48"/>
      <c r="L286" s="41"/>
      <c r="M286" s="61"/>
      <c r="N286" s="41"/>
      <c r="O286" s="129"/>
    </row>
    <row r="287" spans="1:15" ht="12.75" customHeight="1">
      <c r="A287" s="67"/>
      <c r="B287" s="112">
        <f t="shared" si="11"/>
        <v>0</v>
      </c>
      <c r="C287" s="37"/>
      <c r="D287" s="67"/>
      <c r="E287" s="47"/>
      <c r="F287" s="41"/>
      <c r="G287" s="41"/>
      <c r="H287" s="48"/>
      <c r="I287" s="41"/>
      <c r="J287" s="41"/>
      <c r="K287" s="48"/>
      <c r="L287" s="41"/>
      <c r="M287" s="61"/>
      <c r="N287" s="41"/>
      <c r="O287" s="129"/>
    </row>
    <row r="288" spans="1:15" ht="12.75" customHeight="1">
      <c r="A288" s="67"/>
      <c r="B288" s="112">
        <f t="shared" si="11"/>
        <v>0</v>
      </c>
      <c r="C288" s="37"/>
      <c r="D288" s="67"/>
      <c r="E288" s="47"/>
      <c r="F288" s="41"/>
      <c r="G288" s="41"/>
      <c r="H288" s="48"/>
      <c r="I288" s="41"/>
      <c r="J288" s="41"/>
      <c r="K288" s="48"/>
      <c r="L288" s="41"/>
      <c r="M288" s="61"/>
      <c r="N288" s="41"/>
      <c r="O288" s="129"/>
    </row>
    <row r="289" spans="1:15" ht="12.75" customHeight="1">
      <c r="A289" s="67"/>
      <c r="B289" s="112">
        <f t="shared" si="11"/>
        <v>0</v>
      </c>
      <c r="C289" s="37"/>
      <c r="D289" s="67"/>
      <c r="E289" s="47"/>
      <c r="F289" s="41"/>
      <c r="G289" s="41"/>
      <c r="H289" s="48"/>
      <c r="I289" s="41"/>
      <c r="J289" s="41"/>
      <c r="K289" s="48"/>
      <c r="L289" s="41"/>
      <c r="M289" s="61"/>
      <c r="N289" s="41"/>
      <c r="O289" s="129"/>
    </row>
    <row r="290" spans="1:15" ht="12.75" customHeight="1">
      <c r="A290" s="67"/>
      <c r="B290" s="112">
        <f t="shared" si="11"/>
        <v>0</v>
      </c>
      <c r="C290" s="37"/>
      <c r="D290" s="67"/>
      <c r="E290" s="47"/>
      <c r="F290" s="41"/>
      <c r="G290" s="41"/>
      <c r="H290" s="48"/>
      <c r="I290" s="41"/>
      <c r="J290" s="41"/>
      <c r="K290" s="48"/>
      <c r="L290" s="41"/>
      <c r="M290" s="61"/>
      <c r="N290" s="41"/>
      <c r="O290" s="129"/>
    </row>
    <row r="291" spans="1:15" ht="12.75" customHeight="1">
      <c r="A291" s="67"/>
      <c r="B291" s="112">
        <f t="shared" si="11"/>
        <v>0</v>
      </c>
      <c r="C291" s="37"/>
      <c r="D291" s="67"/>
      <c r="E291" s="47"/>
      <c r="F291" s="41"/>
      <c r="G291" s="41"/>
      <c r="H291" s="48"/>
      <c r="I291" s="41"/>
      <c r="J291" s="41"/>
      <c r="K291" s="48"/>
      <c r="L291" s="41"/>
      <c r="M291" s="61"/>
      <c r="N291" s="41"/>
      <c r="O291" s="129"/>
    </row>
    <row r="292" spans="1:15" ht="12.75" customHeight="1">
      <c r="A292" s="67"/>
      <c r="B292" s="112">
        <f t="shared" si="11"/>
        <v>0</v>
      </c>
      <c r="C292" s="37"/>
      <c r="D292" s="67"/>
      <c r="E292" s="47"/>
      <c r="F292" s="41"/>
      <c r="G292" s="41"/>
      <c r="H292" s="48"/>
      <c r="I292" s="41"/>
      <c r="J292" s="41"/>
      <c r="K292" s="48"/>
      <c r="L292" s="41"/>
      <c r="M292" s="61"/>
      <c r="N292" s="41"/>
      <c r="O292" s="129"/>
    </row>
    <row r="293" spans="1:15" ht="12.75" customHeight="1">
      <c r="A293" s="67"/>
      <c r="B293" s="112">
        <f t="shared" si="11"/>
        <v>0</v>
      </c>
      <c r="C293" s="37"/>
      <c r="D293" s="67"/>
      <c r="E293" s="47"/>
      <c r="F293" s="41"/>
      <c r="G293" s="41"/>
      <c r="H293" s="48"/>
      <c r="I293" s="41"/>
      <c r="J293" s="41"/>
      <c r="K293" s="48"/>
      <c r="L293" s="41"/>
      <c r="M293" s="61"/>
      <c r="N293" s="41"/>
      <c r="O293" s="129"/>
    </row>
    <row r="294" spans="1:15" ht="12.75" customHeight="1">
      <c r="A294" s="67"/>
      <c r="B294" s="112">
        <f t="shared" si="11"/>
        <v>0</v>
      </c>
      <c r="C294" s="37"/>
      <c r="D294" s="67"/>
      <c r="E294" s="47"/>
      <c r="F294" s="41"/>
      <c r="G294" s="41"/>
      <c r="H294" s="48"/>
      <c r="I294" s="41"/>
      <c r="J294" s="41"/>
      <c r="K294" s="48"/>
      <c r="L294" s="41"/>
      <c r="M294" s="61"/>
      <c r="N294" s="41"/>
      <c r="O294" s="129"/>
    </row>
    <row r="295" spans="1:15" ht="12.75" customHeight="1">
      <c r="A295" s="67"/>
      <c r="B295" s="112">
        <f t="shared" si="11"/>
        <v>0</v>
      </c>
      <c r="C295" s="37"/>
      <c r="D295" s="67"/>
      <c r="E295" s="47"/>
      <c r="F295" s="41"/>
      <c r="G295" s="41"/>
      <c r="H295" s="48"/>
      <c r="I295" s="41"/>
      <c r="J295" s="41"/>
      <c r="K295" s="48"/>
      <c r="L295" s="41"/>
      <c r="M295" s="61"/>
      <c r="N295" s="41"/>
      <c r="O295" s="129"/>
    </row>
    <row r="296" spans="1:15" ht="12.75" customHeight="1">
      <c r="A296" s="67"/>
      <c r="B296" s="112">
        <f t="shared" si="11"/>
        <v>0</v>
      </c>
      <c r="C296" s="37"/>
      <c r="D296" s="67"/>
      <c r="E296" s="47"/>
      <c r="F296" s="41"/>
      <c r="G296" s="41"/>
      <c r="H296" s="48"/>
      <c r="I296" s="41"/>
      <c r="J296" s="41"/>
      <c r="K296" s="48"/>
      <c r="L296" s="41"/>
      <c r="M296" s="61"/>
      <c r="N296" s="41"/>
      <c r="O296" s="129"/>
    </row>
    <row r="297" spans="1:15" ht="12.75" customHeight="1">
      <c r="A297" s="67"/>
      <c r="B297" s="112">
        <f t="shared" si="11"/>
        <v>0</v>
      </c>
      <c r="C297" s="37"/>
      <c r="D297" s="67"/>
      <c r="E297" s="47"/>
      <c r="F297" s="41"/>
      <c r="G297" s="41"/>
      <c r="H297" s="48"/>
      <c r="I297" s="41"/>
      <c r="J297" s="41"/>
      <c r="K297" s="48"/>
      <c r="L297" s="41"/>
      <c r="M297" s="61"/>
      <c r="N297" s="41"/>
      <c r="O297" s="129"/>
    </row>
    <row r="298" spans="1:15" ht="12.75" customHeight="1">
      <c r="A298" s="67"/>
      <c r="B298" s="112">
        <f t="shared" si="11"/>
        <v>0</v>
      </c>
      <c r="C298" s="37"/>
      <c r="D298" s="67"/>
      <c r="E298" s="47"/>
      <c r="F298" s="41"/>
      <c r="G298" s="41"/>
      <c r="H298" s="48"/>
      <c r="I298" s="41"/>
      <c r="J298" s="41"/>
      <c r="K298" s="48"/>
      <c r="L298" s="41"/>
      <c r="M298" s="61"/>
      <c r="N298" s="41"/>
      <c r="O298" s="129"/>
    </row>
    <row r="299" spans="1:15" ht="12.75" customHeight="1">
      <c r="A299" s="67"/>
      <c r="B299" s="112">
        <f t="shared" si="11"/>
        <v>0</v>
      </c>
      <c r="C299" s="37"/>
      <c r="D299" s="67"/>
      <c r="E299" s="47"/>
      <c r="F299" s="41"/>
      <c r="G299" s="41"/>
      <c r="H299" s="48"/>
      <c r="I299" s="41"/>
      <c r="J299" s="41"/>
      <c r="K299" s="48"/>
      <c r="L299" s="41"/>
      <c r="M299" s="61"/>
      <c r="N299" s="41"/>
      <c r="O299" s="129"/>
    </row>
    <row r="300" spans="1:15" ht="12.75" customHeight="1">
      <c r="A300" s="67"/>
      <c r="B300" s="112">
        <f t="shared" si="11"/>
        <v>0</v>
      </c>
      <c r="C300" s="37"/>
      <c r="D300" s="67"/>
      <c r="E300" s="47"/>
      <c r="F300" s="41"/>
      <c r="G300" s="41"/>
      <c r="H300" s="48"/>
      <c r="I300" s="41"/>
      <c r="J300" s="41"/>
      <c r="K300" s="48"/>
      <c r="L300" s="41"/>
      <c r="M300" s="61"/>
      <c r="N300" s="41"/>
      <c r="O300" s="129"/>
    </row>
    <row r="301" spans="1:15" ht="12.75" customHeight="1">
      <c r="A301" s="67"/>
      <c r="B301" s="112">
        <f t="shared" si="11"/>
        <v>0</v>
      </c>
      <c r="C301" s="37"/>
      <c r="D301" s="67"/>
      <c r="E301" s="47"/>
      <c r="F301" s="41"/>
      <c r="G301" s="41"/>
      <c r="H301" s="48"/>
      <c r="I301" s="41"/>
      <c r="J301" s="41"/>
      <c r="K301" s="48"/>
      <c r="L301" s="41"/>
      <c r="M301" s="61"/>
      <c r="N301" s="41"/>
      <c r="O301" s="129"/>
    </row>
    <row r="302" spans="1:15" ht="12.75" customHeight="1">
      <c r="A302" s="67"/>
      <c r="B302" s="112">
        <f t="shared" si="11"/>
        <v>0</v>
      </c>
      <c r="C302" s="37"/>
      <c r="D302" s="67"/>
      <c r="E302" s="47"/>
      <c r="F302" s="41"/>
      <c r="G302" s="41"/>
      <c r="H302" s="48"/>
      <c r="I302" s="41"/>
      <c r="J302" s="41"/>
      <c r="K302" s="48"/>
      <c r="L302" s="41"/>
      <c r="M302" s="61"/>
      <c r="N302" s="41"/>
      <c r="O302" s="129"/>
    </row>
    <row r="303" spans="1:15" ht="12.75" customHeight="1">
      <c r="A303" s="67"/>
      <c r="B303" s="112">
        <f t="shared" si="11"/>
        <v>0</v>
      </c>
      <c r="C303" s="37"/>
      <c r="D303" s="67"/>
      <c r="E303" s="47"/>
      <c r="F303" s="41"/>
      <c r="G303" s="41"/>
      <c r="H303" s="48"/>
      <c r="I303" s="41"/>
      <c r="J303" s="41"/>
      <c r="K303" s="48"/>
      <c r="L303" s="41"/>
      <c r="M303" s="61"/>
      <c r="N303" s="41"/>
      <c r="O303" s="129"/>
    </row>
    <row r="304" spans="1:15" ht="12.75" customHeight="1">
      <c r="A304" s="67"/>
      <c r="B304" s="112">
        <f t="shared" si="11"/>
        <v>0</v>
      </c>
      <c r="C304" s="37"/>
      <c r="D304" s="67"/>
      <c r="E304" s="47"/>
      <c r="F304" s="41"/>
      <c r="G304" s="41"/>
      <c r="H304" s="48"/>
      <c r="I304" s="41"/>
      <c r="J304" s="41"/>
      <c r="K304" s="48"/>
      <c r="L304" s="41"/>
      <c r="M304" s="61"/>
      <c r="N304" s="41"/>
      <c r="O304" s="129"/>
    </row>
    <row r="305" spans="1:15" ht="12.75" customHeight="1">
      <c r="A305" s="67"/>
      <c r="B305" s="112">
        <f t="shared" si="11"/>
        <v>0</v>
      </c>
      <c r="C305" s="37"/>
      <c r="D305" s="67"/>
      <c r="E305" s="47"/>
      <c r="F305" s="41"/>
      <c r="G305" s="41"/>
      <c r="H305" s="48"/>
      <c r="I305" s="41"/>
      <c r="J305" s="41"/>
      <c r="K305" s="48"/>
      <c r="L305" s="41"/>
      <c r="M305" s="61"/>
      <c r="N305" s="41"/>
      <c r="O305" s="129"/>
    </row>
    <row r="306" spans="1:15" ht="12.75" customHeight="1">
      <c r="A306" s="67"/>
      <c r="B306" s="112">
        <f t="shared" si="11"/>
        <v>0</v>
      </c>
      <c r="C306" s="37"/>
      <c r="D306" s="67"/>
      <c r="E306" s="47"/>
      <c r="F306" s="41"/>
      <c r="G306" s="41"/>
      <c r="H306" s="48"/>
      <c r="I306" s="41"/>
      <c r="J306" s="41"/>
      <c r="K306" s="48"/>
      <c r="L306" s="41"/>
      <c r="M306" s="61"/>
      <c r="N306" s="41"/>
      <c r="O306" s="129"/>
    </row>
    <row r="307" spans="1:15" ht="12.75" customHeight="1">
      <c r="A307" s="67"/>
      <c r="B307" s="112">
        <f t="shared" si="11"/>
        <v>0</v>
      </c>
      <c r="C307" s="37"/>
      <c r="D307" s="67"/>
      <c r="E307" s="47"/>
      <c r="F307" s="41"/>
      <c r="G307" s="41"/>
      <c r="H307" s="48"/>
      <c r="I307" s="41"/>
      <c r="J307" s="41"/>
      <c r="K307" s="48"/>
      <c r="L307" s="41"/>
      <c r="M307" s="61"/>
      <c r="N307" s="41"/>
      <c r="O307" s="129"/>
    </row>
    <row r="308" spans="1:15" ht="12.75" customHeight="1">
      <c r="A308" s="67"/>
      <c r="B308" s="112">
        <f t="shared" si="11"/>
        <v>0</v>
      </c>
      <c r="C308" s="37"/>
      <c r="D308" s="67"/>
      <c r="E308" s="47"/>
      <c r="F308" s="41"/>
      <c r="G308" s="41"/>
      <c r="H308" s="48"/>
      <c r="I308" s="41"/>
      <c r="J308" s="41"/>
      <c r="K308" s="48"/>
      <c r="L308" s="41"/>
      <c r="M308" s="61"/>
      <c r="N308" s="41"/>
      <c r="O308" s="129"/>
    </row>
    <row r="309" spans="1:15" ht="12.75" customHeight="1">
      <c r="A309" s="67"/>
      <c r="B309" s="112">
        <f t="shared" si="11"/>
        <v>0</v>
      </c>
      <c r="C309" s="37"/>
      <c r="D309" s="67"/>
      <c r="E309" s="47"/>
      <c r="F309" s="41"/>
      <c r="G309" s="41"/>
      <c r="H309" s="48"/>
      <c r="I309" s="41"/>
      <c r="J309" s="41"/>
      <c r="K309" s="48"/>
      <c r="L309" s="41"/>
      <c r="M309" s="61"/>
      <c r="N309" s="41"/>
      <c r="O309" s="129"/>
    </row>
    <row r="310" spans="1:15" ht="12.75" customHeight="1">
      <c r="A310" s="67"/>
      <c r="B310" s="112">
        <f t="shared" si="11"/>
        <v>0</v>
      </c>
      <c r="C310" s="37"/>
      <c r="D310" s="67"/>
      <c r="E310" s="47"/>
      <c r="F310" s="41"/>
      <c r="G310" s="41"/>
      <c r="H310" s="48"/>
      <c r="I310" s="41"/>
      <c r="J310" s="41"/>
      <c r="K310" s="48"/>
      <c r="L310" s="41"/>
      <c r="M310" s="61"/>
      <c r="N310" s="41"/>
      <c r="O310" s="129"/>
    </row>
    <row r="311" spans="1:15" ht="12.75" customHeight="1">
      <c r="A311" s="67"/>
      <c r="B311" s="112">
        <f t="shared" si="11"/>
        <v>0</v>
      </c>
      <c r="C311" s="37"/>
      <c r="D311" s="67"/>
      <c r="E311" s="47"/>
      <c r="F311" s="41"/>
      <c r="G311" s="41"/>
      <c r="H311" s="48"/>
      <c r="I311" s="41"/>
      <c r="J311" s="41"/>
      <c r="K311" s="48"/>
      <c r="L311" s="41"/>
      <c r="M311" s="61"/>
      <c r="N311" s="41"/>
      <c r="O311" s="129"/>
    </row>
    <row r="312" spans="1:15" ht="12.75" customHeight="1">
      <c r="A312" s="67"/>
      <c r="B312" s="112">
        <f t="shared" si="11"/>
        <v>0</v>
      </c>
      <c r="C312" s="37"/>
      <c r="D312" s="67"/>
      <c r="E312" s="47"/>
      <c r="F312" s="41"/>
      <c r="G312" s="41"/>
      <c r="H312" s="48"/>
      <c r="I312" s="41"/>
      <c r="J312" s="41"/>
      <c r="K312" s="48"/>
      <c r="L312" s="41"/>
      <c r="M312" s="61"/>
      <c r="N312" s="41"/>
      <c r="O312" s="129"/>
    </row>
    <row r="313" spans="1:15" ht="12.75" customHeight="1">
      <c r="A313" s="67"/>
      <c r="B313" s="112">
        <f t="shared" si="11"/>
        <v>0</v>
      </c>
      <c r="C313" s="37"/>
      <c r="D313" s="67"/>
      <c r="E313" s="47"/>
      <c r="F313" s="41"/>
      <c r="G313" s="41"/>
      <c r="H313" s="48"/>
      <c r="I313" s="41"/>
      <c r="J313" s="41"/>
      <c r="K313" s="48"/>
      <c r="L313" s="41"/>
      <c r="M313" s="61"/>
      <c r="N313" s="41"/>
      <c r="O313" s="129"/>
    </row>
    <row r="314" spans="1:15" ht="12.75" customHeight="1">
      <c r="A314" s="67"/>
      <c r="B314" s="112">
        <f t="shared" si="11"/>
        <v>0</v>
      </c>
      <c r="C314" s="37"/>
      <c r="D314" s="67"/>
      <c r="E314" s="47"/>
      <c r="F314" s="41"/>
      <c r="G314" s="41"/>
      <c r="H314" s="48"/>
      <c r="I314" s="41"/>
      <c r="J314" s="41"/>
      <c r="K314" s="48"/>
      <c r="L314" s="41"/>
      <c r="M314" s="61"/>
      <c r="N314" s="41"/>
      <c r="O314" s="129"/>
    </row>
    <row r="315" spans="1:15" ht="12.75" customHeight="1">
      <c r="A315" s="67"/>
      <c r="B315" s="112">
        <f t="shared" si="11"/>
        <v>0</v>
      </c>
      <c r="C315" s="37"/>
      <c r="D315" s="67"/>
      <c r="E315" s="47"/>
      <c r="F315" s="41"/>
      <c r="G315" s="41"/>
      <c r="H315" s="48"/>
      <c r="I315" s="41"/>
      <c r="J315" s="41"/>
      <c r="K315" s="48"/>
      <c r="L315" s="41"/>
      <c r="M315" s="61"/>
      <c r="N315" s="41"/>
      <c r="O315" s="129"/>
    </row>
    <row r="316" spans="1:15" ht="12.75" customHeight="1">
      <c r="A316" s="67"/>
      <c r="B316" s="112">
        <f t="shared" si="11"/>
        <v>0</v>
      </c>
      <c r="C316" s="37"/>
      <c r="D316" s="67"/>
      <c r="E316" s="47"/>
      <c r="F316" s="41"/>
      <c r="G316" s="41"/>
      <c r="H316" s="48"/>
      <c r="I316" s="41"/>
      <c r="J316" s="41"/>
      <c r="K316" s="48"/>
      <c r="L316" s="41"/>
      <c r="M316" s="61"/>
      <c r="N316" s="41"/>
      <c r="O316" s="129"/>
    </row>
    <row r="317" spans="1:15" ht="12.75" customHeight="1">
      <c r="A317" s="67"/>
      <c r="B317" s="112">
        <f t="shared" si="11"/>
        <v>0</v>
      </c>
      <c r="C317" s="37"/>
      <c r="D317" s="67"/>
      <c r="E317" s="47"/>
      <c r="F317" s="41"/>
      <c r="G317" s="41"/>
      <c r="H317" s="48"/>
      <c r="I317" s="41"/>
      <c r="J317" s="41"/>
      <c r="K317" s="48"/>
      <c r="L317" s="41"/>
      <c r="M317" s="61"/>
      <c r="N317" s="41"/>
      <c r="O317" s="129"/>
    </row>
    <row r="318" spans="1:15" ht="12.75" customHeight="1">
      <c r="A318" s="67"/>
      <c r="B318" s="112">
        <f t="shared" si="11"/>
        <v>0</v>
      </c>
      <c r="C318" s="37"/>
      <c r="D318" s="67"/>
      <c r="E318" s="47"/>
      <c r="F318" s="41"/>
      <c r="G318" s="41"/>
      <c r="H318" s="48"/>
      <c r="I318" s="41"/>
      <c r="J318" s="41"/>
      <c r="K318" s="48"/>
      <c r="L318" s="41"/>
      <c r="M318" s="61"/>
      <c r="N318" s="41"/>
      <c r="O318" s="129"/>
    </row>
    <row r="319" spans="1:15" ht="12.75" customHeight="1">
      <c r="A319" s="67"/>
      <c r="B319" s="112">
        <f t="shared" si="11"/>
        <v>0</v>
      </c>
      <c r="C319" s="37"/>
      <c r="D319" s="67"/>
      <c r="E319" s="47"/>
      <c r="F319" s="41"/>
      <c r="G319" s="41"/>
      <c r="H319" s="48"/>
      <c r="I319" s="41"/>
      <c r="J319" s="41"/>
      <c r="K319" s="48"/>
      <c r="L319" s="41"/>
      <c r="M319" s="61"/>
      <c r="N319" s="41"/>
      <c r="O319" s="129"/>
    </row>
    <row r="320" spans="1:15" ht="12.75" customHeight="1">
      <c r="A320" s="67"/>
      <c r="B320" s="112">
        <f t="shared" si="11"/>
        <v>0</v>
      </c>
      <c r="C320" s="37"/>
      <c r="D320" s="67"/>
      <c r="E320" s="47"/>
      <c r="F320" s="41"/>
      <c r="G320" s="41"/>
      <c r="H320" s="48"/>
      <c r="I320" s="41"/>
      <c r="J320" s="41"/>
      <c r="K320" s="48"/>
      <c r="L320" s="41"/>
      <c r="M320" s="61"/>
      <c r="N320" s="41"/>
      <c r="O320" s="129"/>
    </row>
    <row r="321" spans="1:15" ht="12.75" customHeight="1">
      <c r="A321" s="67"/>
      <c r="B321" s="112">
        <f t="shared" si="11"/>
        <v>0</v>
      </c>
      <c r="C321" s="37"/>
      <c r="D321" s="67"/>
      <c r="E321" s="47"/>
      <c r="F321" s="41"/>
      <c r="G321" s="41"/>
      <c r="H321" s="48"/>
      <c r="I321" s="41"/>
      <c r="J321" s="41"/>
      <c r="K321" s="48"/>
      <c r="L321" s="41"/>
      <c r="M321" s="61"/>
      <c r="N321" s="41"/>
      <c r="O321" s="129"/>
    </row>
    <row r="322" spans="1:15" ht="12.75" customHeight="1">
      <c r="A322" s="67"/>
      <c r="B322" s="112">
        <f t="shared" si="11"/>
        <v>0</v>
      </c>
      <c r="C322" s="37"/>
      <c r="D322" s="67"/>
      <c r="E322" s="47"/>
      <c r="F322" s="41"/>
      <c r="G322" s="41"/>
      <c r="H322" s="48"/>
      <c r="I322" s="41"/>
      <c r="J322" s="41"/>
      <c r="K322" s="48"/>
      <c r="L322" s="41"/>
      <c r="M322" s="61"/>
      <c r="N322" s="41"/>
      <c r="O322" s="129"/>
    </row>
    <row r="323" spans="1:15" ht="12.75" customHeight="1">
      <c r="A323" s="67"/>
      <c r="B323" s="112">
        <f t="shared" si="11"/>
        <v>0</v>
      </c>
      <c r="C323" s="37"/>
      <c r="D323" s="67"/>
      <c r="E323" s="47"/>
      <c r="F323" s="41"/>
      <c r="G323" s="41"/>
      <c r="H323" s="48"/>
      <c r="I323" s="41"/>
      <c r="J323" s="41"/>
      <c r="K323" s="48"/>
      <c r="L323" s="41"/>
      <c r="M323" s="61"/>
      <c r="N323" s="41"/>
      <c r="O323" s="129"/>
    </row>
    <row r="324" spans="1:15" ht="12.75" customHeight="1">
      <c r="A324" s="67"/>
      <c r="B324" s="112">
        <f t="shared" si="11"/>
        <v>0</v>
      </c>
      <c r="C324" s="37"/>
      <c r="D324" s="67"/>
      <c r="E324" s="47"/>
      <c r="F324" s="41"/>
      <c r="G324" s="41"/>
      <c r="H324" s="48"/>
      <c r="I324" s="41"/>
      <c r="J324" s="41"/>
      <c r="K324" s="48"/>
      <c r="L324" s="41"/>
      <c r="M324" s="61"/>
      <c r="N324" s="41"/>
      <c r="O324" s="129"/>
    </row>
    <row r="325" spans="1:15" ht="12.75" customHeight="1">
      <c r="A325" s="67"/>
      <c r="B325" s="112">
        <f t="shared" si="11"/>
        <v>0</v>
      </c>
      <c r="C325" s="37"/>
      <c r="D325" s="67"/>
      <c r="E325" s="47"/>
      <c r="F325" s="41"/>
      <c r="G325" s="41"/>
      <c r="H325" s="48"/>
      <c r="I325" s="41"/>
      <c r="J325" s="41"/>
      <c r="K325" s="48"/>
      <c r="L325" s="41"/>
      <c r="M325" s="61"/>
      <c r="N325" s="41"/>
      <c r="O325" s="129"/>
    </row>
    <row r="326" spans="1:15" ht="12.75" customHeight="1">
      <c r="A326" s="67"/>
      <c r="B326" s="112">
        <f t="shared" si="11"/>
        <v>0</v>
      </c>
      <c r="C326" s="37"/>
      <c r="D326" s="67"/>
      <c r="E326" s="47"/>
      <c r="F326" s="41"/>
      <c r="G326" s="41"/>
      <c r="H326" s="48"/>
      <c r="I326" s="41"/>
      <c r="J326" s="41"/>
      <c r="K326" s="48"/>
      <c r="L326" s="41"/>
      <c r="M326" s="61"/>
      <c r="N326" s="41"/>
      <c r="O326" s="129"/>
    </row>
    <row r="327" spans="1:15" ht="12.75" customHeight="1">
      <c r="A327" s="67"/>
      <c r="B327" s="112">
        <f t="shared" si="11"/>
        <v>0</v>
      </c>
      <c r="C327" s="37"/>
      <c r="D327" s="67"/>
      <c r="E327" s="47"/>
      <c r="F327" s="41"/>
      <c r="G327" s="41"/>
      <c r="H327" s="48"/>
      <c r="I327" s="41"/>
      <c r="J327" s="41"/>
      <c r="K327" s="48"/>
      <c r="L327" s="41"/>
      <c r="M327" s="61"/>
      <c r="N327" s="41"/>
      <c r="O327" s="129"/>
    </row>
    <row r="328" spans="1:15" ht="12.75" customHeight="1">
      <c r="A328" s="67"/>
      <c r="B328" s="112">
        <f t="shared" si="11"/>
        <v>0</v>
      </c>
      <c r="C328" s="37"/>
      <c r="D328" s="67"/>
      <c r="E328" s="47"/>
      <c r="F328" s="41"/>
      <c r="G328" s="41"/>
      <c r="H328" s="48"/>
      <c r="I328" s="41"/>
      <c r="J328" s="41"/>
      <c r="K328" s="48"/>
      <c r="L328" s="41"/>
      <c r="M328" s="61"/>
      <c r="N328" s="41"/>
      <c r="O328" s="129"/>
    </row>
    <row r="329" spans="1:15" ht="12.75" customHeight="1">
      <c r="A329" s="67"/>
      <c r="B329" s="112">
        <f t="shared" si="11"/>
        <v>0</v>
      </c>
      <c r="C329" s="37"/>
      <c r="D329" s="67"/>
      <c r="E329" s="47"/>
      <c r="F329" s="41"/>
      <c r="G329" s="41"/>
      <c r="H329" s="48"/>
      <c r="I329" s="41"/>
      <c r="J329" s="41"/>
      <c r="K329" s="48"/>
      <c r="L329" s="41"/>
      <c r="M329" s="61"/>
      <c r="N329" s="41"/>
      <c r="O329" s="129"/>
    </row>
    <row r="330" spans="1:15" ht="12.75" customHeight="1">
      <c r="A330" s="67"/>
      <c r="B330" s="112">
        <f t="shared" si="11"/>
        <v>0</v>
      </c>
      <c r="C330" s="37"/>
      <c r="D330" s="67"/>
      <c r="E330" s="47"/>
      <c r="F330" s="41"/>
      <c r="G330" s="41"/>
      <c r="H330" s="48"/>
      <c r="I330" s="41"/>
      <c r="J330" s="41"/>
      <c r="K330" s="48"/>
      <c r="L330" s="41"/>
      <c r="M330" s="61"/>
      <c r="N330" s="41"/>
      <c r="O330" s="129"/>
    </row>
    <row r="331" spans="1:15" ht="12.75" customHeight="1">
      <c r="A331" s="67"/>
      <c r="B331" s="112">
        <f t="shared" si="11"/>
        <v>0</v>
      </c>
      <c r="C331" s="37"/>
      <c r="D331" s="67"/>
      <c r="E331" s="47"/>
      <c r="F331" s="41"/>
      <c r="G331" s="41"/>
      <c r="H331" s="48"/>
      <c r="I331" s="41"/>
      <c r="J331" s="41"/>
      <c r="K331" s="48"/>
      <c r="L331" s="41"/>
      <c r="M331" s="61"/>
      <c r="N331" s="41"/>
      <c r="O331" s="129"/>
    </row>
    <row r="332" spans="1:15" ht="12.75" customHeight="1">
      <c r="A332" s="67"/>
      <c r="B332" s="112">
        <f t="shared" si="11"/>
        <v>0</v>
      </c>
      <c r="C332" s="37"/>
      <c r="D332" s="67"/>
      <c r="E332" s="47"/>
      <c r="F332" s="41"/>
      <c r="G332" s="41"/>
      <c r="H332" s="48"/>
      <c r="I332" s="41"/>
      <c r="J332" s="41"/>
      <c r="K332" s="48"/>
      <c r="L332" s="41"/>
      <c r="M332" s="61"/>
      <c r="N332" s="41"/>
      <c r="O332" s="129"/>
    </row>
    <row r="333" spans="1:15" ht="12.75" customHeight="1">
      <c r="A333" s="67"/>
      <c r="B333" s="112">
        <f t="shared" si="11"/>
        <v>0</v>
      </c>
      <c r="C333" s="37"/>
      <c r="D333" s="67"/>
      <c r="E333" s="47"/>
      <c r="F333" s="41"/>
      <c r="G333" s="41"/>
      <c r="H333" s="48"/>
      <c r="I333" s="41"/>
      <c r="J333" s="41"/>
      <c r="K333" s="48"/>
      <c r="L333" s="41"/>
      <c r="M333" s="61"/>
      <c r="N333" s="41"/>
      <c r="O333" s="129"/>
    </row>
    <row r="334" spans="1:15" ht="12.75" customHeight="1">
      <c r="A334" s="67"/>
      <c r="B334" s="112">
        <f t="shared" si="11"/>
        <v>0</v>
      </c>
      <c r="C334" s="37"/>
      <c r="D334" s="67"/>
      <c r="E334" s="47"/>
      <c r="F334" s="41"/>
      <c r="G334" s="41"/>
      <c r="H334" s="48"/>
      <c r="I334" s="41"/>
      <c r="J334" s="41"/>
      <c r="K334" s="48"/>
      <c r="L334" s="41"/>
      <c r="M334" s="61"/>
      <c r="N334" s="41"/>
      <c r="O334" s="129"/>
    </row>
    <row r="335" spans="1:15" ht="12.75" customHeight="1">
      <c r="A335" s="67"/>
      <c r="B335" s="112">
        <f t="shared" si="11"/>
        <v>0</v>
      </c>
      <c r="C335" s="37"/>
      <c r="D335" s="67"/>
      <c r="E335" s="47"/>
      <c r="F335" s="41"/>
      <c r="G335" s="41"/>
      <c r="H335" s="48"/>
      <c r="I335" s="41"/>
      <c r="J335" s="41"/>
      <c r="K335" s="48"/>
      <c r="L335" s="41"/>
      <c r="M335" s="61"/>
      <c r="N335" s="41"/>
      <c r="O335" s="129"/>
    </row>
    <row r="336" spans="1:15" ht="12.75" customHeight="1">
      <c r="A336" s="67"/>
      <c r="B336" s="112">
        <f t="shared" si="11"/>
        <v>0</v>
      </c>
      <c r="C336" s="37"/>
      <c r="D336" s="67"/>
      <c r="E336" s="47"/>
      <c r="F336" s="41"/>
      <c r="G336" s="41"/>
      <c r="H336" s="48"/>
      <c r="I336" s="41"/>
      <c r="J336" s="41"/>
      <c r="K336" s="48"/>
      <c r="L336" s="41"/>
      <c r="M336" s="61"/>
      <c r="N336" s="41"/>
      <c r="O336" s="129"/>
    </row>
    <row r="337" spans="1:15" ht="12.75" customHeight="1">
      <c r="A337" s="67"/>
      <c r="B337" s="112">
        <f t="shared" si="11"/>
        <v>0</v>
      </c>
      <c r="C337" s="37"/>
      <c r="D337" s="67"/>
      <c r="E337" s="47"/>
      <c r="F337" s="41"/>
      <c r="G337" s="41"/>
      <c r="H337" s="48"/>
      <c r="I337" s="41"/>
      <c r="J337" s="41"/>
      <c r="K337" s="48"/>
      <c r="L337" s="41"/>
      <c r="M337" s="61"/>
      <c r="N337" s="41"/>
      <c r="O337" s="129"/>
    </row>
    <row r="338" spans="1:15" ht="12.75" customHeight="1">
      <c r="A338" s="67"/>
      <c r="B338" s="112">
        <f t="shared" ref="B338:B401" si="12">$C$2</f>
        <v>0</v>
      </c>
      <c r="C338" s="37"/>
      <c r="D338" s="67"/>
      <c r="E338" s="47"/>
      <c r="F338" s="41"/>
      <c r="G338" s="41"/>
      <c r="H338" s="48"/>
      <c r="I338" s="41"/>
      <c r="J338" s="41"/>
      <c r="K338" s="48"/>
      <c r="L338" s="41"/>
      <c r="M338" s="61"/>
      <c r="N338" s="41"/>
      <c r="O338" s="129"/>
    </row>
    <row r="339" spans="1:15" ht="12.75" customHeight="1">
      <c r="A339" s="67"/>
      <c r="B339" s="112">
        <f t="shared" si="12"/>
        <v>0</v>
      </c>
      <c r="C339" s="37"/>
      <c r="D339" s="67"/>
      <c r="E339" s="47"/>
      <c r="F339" s="41"/>
      <c r="G339" s="41"/>
      <c r="H339" s="48"/>
      <c r="I339" s="41"/>
      <c r="J339" s="41"/>
      <c r="K339" s="48"/>
      <c r="L339" s="41"/>
      <c r="M339" s="61"/>
      <c r="N339" s="41"/>
      <c r="O339" s="129"/>
    </row>
    <row r="340" spans="1:15" ht="12.75" customHeight="1">
      <c r="A340" s="67"/>
      <c r="B340" s="112">
        <f t="shared" si="12"/>
        <v>0</v>
      </c>
      <c r="C340" s="37"/>
      <c r="D340" s="67"/>
      <c r="E340" s="47"/>
      <c r="F340" s="41"/>
      <c r="G340" s="41"/>
      <c r="H340" s="48"/>
      <c r="I340" s="41"/>
      <c r="J340" s="41"/>
      <c r="K340" s="48"/>
      <c r="L340" s="41"/>
      <c r="M340" s="61"/>
      <c r="N340" s="41"/>
      <c r="O340" s="129"/>
    </row>
    <row r="341" spans="1:15" ht="12.75" customHeight="1">
      <c r="A341" s="67"/>
      <c r="B341" s="112">
        <f t="shared" si="12"/>
        <v>0</v>
      </c>
      <c r="C341" s="37"/>
      <c r="D341" s="67"/>
      <c r="E341" s="47"/>
      <c r="F341" s="41"/>
      <c r="G341" s="41"/>
      <c r="H341" s="48"/>
      <c r="I341" s="41"/>
      <c r="J341" s="41"/>
      <c r="K341" s="48"/>
      <c r="L341" s="41"/>
      <c r="M341" s="61"/>
      <c r="N341" s="41"/>
      <c r="O341" s="129"/>
    </row>
    <row r="342" spans="1:15" ht="12.75" customHeight="1">
      <c r="A342" s="67"/>
      <c r="B342" s="112">
        <f t="shared" si="12"/>
        <v>0</v>
      </c>
      <c r="C342" s="37"/>
      <c r="D342" s="67"/>
      <c r="E342" s="47"/>
      <c r="F342" s="41"/>
      <c r="G342" s="41"/>
      <c r="H342" s="48"/>
      <c r="I342" s="41"/>
      <c r="J342" s="41"/>
      <c r="K342" s="48"/>
      <c r="L342" s="41"/>
      <c r="M342" s="61"/>
      <c r="N342" s="41"/>
      <c r="O342" s="129"/>
    </row>
    <row r="343" spans="1:15" ht="12.75" customHeight="1">
      <c r="A343" s="67"/>
      <c r="B343" s="112">
        <f t="shared" si="12"/>
        <v>0</v>
      </c>
      <c r="C343" s="37"/>
      <c r="D343" s="67"/>
      <c r="E343" s="47"/>
      <c r="F343" s="41"/>
      <c r="G343" s="41"/>
      <c r="H343" s="48"/>
      <c r="I343" s="41"/>
      <c r="J343" s="41"/>
      <c r="K343" s="48"/>
      <c r="L343" s="41"/>
      <c r="M343" s="61"/>
      <c r="N343" s="41"/>
      <c r="O343" s="129"/>
    </row>
    <row r="344" spans="1:15" ht="12.75" customHeight="1">
      <c r="A344" s="67"/>
      <c r="B344" s="112">
        <f t="shared" si="12"/>
        <v>0</v>
      </c>
      <c r="C344" s="37"/>
      <c r="D344" s="67"/>
      <c r="E344" s="47"/>
      <c r="F344" s="41"/>
      <c r="G344" s="41"/>
      <c r="H344" s="48"/>
      <c r="I344" s="41"/>
      <c r="J344" s="41"/>
      <c r="K344" s="48"/>
      <c r="L344" s="41"/>
      <c r="M344" s="61"/>
      <c r="N344" s="41"/>
      <c r="O344" s="129"/>
    </row>
    <row r="345" spans="1:15" ht="12.75" customHeight="1">
      <c r="A345" s="67"/>
      <c r="B345" s="112">
        <f t="shared" si="12"/>
        <v>0</v>
      </c>
      <c r="C345" s="37"/>
      <c r="D345" s="67"/>
      <c r="E345" s="47"/>
      <c r="F345" s="41"/>
      <c r="G345" s="41"/>
      <c r="H345" s="48"/>
      <c r="I345" s="41"/>
      <c r="J345" s="41"/>
      <c r="K345" s="48"/>
      <c r="L345" s="41"/>
      <c r="M345" s="61"/>
      <c r="N345" s="41"/>
      <c r="O345" s="129"/>
    </row>
    <row r="346" spans="1:15" ht="12.75" customHeight="1">
      <c r="A346" s="67"/>
      <c r="B346" s="112">
        <f t="shared" si="12"/>
        <v>0</v>
      </c>
      <c r="C346" s="37"/>
      <c r="D346" s="67"/>
      <c r="E346" s="47"/>
      <c r="F346" s="41"/>
      <c r="G346" s="41"/>
      <c r="H346" s="48"/>
      <c r="I346" s="41"/>
      <c r="J346" s="41"/>
      <c r="K346" s="48"/>
      <c r="L346" s="41"/>
      <c r="M346" s="61"/>
      <c r="N346" s="41"/>
      <c r="O346" s="129"/>
    </row>
    <row r="347" spans="1:15" ht="12.75" customHeight="1">
      <c r="A347" s="67"/>
      <c r="B347" s="112">
        <f t="shared" si="12"/>
        <v>0</v>
      </c>
      <c r="C347" s="37"/>
      <c r="D347" s="67"/>
      <c r="E347" s="47"/>
      <c r="F347" s="41"/>
      <c r="G347" s="41"/>
      <c r="H347" s="48"/>
      <c r="I347" s="41"/>
      <c r="J347" s="41"/>
      <c r="K347" s="48"/>
      <c r="L347" s="41"/>
      <c r="M347" s="61"/>
      <c r="N347" s="41"/>
      <c r="O347" s="129"/>
    </row>
    <row r="348" spans="1:15" ht="12.75" customHeight="1">
      <c r="A348" s="67"/>
      <c r="B348" s="112">
        <f t="shared" si="12"/>
        <v>0</v>
      </c>
      <c r="C348" s="37"/>
      <c r="D348" s="67"/>
      <c r="E348" s="47"/>
      <c r="F348" s="41"/>
      <c r="G348" s="41"/>
      <c r="H348" s="48"/>
      <c r="I348" s="41"/>
      <c r="J348" s="41"/>
      <c r="K348" s="48"/>
      <c r="L348" s="41"/>
      <c r="M348" s="61"/>
      <c r="N348" s="41"/>
      <c r="O348" s="129"/>
    </row>
    <row r="349" spans="1:15" ht="12.75" customHeight="1">
      <c r="A349" s="67"/>
      <c r="B349" s="112">
        <f t="shared" si="12"/>
        <v>0</v>
      </c>
      <c r="C349" s="37"/>
      <c r="D349" s="67"/>
      <c r="E349" s="47"/>
      <c r="F349" s="41"/>
      <c r="G349" s="41"/>
      <c r="H349" s="48"/>
      <c r="I349" s="41"/>
      <c r="J349" s="41"/>
      <c r="K349" s="48"/>
      <c r="L349" s="41"/>
      <c r="M349" s="61"/>
      <c r="N349" s="41"/>
      <c r="O349" s="129"/>
    </row>
    <row r="350" spans="1:15" ht="12.75" customHeight="1">
      <c r="A350" s="67"/>
      <c r="B350" s="112">
        <f t="shared" si="12"/>
        <v>0</v>
      </c>
      <c r="C350" s="37"/>
      <c r="D350" s="67"/>
      <c r="E350" s="47"/>
      <c r="F350" s="41"/>
      <c r="G350" s="41"/>
      <c r="H350" s="48"/>
      <c r="I350" s="41"/>
      <c r="J350" s="41"/>
      <c r="K350" s="48"/>
      <c r="L350" s="41"/>
      <c r="M350" s="61"/>
      <c r="N350" s="41"/>
      <c r="O350" s="129"/>
    </row>
    <row r="351" spans="1:15" ht="12.75" customHeight="1">
      <c r="A351" s="67"/>
      <c r="B351" s="112">
        <f t="shared" si="12"/>
        <v>0</v>
      </c>
      <c r="C351" s="37"/>
      <c r="D351" s="67"/>
      <c r="E351" s="47"/>
      <c r="F351" s="41"/>
      <c r="G351" s="41"/>
      <c r="H351" s="48"/>
      <c r="I351" s="41"/>
      <c r="J351" s="41"/>
      <c r="K351" s="48"/>
      <c r="L351" s="41"/>
      <c r="M351" s="61"/>
      <c r="N351" s="41"/>
      <c r="O351" s="129"/>
    </row>
    <row r="352" spans="1:15" ht="12.75" customHeight="1">
      <c r="A352" s="67"/>
      <c r="B352" s="112">
        <f t="shared" si="12"/>
        <v>0</v>
      </c>
      <c r="C352" s="37"/>
      <c r="D352" s="67"/>
      <c r="E352" s="47"/>
      <c r="F352" s="41"/>
      <c r="G352" s="41"/>
      <c r="H352" s="48"/>
      <c r="I352" s="41"/>
      <c r="J352" s="41"/>
      <c r="K352" s="48"/>
      <c r="L352" s="41"/>
      <c r="M352" s="61"/>
      <c r="N352" s="41"/>
      <c r="O352" s="129"/>
    </row>
    <row r="353" spans="1:15" ht="12.75" customHeight="1">
      <c r="A353" s="67"/>
      <c r="B353" s="112">
        <f t="shared" si="12"/>
        <v>0</v>
      </c>
      <c r="C353" s="37"/>
      <c r="D353" s="67"/>
      <c r="E353" s="47"/>
      <c r="F353" s="41"/>
      <c r="G353" s="41"/>
      <c r="H353" s="48"/>
      <c r="I353" s="41"/>
      <c r="J353" s="41"/>
      <c r="K353" s="48"/>
      <c r="L353" s="41"/>
      <c r="M353" s="61"/>
      <c r="N353" s="41"/>
      <c r="O353" s="129"/>
    </row>
    <row r="354" spans="1:15" ht="12.75" customHeight="1">
      <c r="A354" s="67"/>
      <c r="B354" s="112">
        <f t="shared" si="12"/>
        <v>0</v>
      </c>
      <c r="C354" s="37"/>
      <c r="D354" s="67"/>
      <c r="E354" s="47"/>
      <c r="F354" s="41"/>
      <c r="G354" s="41"/>
      <c r="H354" s="48"/>
      <c r="I354" s="41"/>
      <c r="J354" s="41"/>
      <c r="K354" s="48"/>
      <c r="L354" s="41"/>
      <c r="M354" s="61"/>
      <c r="N354" s="41"/>
      <c r="O354" s="129"/>
    </row>
    <row r="355" spans="1:15" ht="12.75" customHeight="1">
      <c r="A355" s="67"/>
      <c r="B355" s="112">
        <f t="shared" si="12"/>
        <v>0</v>
      </c>
      <c r="C355" s="37"/>
      <c r="D355" s="67"/>
      <c r="E355" s="47"/>
      <c r="F355" s="41"/>
      <c r="G355" s="41"/>
      <c r="H355" s="48"/>
      <c r="I355" s="41"/>
      <c r="J355" s="41"/>
      <c r="K355" s="48"/>
      <c r="L355" s="41"/>
      <c r="M355" s="61"/>
      <c r="N355" s="41"/>
      <c r="O355" s="129"/>
    </row>
    <row r="356" spans="1:15" ht="12.75" customHeight="1">
      <c r="A356" s="67"/>
      <c r="B356" s="112">
        <f t="shared" si="12"/>
        <v>0</v>
      </c>
      <c r="C356" s="37"/>
      <c r="D356" s="67"/>
      <c r="E356" s="47"/>
      <c r="F356" s="41"/>
      <c r="G356" s="41"/>
      <c r="H356" s="48"/>
      <c r="I356" s="41"/>
      <c r="J356" s="41"/>
      <c r="K356" s="48"/>
      <c r="L356" s="41"/>
      <c r="M356" s="61"/>
      <c r="N356" s="41"/>
      <c r="O356" s="129"/>
    </row>
    <row r="357" spans="1:15" ht="12.75" customHeight="1">
      <c r="A357" s="67"/>
      <c r="B357" s="112">
        <f t="shared" si="12"/>
        <v>0</v>
      </c>
      <c r="C357" s="37"/>
      <c r="D357" s="67"/>
      <c r="E357" s="47"/>
      <c r="F357" s="41"/>
      <c r="G357" s="41"/>
      <c r="H357" s="48"/>
      <c r="I357" s="41"/>
      <c r="J357" s="41"/>
      <c r="K357" s="48"/>
      <c r="L357" s="41"/>
      <c r="M357" s="61"/>
      <c r="N357" s="41"/>
      <c r="O357" s="129"/>
    </row>
    <row r="358" spans="1:15" ht="12.75" customHeight="1">
      <c r="A358" s="67"/>
      <c r="B358" s="112">
        <f t="shared" si="12"/>
        <v>0</v>
      </c>
      <c r="C358" s="37"/>
      <c r="D358" s="67"/>
      <c r="E358" s="47"/>
      <c r="F358" s="41"/>
      <c r="G358" s="41"/>
      <c r="H358" s="48"/>
      <c r="I358" s="41"/>
      <c r="J358" s="41"/>
      <c r="K358" s="48"/>
      <c r="L358" s="41"/>
      <c r="M358" s="61"/>
      <c r="N358" s="41"/>
      <c r="O358" s="129"/>
    </row>
    <row r="359" spans="1:15" ht="12.75" customHeight="1">
      <c r="A359" s="67"/>
      <c r="B359" s="112">
        <f t="shared" si="12"/>
        <v>0</v>
      </c>
      <c r="C359" s="37"/>
      <c r="D359" s="67"/>
      <c r="E359" s="47"/>
      <c r="F359" s="41"/>
      <c r="G359" s="41"/>
      <c r="H359" s="48"/>
      <c r="I359" s="41"/>
      <c r="J359" s="41"/>
      <c r="K359" s="48"/>
      <c r="L359" s="41"/>
      <c r="M359" s="61"/>
      <c r="N359" s="41"/>
      <c r="O359" s="129"/>
    </row>
    <row r="360" spans="1:15" ht="12.75" customHeight="1">
      <c r="A360" s="67"/>
      <c r="B360" s="112">
        <f t="shared" si="12"/>
        <v>0</v>
      </c>
      <c r="C360" s="37"/>
      <c r="D360" s="67"/>
      <c r="E360" s="47"/>
      <c r="F360" s="41"/>
      <c r="G360" s="41"/>
      <c r="H360" s="48"/>
      <c r="I360" s="41"/>
      <c r="J360" s="41"/>
      <c r="K360" s="48"/>
      <c r="L360" s="41"/>
      <c r="M360" s="61"/>
      <c r="N360" s="41"/>
      <c r="O360" s="129"/>
    </row>
    <row r="361" spans="1:15" ht="12.75" customHeight="1">
      <c r="A361" s="67"/>
      <c r="B361" s="112">
        <f t="shared" si="12"/>
        <v>0</v>
      </c>
      <c r="C361" s="37"/>
      <c r="D361" s="67"/>
      <c r="E361" s="47"/>
      <c r="F361" s="41"/>
      <c r="G361" s="41"/>
      <c r="H361" s="48"/>
      <c r="I361" s="41"/>
      <c r="J361" s="41"/>
      <c r="K361" s="48"/>
      <c r="L361" s="41"/>
      <c r="M361" s="61"/>
      <c r="N361" s="41"/>
      <c r="O361" s="129"/>
    </row>
    <row r="362" spans="1:15" ht="12.75" customHeight="1">
      <c r="A362" s="67"/>
      <c r="B362" s="112">
        <f t="shared" si="12"/>
        <v>0</v>
      </c>
      <c r="C362" s="37"/>
      <c r="D362" s="67"/>
      <c r="E362" s="47"/>
      <c r="F362" s="41"/>
      <c r="G362" s="41"/>
      <c r="H362" s="48"/>
      <c r="I362" s="41"/>
      <c r="J362" s="41"/>
      <c r="K362" s="48"/>
      <c r="L362" s="41"/>
      <c r="M362" s="61"/>
      <c r="N362" s="41"/>
      <c r="O362" s="129"/>
    </row>
    <row r="363" spans="1:15" ht="12.75" customHeight="1">
      <c r="A363" s="67"/>
      <c r="B363" s="112">
        <f t="shared" si="12"/>
        <v>0</v>
      </c>
      <c r="C363" s="37"/>
      <c r="D363" s="67"/>
      <c r="E363" s="47"/>
      <c r="F363" s="41"/>
      <c r="G363" s="41"/>
      <c r="H363" s="48"/>
      <c r="I363" s="41"/>
      <c r="J363" s="41"/>
      <c r="K363" s="48"/>
      <c r="L363" s="41"/>
      <c r="M363" s="61"/>
      <c r="N363" s="41"/>
      <c r="O363" s="129"/>
    </row>
    <row r="364" spans="1:15" ht="12.75" customHeight="1">
      <c r="A364" s="67"/>
      <c r="B364" s="112">
        <f t="shared" si="12"/>
        <v>0</v>
      </c>
      <c r="C364" s="37"/>
      <c r="D364" s="67"/>
      <c r="E364" s="47"/>
      <c r="F364" s="41"/>
      <c r="G364" s="41"/>
      <c r="H364" s="48"/>
      <c r="I364" s="41"/>
      <c r="J364" s="41"/>
      <c r="K364" s="48"/>
      <c r="L364" s="41"/>
      <c r="M364" s="61"/>
      <c r="N364" s="41"/>
      <c r="O364" s="129"/>
    </row>
    <row r="365" spans="1:15" ht="12.75" customHeight="1">
      <c r="A365" s="67"/>
      <c r="B365" s="112">
        <f t="shared" si="12"/>
        <v>0</v>
      </c>
      <c r="C365" s="37"/>
      <c r="D365" s="67"/>
      <c r="E365" s="47"/>
      <c r="F365" s="41"/>
      <c r="G365" s="41"/>
      <c r="H365" s="48"/>
      <c r="I365" s="41"/>
      <c r="J365" s="41"/>
      <c r="K365" s="48"/>
      <c r="L365" s="41"/>
      <c r="M365" s="61"/>
      <c r="N365" s="41"/>
      <c r="O365" s="129"/>
    </row>
    <row r="366" spans="1:15" ht="12.75" customHeight="1">
      <c r="A366" s="67"/>
      <c r="B366" s="112">
        <f t="shared" si="12"/>
        <v>0</v>
      </c>
      <c r="C366" s="37"/>
      <c r="D366" s="67"/>
      <c r="E366" s="47"/>
      <c r="F366" s="41"/>
      <c r="G366" s="41"/>
      <c r="H366" s="48"/>
      <c r="I366" s="41"/>
      <c r="J366" s="41"/>
      <c r="K366" s="48"/>
      <c r="L366" s="41"/>
      <c r="M366" s="61"/>
      <c r="N366" s="41"/>
      <c r="O366" s="129"/>
    </row>
    <row r="367" spans="1:15" ht="12.75" customHeight="1">
      <c r="A367" s="67"/>
      <c r="B367" s="112">
        <f t="shared" si="12"/>
        <v>0</v>
      </c>
      <c r="C367" s="37"/>
      <c r="D367" s="67"/>
      <c r="E367" s="47"/>
      <c r="F367" s="41"/>
      <c r="G367" s="41"/>
      <c r="H367" s="48"/>
      <c r="I367" s="41"/>
      <c r="J367" s="41"/>
      <c r="K367" s="48"/>
      <c r="L367" s="41"/>
      <c r="M367" s="61"/>
      <c r="N367" s="41"/>
      <c r="O367" s="129"/>
    </row>
    <row r="368" spans="1:15" ht="12.75" customHeight="1">
      <c r="A368" s="67"/>
      <c r="B368" s="112">
        <f t="shared" si="12"/>
        <v>0</v>
      </c>
      <c r="C368" s="37"/>
      <c r="D368" s="67"/>
      <c r="E368" s="47"/>
      <c r="F368" s="41"/>
      <c r="G368" s="41"/>
      <c r="H368" s="48"/>
      <c r="I368" s="41"/>
      <c r="J368" s="41"/>
      <c r="K368" s="48"/>
      <c r="L368" s="41"/>
      <c r="M368" s="61"/>
      <c r="N368" s="41"/>
      <c r="O368" s="129"/>
    </row>
    <row r="369" spans="1:15" ht="12.75" customHeight="1">
      <c r="A369" s="67"/>
      <c r="B369" s="112">
        <f t="shared" si="12"/>
        <v>0</v>
      </c>
      <c r="C369" s="37"/>
      <c r="D369" s="67"/>
      <c r="E369" s="47"/>
      <c r="F369" s="41"/>
      <c r="G369" s="41"/>
      <c r="H369" s="48"/>
      <c r="I369" s="41"/>
      <c r="J369" s="41"/>
      <c r="K369" s="48"/>
      <c r="L369" s="41"/>
      <c r="M369" s="61"/>
      <c r="N369" s="41"/>
      <c r="O369" s="129"/>
    </row>
    <row r="370" spans="1:15" ht="12.75" customHeight="1">
      <c r="A370" s="67"/>
      <c r="B370" s="112">
        <f t="shared" si="12"/>
        <v>0</v>
      </c>
      <c r="C370" s="37"/>
      <c r="D370" s="67"/>
      <c r="E370" s="47"/>
      <c r="F370" s="41"/>
      <c r="G370" s="41"/>
      <c r="H370" s="48"/>
      <c r="I370" s="41"/>
      <c r="J370" s="41"/>
      <c r="K370" s="48"/>
      <c r="L370" s="41"/>
      <c r="M370" s="61"/>
      <c r="N370" s="41"/>
      <c r="O370" s="129"/>
    </row>
    <row r="371" spans="1:15" ht="12.75" customHeight="1">
      <c r="A371" s="67"/>
      <c r="B371" s="112">
        <f t="shared" si="12"/>
        <v>0</v>
      </c>
      <c r="C371" s="37"/>
      <c r="D371" s="67"/>
      <c r="E371" s="47"/>
      <c r="F371" s="41"/>
      <c r="G371" s="41"/>
      <c r="H371" s="48"/>
      <c r="I371" s="41"/>
      <c r="J371" s="41"/>
      <c r="K371" s="48"/>
      <c r="L371" s="41"/>
      <c r="M371" s="61"/>
      <c r="N371" s="41"/>
      <c r="O371" s="129"/>
    </row>
    <row r="372" spans="1:15" ht="12.75" customHeight="1">
      <c r="A372" s="67"/>
      <c r="B372" s="112">
        <f t="shared" si="12"/>
        <v>0</v>
      </c>
      <c r="C372" s="37"/>
      <c r="D372" s="67"/>
      <c r="E372" s="47"/>
      <c r="F372" s="41"/>
      <c r="G372" s="41"/>
      <c r="H372" s="48"/>
      <c r="I372" s="41"/>
      <c r="J372" s="41"/>
      <c r="K372" s="48"/>
      <c r="L372" s="41"/>
      <c r="M372" s="61"/>
      <c r="N372" s="41"/>
      <c r="O372" s="129"/>
    </row>
    <row r="373" spans="1:15" ht="12.75" customHeight="1">
      <c r="A373" s="67"/>
      <c r="B373" s="112">
        <f t="shared" si="12"/>
        <v>0</v>
      </c>
      <c r="C373" s="37"/>
      <c r="D373" s="67"/>
      <c r="E373" s="47"/>
      <c r="F373" s="41"/>
      <c r="G373" s="41"/>
      <c r="H373" s="48"/>
      <c r="I373" s="41"/>
      <c r="J373" s="41"/>
      <c r="K373" s="48"/>
      <c r="L373" s="41"/>
      <c r="M373" s="61"/>
      <c r="N373" s="41"/>
      <c r="O373" s="129"/>
    </row>
    <row r="374" spans="1:15" ht="12.75" customHeight="1">
      <c r="A374" s="67"/>
      <c r="B374" s="112">
        <f t="shared" si="12"/>
        <v>0</v>
      </c>
      <c r="C374" s="37"/>
      <c r="D374" s="67"/>
      <c r="E374" s="47"/>
      <c r="F374" s="41"/>
      <c r="G374" s="41"/>
      <c r="H374" s="48"/>
      <c r="I374" s="41"/>
      <c r="J374" s="41"/>
      <c r="K374" s="48"/>
      <c r="L374" s="41"/>
      <c r="M374" s="61"/>
      <c r="N374" s="41"/>
      <c r="O374" s="129"/>
    </row>
    <row r="375" spans="1:15" ht="12.75" customHeight="1">
      <c r="A375" s="67"/>
      <c r="B375" s="112">
        <f t="shared" si="12"/>
        <v>0</v>
      </c>
      <c r="C375" s="37"/>
      <c r="D375" s="67"/>
      <c r="E375" s="47"/>
      <c r="F375" s="41"/>
      <c r="G375" s="41"/>
      <c r="H375" s="48"/>
      <c r="I375" s="41"/>
      <c r="J375" s="41"/>
      <c r="K375" s="48"/>
      <c r="L375" s="41"/>
      <c r="M375" s="61"/>
      <c r="N375" s="41"/>
      <c r="O375" s="129"/>
    </row>
    <row r="376" spans="1:15" ht="12.75" customHeight="1">
      <c r="A376" s="67"/>
      <c r="B376" s="112">
        <f t="shared" si="12"/>
        <v>0</v>
      </c>
      <c r="C376" s="37"/>
      <c r="D376" s="67"/>
      <c r="E376" s="47"/>
      <c r="F376" s="41"/>
      <c r="G376" s="41"/>
      <c r="H376" s="48"/>
      <c r="I376" s="41"/>
      <c r="J376" s="41"/>
      <c r="K376" s="48"/>
      <c r="L376" s="41"/>
      <c r="M376" s="61"/>
      <c r="N376" s="41"/>
      <c r="O376" s="129"/>
    </row>
    <row r="377" spans="1:15" ht="12.75" customHeight="1">
      <c r="A377" s="67"/>
      <c r="B377" s="112">
        <f t="shared" si="12"/>
        <v>0</v>
      </c>
      <c r="C377" s="37"/>
      <c r="D377" s="67"/>
      <c r="E377" s="47"/>
      <c r="F377" s="41"/>
      <c r="G377" s="41"/>
      <c r="H377" s="48"/>
      <c r="I377" s="41"/>
      <c r="J377" s="41"/>
      <c r="K377" s="48"/>
      <c r="L377" s="41"/>
      <c r="M377" s="61"/>
      <c r="N377" s="41"/>
      <c r="O377" s="129"/>
    </row>
    <row r="378" spans="1:15" ht="12.75" customHeight="1">
      <c r="A378" s="67"/>
      <c r="B378" s="112">
        <f t="shared" si="12"/>
        <v>0</v>
      </c>
      <c r="C378" s="37"/>
      <c r="D378" s="67"/>
      <c r="E378" s="47"/>
      <c r="F378" s="41"/>
      <c r="G378" s="41"/>
      <c r="H378" s="48"/>
      <c r="I378" s="41"/>
      <c r="J378" s="41"/>
      <c r="K378" s="48"/>
      <c r="L378" s="41"/>
      <c r="M378" s="61"/>
      <c r="N378" s="41"/>
      <c r="O378" s="129"/>
    </row>
    <row r="379" spans="1:15" ht="12.75" customHeight="1">
      <c r="A379" s="67"/>
      <c r="B379" s="112">
        <f t="shared" si="12"/>
        <v>0</v>
      </c>
      <c r="C379" s="37"/>
      <c r="D379" s="67"/>
      <c r="E379" s="47"/>
      <c r="F379" s="41"/>
      <c r="G379" s="41"/>
      <c r="H379" s="48"/>
      <c r="I379" s="41"/>
      <c r="J379" s="41"/>
      <c r="K379" s="48"/>
      <c r="L379" s="41"/>
      <c r="M379" s="61"/>
      <c r="N379" s="41"/>
      <c r="O379" s="129"/>
    </row>
    <row r="380" spans="1:15" ht="12.75" customHeight="1">
      <c r="A380" s="67"/>
      <c r="B380" s="112">
        <f t="shared" si="12"/>
        <v>0</v>
      </c>
      <c r="C380" s="37"/>
      <c r="D380" s="67"/>
      <c r="E380" s="47"/>
      <c r="F380" s="41"/>
      <c r="G380" s="41"/>
      <c r="H380" s="48"/>
      <c r="I380" s="41"/>
      <c r="J380" s="41"/>
      <c r="K380" s="48"/>
      <c r="L380" s="41"/>
      <c r="M380" s="61"/>
      <c r="N380" s="41"/>
      <c r="O380" s="129"/>
    </row>
    <row r="381" spans="1:15" ht="12.75" customHeight="1">
      <c r="A381" s="67"/>
      <c r="B381" s="112">
        <f t="shared" si="12"/>
        <v>0</v>
      </c>
      <c r="C381" s="37"/>
      <c r="D381" s="67"/>
      <c r="E381" s="47"/>
      <c r="F381" s="41"/>
      <c r="G381" s="41"/>
      <c r="H381" s="48"/>
      <c r="I381" s="41"/>
      <c r="J381" s="41"/>
      <c r="K381" s="48"/>
      <c r="L381" s="41"/>
      <c r="M381" s="61"/>
      <c r="N381" s="41"/>
      <c r="O381" s="129"/>
    </row>
    <row r="382" spans="1:15" ht="12.75" customHeight="1">
      <c r="A382" s="67"/>
      <c r="B382" s="112">
        <f t="shared" si="12"/>
        <v>0</v>
      </c>
      <c r="C382" s="37"/>
      <c r="D382" s="67"/>
      <c r="E382" s="47"/>
      <c r="F382" s="41"/>
      <c r="G382" s="41"/>
      <c r="H382" s="48"/>
      <c r="I382" s="41"/>
      <c r="J382" s="41"/>
      <c r="K382" s="48"/>
      <c r="L382" s="41"/>
      <c r="M382" s="61"/>
      <c r="N382" s="41"/>
      <c r="O382" s="129"/>
    </row>
    <row r="383" spans="1:15" ht="12.75" customHeight="1">
      <c r="A383" s="67"/>
      <c r="B383" s="112">
        <f t="shared" si="12"/>
        <v>0</v>
      </c>
      <c r="C383" s="37"/>
      <c r="D383" s="67"/>
      <c r="E383" s="47"/>
      <c r="F383" s="41"/>
      <c r="G383" s="41"/>
      <c r="H383" s="48"/>
      <c r="I383" s="41"/>
      <c r="J383" s="41"/>
      <c r="K383" s="48"/>
      <c r="L383" s="41"/>
      <c r="M383" s="61"/>
      <c r="N383" s="41"/>
      <c r="O383" s="129"/>
    </row>
    <row r="384" spans="1:15" ht="12.75" customHeight="1">
      <c r="A384" s="67"/>
      <c r="B384" s="112">
        <f t="shared" si="12"/>
        <v>0</v>
      </c>
      <c r="C384" s="37"/>
      <c r="D384" s="67"/>
      <c r="E384" s="47"/>
      <c r="F384" s="41"/>
      <c r="G384" s="41"/>
      <c r="H384" s="48"/>
      <c r="I384" s="41"/>
      <c r="J384" s="41"/>
      <c r="K384" s="48"/>
      <c r="L384" s="41"/>
      <c r="M384" s="61"/>
      <c r="N384" s="41"/>
      <c r="O384" s="129"/>
    </row>
    <row r="385" spans="1:15" ht="12.75" customHeight="1">
      <c r="A385" s="67"/>
      <c r="B385" s="112">
        <f t="shared" si="12"/>
        <v>0</v>
      </c>
      <c r="C385" s="37"/>
      <c r="D385" s="67"/>
      <c r="E385" s="47"/>
      <c r="F385" s="41"/>
      <c r="G385" s="41"/>
      <c r="H385" s="48"/>
      <c r="I385" s="41"/>
      <c r="J385" s="41"/>
      <c r="K385" s="48"/>
      <c r="L385" s="41"/>
      <c r="M385" s="61"/>
      <c r="N385" s="41"/>
      <c r="O385" s="129"/>
    </row>
    <row r="386" spans="1:15" ht="12.75" customHeight="1">
      <c r="A386" s="67"/>
      <c r="B386" s="112">
        <f t="shared" si="12"/>
        <v>0</v>
      </c>
      <c r="C386" s="37"/>
      <c r="D386" s="67"/>
      <c r="E386" s="47"/>
      <c r="F386" s="41"/>
      <c r="G386" s="41"/>
      <c r="H386" s="48"/>
      <c r="I386" s="41"/>
      <c r="J386" s="41"/>
      <c r="K386" s="48"/>
      <c r="L386" s="41"/>
      <c r="M386" s="61"/>
      <c r="N386" s="41"/>
      <c r="O386" s="129"/>
    </row>
    <row r="387" spans="1:15" ht="12.75" customHeight="1">
      <c r="A387" s="67"/>
      <c r="B387" s="112">
        <f t="shared" si="12"/>
        <v>0</v>
      </c>
      <c r="C387" s="37"/>
      <c r="D387" s="67"/>
      <c r="E387" s="47"/>
      <c r="F387" s="41"/>
      <c r="G387" s="41"/>
      <c r="H387" s="48"/>
      <c r="I387" s="41"/>
      <c r="J387" s="41"/>
      <c r="K387" s="48"/>
      <c r="L387" s="41"/>
      <c r="M387" s="61"/>
      <c r="N387" s="41"/>
      <c r="O387" s="129"/>
    </row>
    <row r="388" spans="1:15" ht="12.75" customHeight="1">
      <c r="A388" s="67"/>
      <c r="B388" s="112">
        <f t="shared" si="12"/>
        <v>0</v>
      </c>
      <c r="C388" s="37"/>
      <c r="D388" s="67"/>
      <c r="E388" s="47"/>
      <c r="F388" s="41"/>
      <c r="G388" s="41"/>
      <c r="H388" s="48"/>
      <c r="I388" s="41"/>
      <c r="J388" s="41"/>
      <c r="K388" s="48"/>
      <c r="L388" s="41"/>
      <c r="M388" s="61"/>
      <c r="N388" s="41"/>
      <c r="O388" s="129"/>
    </row>
    <row r="389" spans="1:15" ht="12.75" customHeight="1">
      <c r="A389" s="67"/>
      <c r="B389" s="112">
        <f t="shared" si="12"/>
        <v>0</v>
      </c>
      <c r="C389" s="37"/>
      <c r="D389" s="67"/>
      <c r="E389" s="47"/>
      <c r="F389" s="41"/>
      <c r="G389" s="41"/>
      <c r="H389" s="48"/>
      <c r="I389" s="41"/>
      <c r="J389" s="41"/>
      <c r="K389" s="48"/>
      <c r="L389" s="41"/>
      <c r="M389" s="61"/>
      <c r="N389" s="41"/>
      <c r="O389" s="129"/>
    </row>
    <row r="390" spans="1:15" ht="12.75" customHeight="1">
      <c r="A390" s="67"/>
      <c r="B390" s="112">
        <f t="shared" si="12"/>
        <v>0</v>
      </c>
      <c r="C390" s="37"/>
      <c r="D390" s="67"/>
      <c r="E390" s="47"/>
      <c r="F390" s="41"/>
      <c r="G390" s="41"/>
      <c r="H390" s="48"/>
      <c r="I390" s="41"/>
      <c r="J390" s="41"/>
      <c r="K390" s="48"/>
      <c r="L390" s="41"/>
      <c r="M390" s="61"/>
      <c r="N390" s="41"/>
      <c r="O390" s="129"/>
    </row>
    <row r="391" spans="1:15" ht="12.75" customHeight="1">
      <c r="A391" s="67"/>
      <c r="B391" s="112">
        <f t="shared" si="12"/>
        <v>0</v>
      </c>
      <c r="C391" s="37"/>
      <c r="D391" s="67"/>
      <c r="E391" s="47"/>
      <c r="F391" s="41"/>
      <c r="G391" s="41"/>
      <c r="H391" s="48"/>
      <c r="I391" s="41"/>
      <c r="J391" s="41"/>
      <c r="K391" s="48"/>
      <c r="L391" s="41"/>
      <c r="M391" s="61"/>
      <c r="N391" s="41"/>
      <c r="O391" s="129"/>
    </row>
    <row r="392" spans="1:15" ht="12.75" customHeight="1">
      <c r="A392" s="67"/>
      <c r="B392" s="112">
        <f t="shared" si="12"/>
        <v>0</v>
      </c>
      <c r="C392" s="37"/>
      <c r="D392" s="67"/>
      <c r="E392" s="47"/>
      <c r="F392" s="41"/>
      <c r="G392" s="41"/>
      <c r="H392" s="48"/>
      <c r="I392" s="41"/>
      <c r="J392" s="41"/>
      <c r="K392" s="48"/>
      <c r="L392" s="41"/>
      <c r="M392" s="61"/>
      <c r="N392" s="41"/>
      <c r="O392" s="129"/>
    </row>
    <row r="393" spans="1:15" ht="12.75" customHeight="1">
      <c r="A393" s="67"/>
      <c r="B393" s="112">
        <f t="shared" si="12"/>
        <v>0</v>
      </c>
      <c r="C393" s="37"/>
      <c r="D393" s="67"/>
      <c r="E393" s="47"/>
      <c r="F393" s="41"/>
      <c r="G393" s="41"/>
      <c r="H393" s="48"/>
      <c r="I393" s="41"/>
      <c r="J393" s="41"/>
      <c r="K393" s="48"/>
      <c r="L393" s="41"/>
      <c r="M393" s="61"/>
      <c r="N393" s="41"/>
      <c r="O393" s="129"/>
    </row>
    <row r="394" spans="1:15" ht="12.75" customHeight="1">
      <c r="A394" s="67"/>
      <c r="B394" s="112">
        <f t="shared" si="12"/>
        <v>0</v>
      </c>
      <c r="C394" s="37"/>
      <c r="D394" s="67"/>
      <c r="E394" s="47"/>
      <c r="F394" s="41"/>
      <c r="G394" s="41"/>
      <c r="H394" s="48"/>
      <c r="I394" s="41"/>
      <c r="J394" s="41"/>
      <c r="K394" s="48"/>
      <c r="L394" s="41"/>
      <c r="M394" s="61"/>
      <c r="N394" s="41"/>
      <c r="O394" s="129"/>
    </row>
    <row r="395" spans="1:15" ht="12.75" customHeight="1">
      <c r="A395" s="67"/>
      <c r="B395" s="112">
        <f t="shared" si="12"/>
        <v>0</v>
      </c>
      <c r="C395" s="37"/>
      <c r="D395" s="67"/>
      <c r="E395" s="47"/>
      <c r="F395" s="41"/>
      <c r="G395" s="41"/>
      <c r="H395" s="48"/>
      <c r="I395" s="41"/>
      <c r="J395" s="41"/>
      <c r="K395" s="48"/>
      <c r="L395" s="41"/>
      <c r="M395" s="61"/>
      <c r="N395" s="41"/>
      <c r="O395" s="129"/>
    </row>
    <row r="396" spans="1:15" ht="12.75" customHeight="1">
      <c r="A396" s="67"/>
      <c r="B396" s="112">
        <f t="shared" si="12"/>
        <v>0</v>
      </c>
      <c r="C396" s="37"/>
      <c r="D396" s="67"/>
      <c r="E396" s="47"/>
      <c r="F396" s="41"/>
      <c r="G396" s="41"/>
      <c r="H396" s="48"/>
      <c r="I396" s="41"/>
      <c r="J396" s="41"/>
      <c r="K396" s="48"/>
      <c r="L396" s="41"/>
      <c r="M396" s="61"/>
      <c r="N396" s="41"/>
      <c r="O396" s="129"/>
    </row>
    <row r="397" spans="1:15" ht="12.75" customHeight="1">
      <c r="A397" s="67"/>
      <c r="B397" s="112">
        <f t="shared" si="12"/>
        <v>0</v>
      </c>
      <c r="C397" s="37"/>
      <c r="D397" s="67"/>
      <c r="E397" s="47"/>
      <c r="F397" s="41"/>
      <c r="G397" s="41"/>
      <c r="H397" s="48"/>
      <c r="I397" s="41"/>
      <c r="J397" s="41"/>
      <c r="K397" s="48"/>
      <c r="L397" s="41"/>
      <c r="M397" s="61"/>
      <c r="N397" s="41"/>
      <c r="O397" s="129"/>
    </row>
    <row r="398" spans="1:15" ht="12.75" customHeight="1">
      <c r="A398" s="67"/>
      <c r="B398" s="112">
        <f t="shared" si="12"/>
        <v>0</v>
      </c>
      <c r="C398" s="37"/>
      <c r="D398" s="67"/>
      <c r="E398" s="47"/>
      <c r="F398" s="41"/>
      <c r="G398" s="41"/>
      <c r="H398" s="48"/>
      <c r="I398" s="41"/>
      <c r="J398" s="41"/>
      <c r="K398" s="48"/>
      <c r="L398" s="41"/>
      <c r="M398" s="61"/>
      <c r="N398" s="41"/>
      <c r="O398" s="129"/>
    </row>
    <row r="399" spans="1:15" ht="12.75" customHeight="1">
      <c r="A399" s="67"/>
      <c r="B399" s="112">
        <f t="shared" si="12"/>
        <v>0</v>
      </c>
      <c r="C399" s="37"/>
      <c r="D399" s="67"/>
      <c r="E399" s="47"/>
      <c r="F399" s="41"/>
      <c r="G399" s="41"/>
      <c r="H399" s="48"/>
      <c r="I399" s="41"/>
      <c r="J399" s="41"/>
      <c r="K399" s="48"/>
      <c r="L399" s="41"/>
      <c r="M399" s="61"/>
      <c r="N399" s="41"/>
      <c r="O399" s="129"/>
    </row>
    <row r="400" spans="1:15" ht="12.75" customHeight="1">
      <c r="A400" s="67"/>
      <c r="B400" s="112">
        <f t="shared" si="12"/>
        <v>0</v>
      </c>
      <c r="C400" s="37"/>
      <c r="D400" s="67"/>
      <c r="E400" s="47"/>
      <c r="F400" s="41"/>
      <c r="G400" s="41"/>
      <c r="H400" s="48"/>
      <c r="I400" s="41"/>
      <c r="J400" s="41"/>
      <c r="K400" s="48"/>
      <c r="L400" s="41"/>
      <c r="M400" s="61"/>
      <c r="N400" s="41"/>
      <c r="O400" s="129"/>
    </row>
    <row r="401" spans="1:15" ht="12.75" customHeight="1">
      <c r="A401" s="67"/>
      <c r="B401" s="112">
        <f t="shared" si="12"/>
        <v>0</v>
      </c>
      <c r="C401" s="37"/>
      <c r="D401" s="67"/>
      <c r="E401" s="47"/>
      <c r="F401" s="41"/>
      <c r="G401" s="41"/>
      <c r="H401" s="48"/>
      <c r="I401" s="41"/>
      <c r="J401" s="41"/>
      <c r="K401" s="48"/>
      <c r="L401" s="41"/>
      <c r="M401" s="61"/>
      <c r="N401" s="41"/>
      <c r="O401" s="129"/>
    </row>
    <row r="402" spans="1:15" ht="12.75" customHeight="1">
      <c r="A402" s="67"/>
      <c r="B402" s="112">
        <f t="shared" ref="B402:B465" si="13">$C$2</f>
        <v>0</v>
      </c>
      <c r="C402" s="37"/>
      <c r="D402" s="67"/>
      <c r="E402" s="47"/>
      <c r="F402" s="41"/>
      <c r="G402" s="41"/>
      <c r="H402" s="48"/>
      <c r="I402" s="41"/>
      <c r="J402" s="41"/>
      <c r="K402" s="48"/>
      <c r="L402" s="41"/>
      <c r="M402" s="61"/>
      <c r="N402" s="41"/>
      <c r="O402" s="129"/>
    </row>
    <row r="403" spans="1:15" ht="12.75" customHeight="1">
      <c r="A403" s="67"/>
      <c r="B403" s="112">
        <f t="shared" si="13"/>
        <v>0</v>
      </c>
      <c r="C403" s="37"/>
      <c r="D403" s="67"/>
      <c r="E403" s="47"/>
      <c r="F403" s="41"/>
      <c r="G403" s="41"/>
      <c r="H403" s="48"/>
      <c r="I403" s="41"/>
      <c r="J403" s="41"/>
      <c r="K403" s="48"/>
      <c r="L403" s="41"/>
      <c r="M403" s="61"/>
      <c r="N403" s="41"/>
      <c r="O403" s="129"/>
    </row>
    <row r="404" spans="1:15" ht="12.75" customHeight="1">
      <c r="A404" s="67"/>
      <c r="B404" s="112">
        <f t="shared" si="13"/>
        <v>0</v>
      </c>
      <c r="C404" s="37"/>
      <c r="D404" s="67"/>
      <c r="E404" s="47"/>
      <c r="F404" s="41"/>
      <c r="G404" s="41"/>
      <c r="H404" s="48"/>
      <c r="I404" s="41"/>
      <c r="J404" s="41"/>
      <c r="K404" s="48"/>
      <c r="L404" s="41"/>
      <c r="M404" s="61"/>
      <c r="N404" s="41"/>
      <c r="O404" s="129"/>
    </row>
    <row r="405" spans="1:15" ht="12.75" customHeight="1">
      <c r="A405" s="67"/>
      <c r="B405" s="112">
        <f t="shared" si="13"/>
        <v>0</v>
      </c>
      <c r="C405" s="37"/>
      <c r="D405" s="67"/>
      <c r="E405" s="47"/>
      <c r="F405" s="41"/>
      <c r="G405" s="41"/>
      <c r="H405" s="48"/>
      <c r="I405" s="41"/>
      <c r="J405" s="41"/>
      <c r="K405" s="48"/>
      <c r="L405" s="41"/>
      <c r="M405" s="61"/>
      <c r="N405" s="41"/>
      <c r="O405" s="129"/>
    </row>
    <row r="406" spans="1:15" ht="12.75" customHeight="1">
      <c r="A406" s="67"/>
      <c r="B406" s="112">
        <f t="shared" si="13"/>
        <v>0</v>
      </c>
      <c r="C406" s="37"/>
      <c r="D406" s="67"/>
      <c r="E406" s="47"/>
      <c r="F406" s="41"/>
      <c r="G406" s="41"/>
      <c r="H406" s="48"/>
      <c r="I406" s="41"/>
      <c r="J406" s="41"/>
      <c r="K406" s="48"/>
      <c r="L406" s="41"/>
      <c r="M406" s="61"/>
      <c r="N406" s="41"/>
      <c r="O406" s="129"/>
    </row>
    <row r="407" spans="1:15" ht="12.75" customHeight="1">
      <c r="A407" s="67"/>
      <c r="B407" s="112">
        <f t="shared" si="13"/>
        <v>0</v>
      </c>
      <c r="C407" s="37"/>
      <c r="D407" s="67"/>
      <c r="E407" s="47"/>
      <c r="F407" s="41"/>
      <c r="G407" s="41"/>
      <c r="H407" s="48"/>
      <c r="I407" s="41"/>
      <c r="J407" s="41"/>
      <c r="K407" s="48"/>
      <c r="L407" s="41"/>
      <c r="M407" s="61"/>
      <c r="N407" s="41"/>
      <c r="O407" s="129"/>
    </row>
    <row r="408" spans="1:15" ht="12.75" customHeight="1">
      <c r="A408" s="67"/>
      <c r="B408" s="112">
        <f t="shared" si="13"/>
        <v>0</v>
      </c>
      <c r="C408" s="37"/>
      <c r="D408" s="67"/>
      <c r="E408" s="47"/>
      <c r="F408" s="41"/>
      <c r="G408" s="41"/>
      <c r="H408" s="48"/>
      <c r="I408" s="41"/>
      <c r="J408" s="41"/>
      <c r="K408" s="48"/>
      <c r="L408" s="41"/>
      <c r="M408" s="61"/>
      <c r="N408" s="41"/>
      <c r="O408" s="129"/>
    </row>
    <row r="409" spans="1:15" ht="12.75" customHeight="1">
      <c r="A409" s="67"/>
      <c r="B409" s="112">
        <f t="shared" si="13"/>
        <v>0</v>
      </c>
      <c r="C409" s="37"/>
      <c r="D409" s="67"/>
      <c r="E409" s="47"/>
      <c r="F409" s="41"/>
      <c r="G409" s="41"/>
      <c r="H409" s="48"/>
      <c r="I409" s="41"/>
      <c r="J409" s="41"/>
      <c r="K409" s="48"/>
      <c r="L409" s="41"/>
      <c r="M409" s="61"/>
      <c r="N409" s="41"/>
      <c r="O409" s="129"/>
    </row>
    <row r="410" spans="1:15" ht="12.75" customHeight="1">
      <c r="A410" s="67"/>
      <c r="B410" s="112">
        <f t="shared" si="13"/>
        <v>0</v>
      </c>
      <c r="C410" s="37"/>
      <c r="D410" s="67"/>
      <c r="E410" s="47"/>
      <c r="F410" s="41"/>
      <c r="G410" s="41"/>
      <c r="H410" s="48"/>
      <c r="I410" s="41"/>
      <c r="J410" s="41"/>
      <c r="K410" s="48"/>
      <c r="L410" s="41"/>
      <c r="M410" s="61"/>
      <c r="N410" s="41"/>
      <c r="O410" s="129"/>
    </row>
    <row r="411" spans="1:15" ht="12.75" customHeight="1">
      <c r="A411" s="67"/>
      <c r="B411" s="112">
        <f t="shared" si="13"/>
        <v>0</v>
      </c>
      <c r="C411" s="37"/>
      <c r="D411" s="67"/>
      <c r="E411" s="47"/>
      <c r="F411" s="41"/>
      <c r="G411" s="41"/>
      <c r="H411" s="48"/>
      <c r="I411" s="41"/>
      <c r="J411" s="41"/>
      <c r="K411" s="48"/>
      <c r="L411" s="41"/>
      <c r="M411" s="61"/>
      <c r="N411" s="41"/>
      <c r="O411" s="129"/>
    </row>
    <row r="412" spans="1:15" ht="12.75" customHeight="1">
      <c r="A412" s="67"/>
      <c r="B412" s="112">
        <f t="shared" si="13"/>
        <v>0</v>
      </c>
      <c r="C412" s="37"/>
      <c r="D412" s="67"/>
      <c r="E412" s="47"/>
      <c r="F412" s="41"/>
      <c r="G412" s="41"/>
      <c r="H412" s="48"/>
      <c r="I412" s="41"/>
      <c r="J412" s="41"/>
      <c r="K412" s="48"/>
      <c r="L412" s="41"/>
      <c r="M412" s="61"/>
      <c r="N412" s="41"/>
      <c r="O412" s="129"/>
    </row>
    <row r="413" spans="1:15" ht="12.75" customHeight="1">
      <c r="A413" s="67"/>
      <c r="B413" s="112">
        <f t="shared" si="13"/>
        <v>0</v>
      </c>
      <c r="C413" s="37"/>
      <c r="D413" s="67"/>
      <c r="E413" s="47"/>
      <c r="F413" s="41"/>
      <c r="G413" s="41"/>
      <c r="H413" s="48"/>
      <c r="I413" s="41"/>
      <c r="J413" s="41"/>
      <c r="K413" s="48"/>
      <c r="L413" s="41"/>
      <c r="M413" s="61"/>
      <c r="N413" s="41"/>
      <c r="O413" s="129"/>
    </row>
    <row r="414" spans="1:15" ht="12.75" customHeight="1">
      <c r="A414" s="67"/>
      <c r="B414" s="112">
        <f t="shared" si="13"/>
        <v>0</v>
      </c>
      <c r="C414" s="37"/>
      <c r="D414" s="67"/>
      <c r="E414" s="47"/>
      <c r="F414" s="41"/>
      <c r="G414" s="41"/>
      <c r="H414" s="48"/>
      <c r="I414" s="41"/>
      <c r="J414" s="41"/>
      <c r="K414" s="48"/>
      <c r="L414" s="41"/>
      <c r="M414" s="61"/>
      <c r="N414" s="41"/>
      <c r="O414" s="129"/>
    </row>
    <row r="415" spans="1:15" ht="12.75" customHeight="1">
      <c r="A415" s="67"/>
      <c r="B415" s="112">
        <f t="shared" si="13"/>
        <v>0</v>
      </c>
      <c r="C415" s="37"/>
      <c r="D415" s="67"/>
      <c r="E415" s="47"/>
      <c r="F415" s="41"/>
      <c r="G415" s="41"/>
      <c r="H415" s="48"/>
      <c r="I415" s="41"/>
      <c r="J415" s="41"/>
      <c r="K415" s="48"/>
      <c r="L415" s="41"/>
      <c r="M415" s="61"/>
      <c r="N415" s="41"/>
      <c r="O415" s="129"/>
    </row>
    <row r="416" spans="1:15" ht="12.75" customHeight="1">
      <c r="A416" s="67"/>
      <c r="B416" s="112">
        <f t="shared" si="13"/>
        <v>0</v>
      </c>
      <c r="C416" s="37"/>
      <c r="D416" s="67"/>
      <c r="E416" s="47"/>
      <c r="F416" s="41"/>
      <c r="G416" s="41"/>
      <c r="H416" s="48"/>
      <c r="I416" s="41"/>
      <c r="J416" s="41"/>
      <c r="K416" s="48"/>
      <c r="L416" s="41"/>
      <c r="M416" s="61"/>
      <c r="N416" s="41"/>
      <c r="O416" s="129"/>
    </row>
    <row r="417" spans="1:15" ht="12.75" customHeight="1">
      <c r="A417" s="67"/>
      <c r="B417" s="112">
        <f t="shared" si="13"/>
        <v>0</v>
      </c>
      <c r="C417" s="37"/>
      <c r="D417" s="67"/>
      <c r="E417" s="47"/>
      <c r="F417" s="41"/>
      <c r="G417" s="41"/>
      <c r="H417" s="48"/>
      <c r="I417" s="41"/>
      <c r="J417" s="41"/>
      <c r="K417" s="48"/>
      <c r="L417" s="41"/>
      <c r="M417" s="61"/>
      <c r="N417" s="41"/>
      <c r="O417" s="129"/>
    </row>
    <row r="418" spans="1:15" ht="12.75" customHeight="1">
      <c r="A418" s="67"/>
      <c r="B418" s="112">
        <f t="shared" si="13"/>
        <v>0</v>
      </c>
      <c r="C418" s="37"/>
      <c r="D418" s="67"/>
      <c r="E418" s="47"/>
      <c r="F418" s="41"/>
      <c r="G418" s="41"/>
      <c r="H418" s="48"/>
      <c r="I418" s="41"/>
      <c r="J418" s="41"/>
      <c r="K418" s="48"/>
      <c r="L418" s="41"/>
      <c r="M418" s="61"/>
      <c r="N418" s="41"/>
      <c r="O418" s="129"/>
    </row>
    <row r="419" spans="1:15" ht="12.75" customHeight="1">
      <c r="A419" s="67"/>
      <c r="B419" s="112">
        <f t="shared" si="13"/>
        <v>0</v>
      </c>
      <c r="C419" s="37"/>
      <c r="D419" s="67"/>
      <c r="E419" s="47"/>
      <c r="F419" s="41"/>
      <c r="G419" s="41"/>
      <c r="H419" s="48"/>
      <c r="I419" s="41"/>
      <c r="J419" s="41"/>
      <c r="K419" s="48"/>
      <c r="L419" s="41"/>
      <c r="M419" s="61"/>
      <c r="N419" s="41"/>
      <c r="O419" s="129"/>
    </row>
    <row r="420" spans="1:15" ht="12.75" customHeight="1">
      <c r="A420" s="67"/>
      <c r="B420" s="112">
        <f t="shared" si="13"/>
        <v>0</v>
      </c>
      <c r="C420" s="37"/>
      <c r="D420" s="67"/>
      <c r="E420" s="47"/>
      <c r="F420" s="41"/>
      <c r="G420" s="41"/>
      <c r="H420" s="48"/>
      <c r="I420" s="41"/>
      <c r="J420" s="41"/>
      <c r="K420" s="48"/>
      <c r="L420" s="41"/>
      <c r="M420" s="61"/>
      <c r="N420" s="41"/>
      <c r="O420" s="129"/>
    </row>
    <row r="421" spans="1:15" ht="12.75" customHeight="1">
      <c r="A421" s="67"/>
      <c r="B421" s="112">
        <f t="shared" si="13"/>
        <v>0</v>
      </c>
      <c r="C421" s="37"/>
      <c r="D421" s="67"/>
      <c r="E421" s="47"/>
      <c r="F421" s="41"/>
      <c r="G421" s="41"/>
      <c r="H421" s="48"/>
      <c r="I421" s="41"/>
      <c r="J421" s="41"/>
      <c r="K421" s="48"/>
      <c r="L421" s="41"/>
      <c r="M421" s="61"/>
      <c r="N421" s="41"/>
      <c r="O421" s="129"/>
    </row>
    <row r="422" spans="1:15" ht="12.75" customHeight="1">
      <c r="A422" s="67"/>
      <c r="B422" s="112">
        <f t="shared" si="13"/>
        <v>0</v>
      </c>
      <c r="C422" s="37"/>
      <c r="D422" s="67"/>
      <c r="E422" s="47"/>
      <c r="F422" s="41"/>
      <c r="G422" s="41"/>
      <c r="H422" s="48"/>
      <c r="I422" s="41"/>
      <c r="J422" s="41"/>
      <c r="K422" s="48"/>
      <c r="L422" s="41"/>
      <c r="M422" s="61"/>
      <c r="N422" s="41"/>
      <c r="O422" s="129"/>
    </row>
    <row r="423" spans="1:15" ht="12.75" customHeight="1">
      <c r="A423" s="67"/>
      <c r="B423" s="112">
        <f t="shared" si="13"/>
        <v>0</v>
      </c>
      <c r="C423" s="37"/>
      <c r="D423" s="67"/>
      <c r="E423" s="47"/>
      <c r="F423" s="41"/>
      <c r="G423" s="41"/>
      <c r="H423" s="48"/>
      <c r="I423" s="41"/>
      <c r="J423" s="41"/>
      <c r="K423" s="48"/>
      <c r="L423" s="41"/>
      <c r="M423" s="61"/>
      <c r="N423" s="41"/>
      <c r="O423" s="129"/>
    </row>
    <row r="424" spans="1:15" ht="12.75" customHeight="1">
      <c r="A424" s="67"/>
      <c r="B424" s="112">
        <f t="shared" si="13"/>
        <v>0</v>
      </c>
      <c r="C424" s="37"/>
      <c r="D424" s="67"/>
      <c r="E424" s="47"/>
      <c r="F424" s="41"/>
      <c r="G424" s="41"/>
      <c r="H424" s="48"/>
      <c r="I424" s="41"/>
      <c r="J424" s="41"/>
      <c r="K424" s="48"/>
      <c r="L424" s="41"/>
      <c r="M424" s="61"/>
      <c r="N424" s="41"/>
      <c r="O424" s="129"/>
    </row>
    <row r="425" spans="1:15" ht="12.75" customHeight="1">
      <c r="A425" s="67"/>
      <c r="B425" s="112">
        <f t="shared" si="13"/>
        <v>0</v>
      </c>
      <c r="C425" s="37"/>
      <c r="D425" s="67"/>
      <c r="E425" s="47"/>
      <c r="F425" s="41"/>
      <c r="G425" s="41"/>
      <c r="H425" s="48"/>
      <c r="I425" s="41"/>
      <c r="J425" s="41"/>
      <c r="K425" s="48"/>
      <c r="L425" s="41"/>
      <c r="M425" s="61"/>
      <c r="N425" s="41"/>
      <c r="O425" s="129"/>
    </row>
    <row r="426" spans="1:15" ht="12.75" customHeight="1">
      <c r="A426" s="67"/>
      <c r="B426" s="112">
        <f t="shared" si="13"/>
        <v>0</v>
      </c>
      <c r="C426" s="37"/>
      <c r="D426" s="67"/>
      <c r="E426" s="47"/>
      <c r="F426" s="41"/>
      <c r="G426" s="41"/>
      <c r="H426" s="48"/>
      <c r="I426" s="41"/>
      <c r="J426" s="41"/>
      <c r="K426" s="48"/>
      <c r="L426" s="41"/>
      <c r="M426" s="61"/>
      <c r="N426" s="41"/>
      <c r="O426" s="129"/>
    </row>
    <row r="427" spans="1:15" ht="12.75" customHeight="1">
      <c r="A427" s="67"/>
      <c r="B427" s="112">
        <f t="shared" si="13"/>
        <v>0</v>
      </c>
      <c r="C427" s="37"/>
      <c r="D427" s="67"/>
      <c r="E427" s="47"/>
      <c r="F427" s="41"/>
      <c r="G427" s="41"/>
      <c r="H427" s="48"/>
      <c r="I427" s="41"/>
      <c r="J427" s="41"/>
      <c r="K427" s="48"/>
      <c r="L427" s="41"/>
      <c r="M427" s="61"/>
      <c r="N427" s="41"/>
      <c r="O427" s="129"/>
    </row>
    <row r="428" spans="1:15" ht="12.75" customHeight="1">
      <c r="A428" s="67"/>
      <c r="B428" s="112">
        <f t="shared" si="13"/>
        <v>0</v>
      </c>
      <c r="C428" s="37"/>
      <c r="D428" s="67"/>
      <c r="E428" s="47"/>
      <c r="F428" s="41"/>
      <c r="G428" s="41"/>
      <c r="H428" s="48"/>
      <c r="I428" s="41"/>
      <c r="J428" s="41"/>
      <c r="K428" s="48"/>
      <c r="L428" s="41"/>
      <c r="M428" s="61"/>
      <c r="N428" s="41"/>
      <c r="O428" s="129"/>
    </row>
    <row r="429" spans="1:15" ht="12.75" customHeight="1">
      <c r="A429" s="67"/>
      <c r="B429" s="112">
        <f t="shared" si="13"/>
        <v>0</v>
      </c>
      <c r="C429" s="37"/>
      <c r="D429" s="67"/>
      <c r="E429" s="47"/>
      <c r="F429" s="41"/>
      <c r="G429" s="41"/>
      <c r="H429" s="48"/>
      <c r="I429" s="41"/>
      <c r="J429" s="41"/>
      <c r="K429" s="48"/>
      <c r="L429" s="41"/>
      <c r="M429" s="61"/>
      <c r="N429" s="41"/>
      <c r="O429" s="129"/>
    </row>
    <row r="430" spans="1:15" ht="12.75" customHeight="1">
      <c r="A430" s="67"/>
      <c r="B430" s="112">
        <f t="shared" si="13"/>
        <v>0</v>
      </c>
      <c r="C430" s="37"/>
      <c r="D430" s="67"/>
      <c r="E430" s="47"/>
      <c r="F430" s="41"/>
      <c r="G430" s="41"/>
      <c r="H430" s="48"/>
      <c r="I430" s="41"/>
      <c r="J430" s="41"/>
      <c r="K430" s="48"/>
      <c r="L430" s="41"/>
      <c r="M430" s="61"/>
      <c r="N430" s="41"/>
      <c r="O430" s="129"/>
    </row>
    <row r="431" spans="1:15" ht="12.75" customHeight="1">
      <c r="A431" s="67"/>
      <c r="B431" s="112">
        <f t="shared" si="13"/>
        <v>0</v>
      </c>
      <c r="C431" s="37"/>
      <c r="D431" s="67"/>
      <c r="E431" s="47"/>
      <c r="F431" s="41"/>
      <c r="G431" s="41"/>
      <c r="H431" s="48"/>
      <c r="I431" s="41"/>
      <c r="J431" s="41"/>
      <c r="K431" s="48"/>
      <c r="L431" s="41"/>
      <c r="M431" s="61"/>
      <c r="N431" s="41"/>
      <c r="O431" s="129"/>
    </row>
    <row r="432" spans="1:15" ht="12.75" customHeight="1">
      <c r="A432" s="67"/>
      <c r="B432" s="112">
        <f t="shared" si="13"/>
        <v>0</v>
      </c>
      <c r="C432" s="37"/>
      <c r="D432" s="67"/>
      <c r="E432" s="47"/>
      <c r="F432" s="41"/>
      <c r="G432" s="41"/>
      <c r="H432" s="48"/>
      <c r="I432" s="41"/>
      <c r="J432" s="41"/>
      <c r="K432" s="48"/>
      <c r="L432" s="41"/>
      <c r="M432" s="61"/>
      <c r="N432" s="41"/>
      <c r="O432" s="129"/>
    </row>
    <row r="433" spans="1:15" ht="12.75" customHeight="1">
      <c r="A433" s="67"/>
      <c r="B433" s="112">
        <f t="shared" si="13"/>
        <v>0</v>
      </c>
      <c r="C433" s="37"/>
      <c r="D433" s="67"/>
      <c r="E433" s="47"/>
      <c r="F433" s="41"/>
      <c r="G433" s="41"/>
      <c r="H433" s="48"/>
      <c r="I433" s="41"/>
      <c r="J433" s="41"/>
      <c r="K433" s="48"/>
      <c r="L433" s="41"/>
      <c r="M433" s="61"/>
      <c r="N433" s="41"/>
      <c r="O433" s="129"/>
    </row>
    <row r="434" spans="1:15" ht="12.75" customHeight="1">
      <c r="A434" s="67"/>
      <c r="B434" s="112">
        <f t="shared" si="13"/>
        <v>0</v>
      </c>
      <c r="C434" s="37"/>
      <c r="D434" s="67"/>
      <c r="E434" s="47"/>
      <c r="F434" s="41"/>
      <c r="G434" s="41"/>
      <c r="H434" s="48"/>
      <c r="I434" s="41"/>
      <c r="J434" s="41"/>
      <c r="K434" s="48"/>
      <c r="L434" s="41"/>
      <c r="M434" s="61"/>
      <c r="N434" s="41"/>
      <c r="O434" s="129"/>
    </row>
    <row r="435" spans="1:15" ht="12.75" customHeight="1">
      <c r="A435" s="67"/>
      <c r="B435" s="112">
        <f t="shared" si="13"/>
        <v>0</v>
      </c>
      <c r="C435" s="37"/>
      <c r="D435" s="67"/>
      <c r="E435" s="47"/>
      <c r="F435" s="41"/>
      <c r="G435" s="41"/>
      <c r="H435" s="48"/>
      <c r="I435" s="41"/>
      <c r="J435" s="41"/>
      <c r="K435" s="48"/>
      <c r="L435" s="41"/>
      <c r="M435" s="61"/>
      <c r="N435" s="41"/>
      <c r="O435" s="129"/>
    </row>
    <row r="436" spans="1:15" ht="12.75" customHeight="1">
      <c r="A436" s="67"/>
      <c r="B436" s="112">
        <f t="shared" si="13"/>
        <v>0</v>
      </c>
      <c r="C436" s="37"/>
      <c r="D436" s="67"/>
      <c r="E436" s="47"/>
      <c r="F436" s="41"/>
      <c r="G436" s="41"/>
      <c r="H436" s="48"/>
      <c r="I436" s="41"/>
      <c r="J436" s="41"/>
      <c r="K436" s="48"/>
      <c r="L436" s="41"/>
      <c r="M436" s="61"/>
      <c r="N436" s="41"/>
      <c r="O436" s="129"/>
    </row>
    <row r="437" spans="1:15" ht="12.75" customHeight="1">
      <c r="A437" s="67"/>
      <c r="B437" s="112">
        <f t="shared" si="13"/>
        <v>0</v>
      </c>
      <c r="C437" s="37"/>
      <c r="D437" s="67"/>
      <c r="E437" s="47"/>
      <c r="F437" s="41"/>
      <c r="G437" s="41"/>
      <c r="H437" s="48"/>
      <c r="I437" s="41"/>
      <c r="J437" s="41"/>
      <c r="K437" s="48"/>
      <c r="L437" s="41"/>
      <c r="M437" s="61"/>
      <c r="N437" s="41"/>
      <c r="O437" s="129"/>
    </row>
    <row r="438" spans="1:15" ht="12.75" customHeight="1">
      <c r="A438" s="67"/>
      <c r="B438" s="112">
        <f t="shared" si="13"/>
        <v>0</v>
      </c>
      <c r="C438" s="37"/>
      <c r="D438" s="67"/>
      <c r="E438" s="47"/>
      <c r="F438" s="41"/>
      <c r="G438" s="41"/>
      <c r="H438" s="48"/>
      <c r="I438" s="41"/>
      <c r="J438" s="41"/>
      <c r="K438" s="48"/>
      <c r="L438" s="41"/>
      <c r="M438" s="61"/>
      <c r="N438" s="41"/>
      <c r="O438" s="129"/>
    </row>
    <row r="439" spans="1:15" ht="12.75" customHeight="1">
      <c r="A439" s="67"/>
      <c r="B439" s="112">
        <f t="shared" si="13"/>
        <v>0</v>
      </c>
      <c r="C439" s="37"/>
      <c r="D439" s="67"/>
      <c r="E439" s="47"/>
      <c r="F439" s="41"/>
      <c r="G439" s="41"/>
      <c r="H439" s="48"/>
      <c r="I439" s="41"/>
      <c r="J439" s="41"/>
      <c r="K439" s="48"/>
      <c r="L439" s="41"/>
      <c r="M439" s="61"/>
      <c r="N439" s="41"/>
      <c r="O439" s="129"/>
    </row>
    <row r="440" spans="1:15" ht="12.75" customHeight="1">
      <c r="A440" s="67"/>
      <c r="B440" s="112">
        <f t="shared" si="13"/>
        <v>0</v>
      </c>
      <c r="C440" s="37"/>
      <c r="D440" s="67"/>
      <c r="E440" s="47"/>
      <c r="F440" s="41"/>
      <c r="G440" s="41"/>
      <c r="H440" s="48"/>
      <c r="I440" s="41"/>
      <c r="J440" s="41"/>
      <c r="K440" s="48"/>
      <c r="L440" s="41"/>
      <c r="M440" s="61"/>
      <c r="N440" s="41"/>
      <c r="O440" s="129"/>
    </row>
    <row r="441" spans="1:15" ht="12.75" customHeight="1">
      <c r="A441" s="67"/>
      <c r="B441" s="112">
        <f t="shared" si="13"/>
        <v>0</v>
      </c>
      <c r="C441" s="37"/>
      <c r="D441" s="67"/>
      <c r="E441" s="47"/>
      <c r="F441" s="41"/>
      <c r="G441" s="41"/>
      <c r="H441" s="48"/>
      <c r="I441" s="41"/>
      <c r="J441" s="41"/>
      <c r="K441" s="48"/>
      <c r="L441" s="41"/>
      <c r="M441" s="61"/>
      <c r="N441" s="41"/>
      <c r="O441" s="129"/>
    </row>
    <row r="442" spans="1:15" ht="12.75" customHeight="1">
      <c r="A442" s="67"/>
      <c r="B442" s="112">
        <f t="shared" si="13"/>
        <v>0</v>
      </c>
      <c r="C442" s="37"/>
      <c r="D442" s="67"/>
      <c r="E442" s="47"/>
      <c r="F442" s="41"/>
      <c r="G442" s="41"/>
      <c r="H442" s="48"/>
      <c r="I442" s="41"/>
      <c r="J442" s="41"/>
      <c r="K442" s="48"/>
      <c r="L442" s="41"/>
      <c r="M442" s="61"/>
      <c r="N442" s="41"/>
      <c r="O442" s="129"/>
    </row>
    <row r="443" spans="1:15" ht="12.75" customHeight="1">
      <c r="A443" s="67"/>
      <c r="B443" s="112">
        <f t="shared" si="13"/>
        <v>0</v>
      </c>
      <c r="C443" s="37"/>
      <c r="D443" s="67"/>
      <c r="E443" s="47"/>
      <c r="F443" s="41"/>
      <c r="G443" s="41"/>
      <c r="H443" s="48"/>
      <c r="I443" s="41"/>
      <c r="J443" s="41"/>
      <c r="K443" s="48"/>
      <c r="L443" s="41"/>
      <c r="M443" s="61"/>
      <c r="N443" s="41"/>
      <c r="O443" s="129"/>
    </row>
    <row r="444" spans="1:15" ht="12.75" customHeight="1">
      <c r="A444" s="67"/>
      <c r="B444" s="112">
        <f t="shared" si="13"/>
        <v>0</v>
      </c>
      <c r="C444" s="37"/>
      <c r="D444" s="67"/>
      <c r="E444" s="47"/>
      <c r="F444" s="41"/>
      <c r="G444" s="41"/>
      <c r="H444" s="48"/>
      <c r="I444" s="41"/>
      <c r="J444" s="41"/>
      <c r="K444" s="48"/>
      <c r="L444" s="41"/>
      <c r="M444" s="61"/>
      <c r="N444" s="41"/>
      <c r="O444" s="129"/>
    </row>
    <row r="445" spans="1:15" ht="12.75" customHeight="1">
      <c r="A445" s="67"/>
      <c r="B445" s="112">
        <f t="shared" si="13"/>
        <v>0</v>
      </c>
      <c r="C445" s="37"/>
      <c r="D445" s="67"/>
      <c r="E445" s="47"/>
      <c r="F445" s="41"/>
      <c r="G445" s="41"/>
      <c r="H445" s="48"/>
      <c r="I445" s="41"/>
      <c r="J445" s="41"/>
      <c r="K445" s="48"/>
      <c r="L445" s="41"/>
      <c r="M445" s="61"/>
      <c r="N445" s="41"/>
      <c r="O445" s="129"/>
    </row>
    <row r="446" spans="1:15" ht="12.75" customHeight="1">
      <c r="A446" s="67"/>
      <c r="B446" s="112">
        <f t="shared" si="13"/>
        <v>0</v>
      </c>
      <c r="C446" s="37"/>
      <c r="D446" s="67"/>
      <c r="E446" s="47"/>
      <c r="F446" s="41"/>
      <c r="G446" s="41"/>
      <c r="H446" s="48"/>
      <c r="I446" s="41"/>
      <c r="J446" s="41"/>
      <c r="K446" s="48"/>
      <c r="L446" s="41"/>
      <c r="M446" s="61"/>
      <c r="N446" s="41"/>
      <c r="O446" s="129"/>
    </row>
    <row r="447" spans="1:15" ht="12.75" customHeight="1">
      <c r="A447" s="67"/>
      <c r="B447" s="112">
        <f t="shared" si="13"/>
        <v>0</v>
      </c>
      <c r="C447" s="37"/>
      <c r="D447" s="67"/>
      <c r="E447" s="47"/>
      <c r="F447" s="41"/>
      <c r="G447" s="41"/>
      <c r="H447" s="48"/>
      <c r="I447" s="41"/>
      <c r="J447" s="41"/>
      <c r="K447" s="48"/>
      <c r="L447" s="41"/>
      <c r="M447" s="61"/>
      <c r="N447" s="41"/>
      <c r="O447" s="129"/>
    </row>
    <row r="448" spans="1:15" ht="12.75" customHeight="1">
      <c r="A448" s="67"/>
      <c r="B448" s="112">
        <f t="shared" si="13"/>
        <v>0</v>
      </c>
      <c r="C448" s="37"/>
      <c r="D448" s="67"/>
      <c r="E448" s="47"/>
      <c r="F448" s="41"/>
      <c r="G448" s="41"/>
      <c r="H448" s="48"/>
      <c r="I448" s="41"/>
      <c r="J448" s="41"/>
      <c r="K448" s="48"/>
      <c r="L448" s="41"/>
      <c r="M448" s="61"/>
      <c r="N448" s="41"/>
      <c r="O448" s="129"/>
    </row>
    <row r="449" spans="1:15" ht="12.75" customHeight="1">
      <c r="A449" s="67"/>
      <c r="B449" s="112">
        <f t="shared" si="13"/>
        <v>0</v>
      </c>
      <c r="C449" s="37"/>
      <c r="D449" s="67"/>
      <c r="E449" s="47"/>
      <c r="F449" s="41"/>
      <c r="G449" s="41"/>
      <c r="H449" s="48"/>
      <c r="I449" s="41"/>
      <c r="J449" s="41"/>
      <c r="K449" s="48"/>
      <c r="L449" s="41"/>
      <c r="M449" s="61"/>
      <c r="N449" s="41"/>
      <c r="O449" s="129"/>
    </row>
    <row r="450" spans="1:15" ht="12.75" customHeight="1">
      <c r="A450" s="67"/>
      <c r="B450" s="112">
        <f t="shared" si="13"/>
        <v>0</v>
      </c>
      <c r="C450" s="37"/>
      <c r="D450" s="67"/>
      <c r="E450" s="47"/>
      <c r="F450" s="41"/>
      <c r="G450" s="41"/>
      <c r="H450" s="48"/>
      <c r="I450" s="41"/>
      <c r="J450" s="41"/>
      <c r="K450" s="48"/>
      <c r="L450" s="41"/>
      <c r="M450" s="61"/>
      <c r="N450" s="41"/>
      <c r="O450" s="129"/>
    </row>
    <row r="451" spans="1:15" ht="12.75" customHeight="1">
      <c r="A451" s="67"/>
      <c r="B451" s="112">
        <f t="shared" si="13"/>
        <v>0</v>
      </c>
      <c r="C451" s="37"/>
      <c r="D451" s="67"/>
      <c r="E451" s="47"/>
      <c r="F451" s="41"/>
      <c r="G451" s="41"/>
      <c r="H451" s="48"/>
      <c r="I451" s="41"/>
      <c r="J451" s="41"/>
      <c r="K451" s="48"/>
      <c r="L451" s="41"/>
      <c r="M451" s="61"/>
      <c r="N451" s="41"/>
      <c r="O451" s="129"/>
    </row>
    <row r="452" spans="1:15" ht="12.75" customHeight="1">
      <c r="A452" s="67"/>
      <c r="B452" s="112">
        <f t="shared" si="13"/>
        <v>0</v>
      </c>
      <c r="C452" s="37"/>
      <c r="D452" s="67"/>
      <c r="E452" s="47"/>
      <c r="F452" s="41"/>
      <c r="G452" s="41"/>
      <c r="H452" s="48"/>
      <c r="I452" s="41"/>
      <c r="J452" s="41"/>
      <c r="K452" s="48"/>
      <c r="L452" s="41"/>
      <c r="M452" s="61"/>
      <c r="N452" s="41"/>
      <c r="O452" s="129"/>
    </row>
    <row r="453" spans="1:15" ht="12.75" customHeight="1">
      <c r="A453" s="67"/>
      <c r="B453" s="112">
        <f t="shared" si="13"/>
        <v>0</v>
      </c>
      <c r="C453" s="37"/>
      <c r="D453" s="67"/>
      <c r="E453" s="47"/>
      <c r="F453" s="41"/>
      <c r="G453" s="41"/>
      <c r="H453" s="48"/>
      <c r="I453" s="41"/>
      <c r="J453" s="41"/>
      <c r="K453" s="48"/>
      <c r="L453" s="41"/>
      <c r="M453" s="61"/>
      <c r="N453" s="41"/>
      <c r="O453" s="129"/>
    </row>
    <row r="454" spans="1:15" ht="12.75" customHeight="1">
      <c r="A454" s="67"/>
      <c r="B454" s="112">
        <f t="shared" si="13"/>
        <v>0</v>
      </c>
      <c r="C454" s="37"/>
      <c r="D454" s="67"/>
      <c r="E454" s="47"/>
      <c r="F454" s="41"/>
      <c r="G454" s="41"/>
      <c r="H454" s="48"/>
      <c r="I454" s="41"/>
      <c r="J454" s="41"/>
      <c r="K454" s="48"/>
      <c r="L454" s="41"/>
      <c r="M454" s="61"/>
      <c r="N454" s="41"/>
      <c r="O454" s="129"/>
    </row>
    <row r="455" spans="1:15" ht="12.75" customHeight="1">
      <c r="A455" s="67"/>
      <c r="B455" s="112">
        <f t="shared" si="13"/>
        <v>0</v>
      </c>
      <c r="C455" s="37"/>
      <c r="D455" s="67"/>
      <c r="E455" s="47"/>
      <c r="F455" s="41"/>
      <c r="G455" s="41"/>
      <c r="H455" s="48"/>
      <c r="I455" s="41"/>
      <c r="J455" s="41"/>
      <c r="K455" s="48"/>
      <c r="L455" s="41"/>
      <c r="M455" s="61"/>
      <c r="N455" s="41"/>
      <c r="O455" s="129"/>
    </row>
    <row r="456" spans="1:15" ht="12.75" customHeight="1">
      <c r="A456" s="67"/>
      <c r="B456" s="112">
        <f t="shared" si="13"/>
        <v>0</v>
      </c>
      <c r="C456" s="37"/>
      <c r="D456" s="67"/>
      <c r="E456" s="47"/>
      <c r="F456" s="41"/>
      <c r="G456" s="41"/>
      <c r="H456" s="48"/>
      <c r="I456" s="41"/>
      <c r="J456" s="41"/>
      <c r="K456" s="48"/>
      <c r="L456" s="41"/>
      <c r="M456" s="61"/>
      <c r="N456" s="41"/>
      <c r="O456" s="129"/>
    </row>
    <row r="457" spans="1:15" ht="12.75" customHeight="1">
      <c r="A457" s="67"/>
      <c r="B457" s="112">
        <f t="shared" si="13"/>
        <v>0</v>
      </c>
      <c r="C457" s="37"/>
      <c r="D457" s="67"/>
      <c r="E457" s="47"/>
      <c r="F457" s="41"/>
      <c r="G457" s="41"/>
      <c r="H457" s="48"/>
      <c r="I457" s="41"/>
      <c r="J457" s="41"/>
      <c r="K457" s="48"/>
      <c r="L457" s="41"/>
      <c r="M457" s="61"/>
      <c r="N457" s="41"/>
      <c r="O457" s="129"/>
    </row>
    <row r="458" spans="1:15" ht="12.75" customHeight="1">
      <c r="A458" s="67"/>
      <c r="B458" s="112">
        <f t="shared" si="13"/>
        <v>0</v>
      </c>
      <c r="C458" s="37"/>
      <c r="D458" s="67"/>
      <c r="E458" s="47"/>
      <c r="F458" s="41"/>
      <c r="G458" s="41"/>
      <c r="H458" s="48"/>
      <c r="I458" s="41"/>
      <c r="J458" s="41"/>
      <c r="K458" s="48"/>
      <c r="L458" s="41"/>
      <c r="M458" s="61"/>
      <c r="N458" s="41"/>
      <c r="O458" s="129"/>
    </row>
    <row r="459" spans="1:15" ht="12.75" customHeight="1">
      <c r="A459" s="67"/>
      <c r="B459" s="112">
        <f t="shared" si="13"/>
        <v>0</v>
      </c>
      <c r="C459" s="37"/>
      <c r="D459" s="67"/>
      <c r="E459" s="47"/>
      <c r="F459" s="41"/>
      <c r="G459" s="41"/>
      <c r="H459" s="48"/>
      <c r="I459" s="41"/>
      <c r="J459" s="41"/>
      <c r="K459" s="48"/>
      <c r="L459" s="41"/>
      <c r="M459" s="61"/>
      <c r="N459" s="41"/>
      <c r="O459" s="129"/>
    </row>
    <row r="460" spans="1:15" ht="12.75" customHeight="1">
      <c r="A460" s="67"/>
      <c r="B460" s="112">
        <f t="shared" si="13"/>
        <v>0</v>
      </c>
      <c r="C460" s="37"/>
      <c r="D460" s="67"/>
      <c r="E460" s="47"/>
      <c r="F460" s="41"/>
      <c r="G460" s="41"/>
      <c r="H460" s="48"/>
      <c r="I460" s="41"/>
      <c r="J460" s="41"/>
      <c r="K460" s="48"/>
      <c r="L460" s="41"/>
      <c r="M460" s="61"/>
      <c r="N460" s="41"/>
      <c r="O460" s="129"/>
    </row>
    <row r="461" spans="1:15" ht="12.75" customHeight="1">
      <c r="A461" s="67"/>
      <c r="B461" s="112">
        <f t="shared" si="13"/>
        <v>0</v>
      </c>
      <c r="C461" s="37"/>
      <c r="D461" s="67"/>
      <c r="E461" s="47"/>
      <c r="F461" s="41"/>
      <c r="G461" s="41"/>
      <c r="H461" s="48"/>
      <c r="I461" s="41"/>
      <c r="J461" s="41"/>
      <c r="K461" s="48"/>
      <c r="L461" s="41"/>
      <c r="M461" s="61"/>
      <c r="N461" s="41"/>
      <c r="O461" s="129"/>
    </row>
    <row r="462" spans="1:15" ht="12.75" customHeight="1">
      <c r="A462" s="67"/>
      <c r="B462" s="112">
        <f t="shared" si="13"/>
        <v>0</v>
      </c>
      <c r="C462" s="37"/>
      <c r="D462" s="67"/>
      <c r="E462" s="47"/>
      <c r="F462" s="41"/>
      <c r="G462" s="41"/>
      <c r="H462" s="48"/>
      <c r="I462" s="41"/>
      <c r="J462" s="41"/>
      <c r="K462" s="48"/>
      <c r="L462" s="41"/>
      <c r="M462" s="61"/>
      <c r="N462" s="41"/>
      <c r="O462" s="129"/>
    </row>
    <row r="463" spans="1:15" ht="12.75" customHeight="1">
      <c r="A463" s="67"/>
      <c r="B463" s="112">
        <f t="shared" si="13"/>
        <v>0</v>
      </c>
      <c r="C463" s="37"/>
      <c r="D463" s="67"/>
      <c r="E463" s="47"/>
      <c r="F463" s="41"/>
      <c r="G463" s="41"/>
      <c r="H463" s="48"/>
      <c r="I463" s="41"/>
      <c r="J463" s="41"/>
      <c r="K463" s="48"/>
      <c r="L463" s="41"/>
      <c r="M463" s="61"/>
      <c r="N463" s="41"/>
      <c r="O463" s="129"/>
    </row>
    <row r="464" spans="1:15" ht="12.75" customHeight="1">
      <c r="A464" s="67"/>
      <c r="B464" s="112">
        <f t="shared" si="13"/>
        <v>0</v>
      </c>
      <c r="C464" s="37"/>
      <c r="D464" s="67"/>
      <c r="E464" s="47"/>
      <c r="F464" s="41"/>
      <c r="G464" s="41"/>
      <c r="H464" s="48"/>
      <c r="I464" s="41"/>
      <c r="J464" s="41"/>
      <c r="K464" s="48"/>
      <c r="L464" s="41"/>
      <c r="M464" s="61"/>
      <c r="N464" s="41"/>
      <c r="O464" s="129"/>
    </row>
    <row r="465" spans="1:15" ht="12.75" customHeight="1">
      <c r="A465" s="67"/>
      <c r="B465" s="112">
        <f t="shared" si="13"/>
        <v>0</v>
      </c>
      <c r="C465" s="37"/>
      <c r="D465" s="67"/>
      <c r="E465" s="47"/>
      <c r="F465" s="41"/>
      <c r="G465" s="41"/>
      <c r="H465" s="48"/>
      <c r="I465" s="41"/>
      <c r="J465" s="41"/>
      <c r="K465" s="48"/>
      <c r="L465" s="41"/>
      <c r="M465" s="61"/>
      <c r="N465" s="41"/>
      <c r="O465" s="129"/>
    </row>
    <row r="466" spans="1:15" ht="12.75" customHeight="1">
      <c r="A466" s="67"/>
      <c r="B466" s="112">
        <f t="shared" ref="B466:B529" si="14">$C$2</f>
        <v>0</v>
      </c>
      <c r="C466" s="37"/>
      <c r="D466" s="67"/>
      <c r="E466" s="47"/>
      <c r="F466" s="41"/>
      <c r="G466" s="41"/>
      <c r="H466" s="48"/>
      <c r="I466" s="41"/>
      <c r="J466" s="41"/>
      <c r="K466" s="48"/>
      <c r="L466" s="41"/>
      <c r="M466" s="61"/>
      <c r="N466" s="41"/>
      <c r="O466" s="129"/>
    </row>
    <row r="467" spans="1:15" ht="12.75" customHeight="1">
      <c r="A467" s="67"/>
      <c r="B467" s="112">
        <f t="shared" si="14"/>
        <v>0</v>
      </c>
      <c r="C467" s="37"/>
      <c r="D467" s="67"/>
      <c r="E467" s="47"/>
      <c r="F467" s="41"/>
      <c r="G467" s="41"/>
      <c r="H467" s="48"/>
      <c r="I467" s="41"/>
      <c r="J467" s="41"/>
      <c r="K467" s="48"/>
      <c r="L467" s="41"/>
      <c r="M467" s="61"/>
      <c r="N467" s="41"/>
      <c r="O467" s="129"/>
    </row>
    <row r="468" spans="1:15" ht="12.75" customHeight="1">
      <c r="A468" s="67"/>
      <c r="B468" s="112">
        <f t="shared" si="14"/>
        <v>0</v>
      </c>
      <c r="C468" s="37"/>
      <c r="D468" s="67"/>
      <c r="E468" s="47"/>
      <c r="F468" s="41"/>
      <c r="G468" s="41"/>
      <c r="H468" s="48"/>
      <c r="I468" s="41"/>
      <c r="J468" s="41"/>
      <c r="K468" s="48"/>
      <c r="L468" s="41"/>
      <c r="M468" s="61"/>
      <c r="N468" s="41"/>
      <c r="O468" s="129"/>
    </row>
    <row r="469" spans="1:15" ht="12.75" customHeight="1">
      <c r="A469" s="67"/>
      <c r="B469" s="112">
        <f t="shared" si="14"/>
        <v>0</v>
      </c>
      <c r="C469" s="37"/>
      <c r="D469" s="67"/>
      <c r="E469" s="47"/>
      <c r="F469" s="41"/>
      <c r="G469" s="41"/>
      <c r="H469" s="48"/>
      <c r="I469" s="41"/>
      <c r="J469" s="41"/>
      <c r="K469" s="48"/>
      <c r="L469" s="41"/>
      <c r="M469" s="61"/>
      <c r="N469" s="41"/>
      <c r="O469" s="129"/>
    </row>
    <row r="470" spans="1:15" ht="12.75" customHeight="1">
      <c r="A470" s="67"/>
      <c r="B470" s="112">
        <f t="shared" si="14"/>
        <v>0</v>
      </c>
      <c r="C470" s="37"/>
      <c r="D470" s="67"/>
      <c r="E470" s="47"/>
      <c r="F470" s="41"/>
      <c r="G470" s="41"/>
      <c r="H470" s="48"/>
      <c r="I470" s="41"/>
      <c r="J470" s="41"/>
      <c r="K470" s="48"/>
      <c r="L470" s="41"/>
      <c r="M470" s="61"/>
      <c r="N470" s="41"/>
      <c r="O470" s="129"/>
    </row>
    <row r="471" spans="1:15" ht="12.75" customHeight="1">
      <c r="A471" s="67"/>
      <c r="B471" s="112">
        <f t="shared" si="14"/>
        <v>0</v>
      </c>
      <c r="C471" s="37"/>
      <c r="D471" s="67"/>
      <c r="E471" s="47"/>
      <c r="F471" s="41"/>
      <c r="G471" s="41"/>
      <c r="H471" s="48"/>
      <c r="I471" s="41"/>
      <c r="J471" s="41"/>
      <c r="K471" s="48"/>
      <c r="L471" s="41"/>
      <c r="M471" s="61"/>
      <c r="N471" s="41"/>
      <c r="O471" s="129"/>
    </row>
    <row r="472" spans="1:15" ht="12.75" customHeight="1">
      <c r="A472" s="67"/>
      <c r="B472" s="112">
        <f t="shared" si="14"/>
        <v>0</v>
      </c>
      <c r="C472" s="37"/>
      <c r="D472" s="67"/>
      <c r="E472" s="47"/>
      <c r="F472" s="41"/>
      <c r="G472" s="41"/>
      <c r="H472" s="48"/>
      <c r="I472" s="41"/>
      <c r="J472" s="41"/>
      <c r="K472" s="48"/>
      <c r="L472" s="41"/>
      <c r="M472" s="61"/>
      <c r="N472" s="41"/>
      <c r="O472" s="129"/>
    </row>
    <row r="473" spans="1:15" ht="12.75" customHeight="1">
      <c r="A473" s="67"/>
      <c r="B473" s="112">
        <f t="shared" si="14"/>
        <v>0</v>
      </c>
      <c r="C473" s="37"/>
      <c r="D473" s="67"/>
      <c r="E473" s="47"/>
      <c r="F473" s="41"/>
      <c r="G473" s="41"/>
      <c r="H473" s="48"/>
      <c r="I473" s="41"/>
      <c r="J473" s="41"/>
      <c r="K473" s="48"/>
      <c r="L473" s="41"/>
      <c r="M473" s="61"/>
      <c r="N473" s="41"/>
      <c r="O473" s="129"/>
    </row>
    <row r="474" spans="1:15" ht="12.75" customHeight="1">
      <c r="A474" s="67"/>
      <c r="B474" s="112">
        <f t="shared" si="14"/>
        <v>0</v>
      </c>
      <c r="C474" s="37"/>
      <c r="D474" s="67"/>
      <c r="E474" s="47"/>
      <c r="F474" s="41"/>
      <c r="G474" s="41"/>
      <c r="H474" s="48"/>
      <c r="I474" s="41"/>
      <c r="J474" s="41"/>
      <c r="K474" s="48"/>
      <c r="L474" s="41"/>
      <c r="M474" s="61"/>
      <c r="N474" s="41"/>
      <c r="O474" s="129"/>
    </row>
    <row r="475" spans="1:15" ht="12.75" customHeight="1">
      <c r="A475" s="67"/>
      <c r="B475" s="112">
        <f t="shared" si="14"/>
        <v>0</v>
      </c>
      <c r="C475" s="37"/>
      <c r="D475" s="67"/>
      <c r="E475" s="47"/>
      <c r="F475" s="41"/>
      <c r="G475" s="41"/>
      <c r="H475" s="48"/>
      <c r="I475" s="41"/>
      <c r="J475" s="41"/>
      <c r="K475" s="48"/>
      <c r="L475" s="41"/>
      <c r="M475" s="61"/>
      <c r="N475" s="41"/>
      <c r="O475" s="129"/>
    </row>
    <row r="476" spans="1:15" ht="12.75" customHeight="1">
      <c r="A476" s="67"/>
      <c r="B476" s="112">
        <f t="shared" si="14"/>
        <v>0</v>
      </c>
      <c r="C476" s="37"/>
      <c r="D476" s="67"/>
      <c r="E476" s="47"/>
      <c r="F476" s="41"/>
      <c r="G476" s="41"/>
      <c r="H476" s="48"/>
      <c r="I476" s="41"/>
      <c r="J476" s="41"/>
      <c r="K476" s="48"/>
      <c r="L476" s="41"/>
      <c r="M476" s="61"/>
      <c r="N476" s="41"/>
      <c r="O476" s="129"/>
    </row>
    <row r="477" spans="1:15" ht="12.75" customHeight="1">
      <c r="A477" s="67"/>
      <c r="B477" s="112">
        <f t="shared" si="14"/>
        <v>0</v>
      </c>
      <c r="C477" s="37"/>
      <c r="D477" s="67"/>
      <c r="E477" s="47"/>
      <c r="F477" s="41"/>
      <c r="G477" s="41"/>
      <c r="H477" s="48"/>
      <c r="I477" s="41"/>
      <c r="J477" s="41"/>
      <c r="K477" s="48"/>
      <c r="L477" s="41"/>
      <c r="M477" s="61"/>
      <c r="N477" s="41"/>
      <c r="O477" s="129"/>
    </row>
    <row r="478" spans="1:15" ht="12.75" customHeight="1">
      <c r="A478" s="67"/>
      <c r="B478" s="112">
        <f t="shared" si="14"/>
        <v>0</v>
      </c>
      <c r="C478" s="37"/>
      <c r="D478" s="67"/>
      <c r="E478" s="47"/>
      <c r="F478" s="41"/>
      <c r="G478" s="41"/>
      <c r="H478" s="48"/>
      <c r="I478" s="41"/>
      <c r="J478" s="41"/>
      <c r="K478" s="48"/>
      <c r="L478" s="41"/>
      <c r="M478" s="61"/>
      <c r="N478" s="41"/>
      <c r="O478" s="129"/>
    </row>
    <row r="479" spans="1:15" ht="12.75" customHeight="1">
      <c r="A479" s="67"/>
      <c r="B479" s="112">
        <f t="shared" si="14"/>
        <v>0</v>
      </c>
      <c r="C479" s="37"/>
      <c r="D479" s="67"/>
      <c r="E479" s="47"/>
      <c r="F479" s="41"/>
      <c r="G479" s="41"/>
      <c r="H479" s="48"/>
      <c r="I479" s="41"/>
      <c r="J479" s="41"/>
      <c r="K479" s="48"/>
      <c r="L479" s="41"/>
      <c r="M479" s="61"/>
      <c r="N479" s="41"/>
      <c r="O479" s="129"/>
    </row>
    <row r="480" spans="1:15" ht="12.75" customHeight="1">
      <c r="A480" s="67"/>
      <c r="B480" s="112">
        <f t="shared" si="14"/>
        <v>0</v>
      </c>
      <c r="C480" s="37"/>
      <c r="D480" s="67"/>
      <c r="E480" s="47"/>
      <c r="F480" s="41"/>
      <c r="G480" s="41"/>
      <c r="H480" s="48"/>
      <c r="I480" s="41"/>
      <c r="J480" s="41"/>
      <c r="K480" s="48"/>
      <c r="L480" s="41"/>
      <c r="M480" s="61"/>
      <c r="N480" s="41"/>
      <c r="O480" s="129"/>
    </row>
    <row r="481" spans="1:15" ht="12.75" customHeight="1">
      <c r="A481" s="67"/>
      <c r="B481" s="112">
        <f t="shared" si="14"/>
        <v>0</v>
      </c>
      <c r="C481" s="37"/>
      <c r="D481" s="67"/>
      <c r="E481" s="47"/>
      <c r="F481" s="41"/>
      <c r="G481" s="41"/>
      <c r="H481" s="48"/>
      <c r="I481" s="41"/>
      <c r="J481" s="41"/>
      <c r="K481" s="48"/>
      <c r="L481" s="41"/>
      <c r="M481" s="61"/>
      <c r="N481" s="41"/>
      <c r="O481" s="129"/>
    </row>
    <row r="482" spans="1:15" ht="12.75" customHeight="1">
      <c r="A482" s="67"/>
      <c r="B482" s="112">
        <f t="shared" si="14"/>
        <v>0</v>
      </c>
      <c r="C482" s="37"/>
      <c r="D482" s="67"/>
      <c r="E482" s="47"/>
      <c r="F482" s="41"/>
      <c r="G482" s="41"/>
      <c r="H482" s="48"/>
      <c r="I482" s="41"/>
      <c r="J482" s="41"/>
      <c r="K482" s="48"/>
      <c r="L482" s="41"/>
      <c r="M482" s="61"/>
      <c r="N482" s="41"/>
      <c r="O482" s="129"/>
    </row>
    <row r="483" spans="1:15" ht="12.75" customHeight="1">
      <c r="A483" s="67"/>
      <c r="B483" s="112">
        <f t="shared" si="14"/>
        <v>0</v>
      </c>
      <c r="C483" s="37"/>
      <c r="D483" s="67"/>
      <c r="E483" s="47"/>
      <c r="F483" s="41"/>
      <c r="G483" s="41"/>
      <c r="H483" s="48"/>
      <c r="I483" s="41"/>
      <c r="J483" s="41"/>
      <c r="K483" s="48"/>
      <c r="L483" s="41"/>
      <c r="M483" s="61"/>
      <c r="N483" s="41"/>
      <c r="O483" s="129"/>
    </row>
    <row r="484" spans="1:15" ht="12.75" customHeight="1">
      <c r="A484" s="67"/>
      <c r="B484" s="112">
        <f t="shared" si="14"/>
        <v>0</v>
      </c>
      <c r="C484" s="37"/>
      <c r="D484" s="67"/>
      <c r="E484" s="47"/>
      <c r="F484" s="41"/>
      <c r="G484" s="41"/>
      <c r="H484" s="48"/>
      <c r="I484" s="41"/>
      <c r="J484" s="41"/>
      <c r="K484" s="48"/>
      <c r="L484" s="41"/>
      <c r="M484" s="61"/>
      <c r="N484" s="41"/>
      <c r="O484" s="129"/>
    </row>
    <row r="485" spans="1:15" ht="12.75" customHeight="1">
      <c r="A485" s="67"/>
      <c r="B485" s="112">
        <f t="shared" si="14"/>
        <v>0</v>
      </c>
      <c r="C485" s="37"/>
      <c r="D485" s="67"/>
      <c r="E485" s="47"/>
      <c r="F485" s="41"/>
      <c r="G485" s="41"/>
      <c r="H485" s="48"/>
      <c r="I485" s="41"/>
      <c r="J485" s="41"/>
      <c r="K485" s="48"/>
      <c r="L485" s="41"/>
      <c r="M485" s="61"/>
      <c r="N485" s="41"/>
      <c r="O485" s="129"/>
    </row>
    <row r="486" spans="1:15" ht="12.75" customHeight="1">
      <c r="A486" s="67"/>
      <c r="B486" s="112">
        <f t="shared" si="14"/>
        <v>0</v>
      </c>
      <c r="C486" s="37"/>
      <c r="D486" s="67"/>
      <c r="E486" s="47"/>
      <c r="F486" s="41"/>
      <c r="G486" s="41"/>
      <c r="H486" s="48"/>
      <c r="I486" s="41"/>
      <c r="J486" s="41"/>
      <c r="K486" s="48"/>
      <c r="L486" s="41"/>
      <c r="M486" s="61"/>
      <c r="N486" s="41"/>
      <c r="O486" s="129"/>
    </row>
    <row r="487" spans="1:15" ht="12.75" customHeight="1">
      <c r="A487" s="67"/>
      <c r="B487" s="112">
        <f t="shared" si="14"/>
        <v>0</v>
      </c>
      <c r="C487" s="37"/>
      <c r="D487" s="67"/>
      <c r="E487" s="47"/>
      <c r="F487" s="41"/>
      <c r="G487" s="41"/>
      <c r="H487" s="48"/>
      <c r="I487" s="41"/>
      <c r="J487" s="41"/>
      <c r="K487" s="48"/>
      <c r="L487" s="41"/>
      <c r="M487" s="61"/>
      <c r="N487" s="41"/>
      <c r="O487" s="129"/>
    </row>
    <row r="488" spans="1:15" ht="12.75" customHeight="1">
      <c r="A488" s="67"/>
      <c r="B488" s="112">
        <f t="shared" si="14"/>
        <v>0</v>
      </c>
      <c r="C488" s="37"/>
      <c r="D488" s="67"/>
      <c r="E488" s="47"/>
      <c r="F488" s="41"/>
      <c r="G488" s="41"/>
      <c r="H488" s="48"/>
      <c r="I488" s="41"/>
      <c r="J488" s="41"/>
      <c r="K488" s="48"/>
      <c r="L488" s="41"/>
      <c r="M488" s="61"/>
      <c r="N488" s="41"/>
      <c r="O488" s="129"/>
    </row>
    <row r="489" spans="1:15" ht="12.75" customHeight="1">
      <c r="A489" s="67"/>
      <c r="B489" s="112">
        <f t="shared" si="14"/>
        <v>0</v>
      </c>
      <c r="C489" s="37"/>
      <c r="D489" s="67"/>
      <c r="E489" s="47"/>
      <c r="F489" s="41"/>
      <c r="G489" s="41"/>
      <c r="H489" s="48"/>
      <c r="I489" s="41"/>
      <c r="J489" s="41"/>
      <c r="K489" s="48"/>
      <c r="L489" s="41"/>
      <c r="M489" s="61"/>
      <c r="N489" s="41"/>
      <c r="O489" s="129"/>
    </row>
    <row r="490" spans="1:15" ht="12.75" customHeight="1">
      <c r="A490" s="67"/>
      <c r="B490" s="112">
        <f t="shared" si="14"/>
        <v>0</v>
      </c>
      <c r="C490" s="37"/>
      <c r="D490" s="67"/>
      <c r="E490" s="47"/>
      <c r="F490" s="41"/>
      <c r="G490" s="41"/>
      <c r="H490" s="48"/>
      <c r="I490" s="41"/>
      <c r="J490" s="41"/>
      <c r="K490" s="48"/>
      <c r="L490" s="41"/>
      <c r="M490" s="61"/>
      <c r="N490" s="41"/>
      <c r="O490" s="129"/>
    </row>
    <row r="491" spans="1:15" ht="12.75" customHeight="1">
      <c r="A491" s="67"/>
      <c r="B491" s="112">
        <f t="shared" si="14"/>
        <v>0</v>
      </c>
      <c r="C491" s="37"/>
      <c r="D491" s="67"/>
      <c r="E491" s="47"/>
      <c r="F491" s="41"/>
      <c r="G491" s="41"/>
      <c r="H491" s="48"/>
      <c r="I491" s="41"/>
      <c r="J491" s="41"/>
      <c r="K491" s="48"/>
      <c r="L491" s="41"/>
      <c r="M491" s="61"/>
      <c r="N491" s="41"/>
      <c r="O491" s="129"/>
    </row>
    <row r="492" spans="1:15" ht="12.75" customHeight="1">
      <c r="A492" s="67"/>
      <c r="B492" s="112">
        <f t="shared" si="14"/>
        <v>0</v>
      </c>
      <c r="C492" s="37"/>
      <c r="D492" s="67"/>
      <c r="E492" s="47"/>
      <c r="F492" s="41"/>
      <c r="G492" s="41"/>
      <c r="H492" s="48"/>
      <c r="I492" s="41"/>
      <c r="J492" s="41"/>
      <c r="K492" s="48"/>
      <c r="L492" s="41"/>
      <c r="M492" s="61"/>
      <c r="N492" s="41"/>
      <c r="O492" s="129"/>
    </row>
    <row r="493" spans="1:15" ht="12.75" customHeight="1">
      <c r="A493" s="67"/>
      <c r="B493" s="112">
        <f t="shared" si="14"/>
        <v>0</v>
      </c>
      <c r="C493" s="37"/>
      <c r="D493" s="67"/>
      <c r="E493" s="47"/>
      <c r="F493" s="41"/>
      <c r="G493" s="41"/>
      <c r="H493" s="48"/>
      <c r="I493" s="41"/>
      <c r="J493" s="41"/>
      <c r="K493" s="48"/>
      <c r="L493" s="41"/>
      <c r="M493" s="61"/>
      <c r="N493" s="41"/>
      <c r="O493" s="129"/>
    </row>
    <row r="494" spans="1:15" ht="12.75" customHeight="1">
      <c r="A494" s="67"/>
      <c r="B494" s="112">
        <f t="shared" si="14"/>
        <v>0</v>
      </c>
      <c r="C494" s="37"/>
      <c r="D494" s="67"/>
      <c r="E494" s="47"/>
      <c r="F494" s="41"/>
      <c r="G494" s="41"/>
      <c r="H494" s="48"/>
      <c r="I494" s="41"/>
      <c r="J494" s="41"/>
      <c r="K494" s="48"/>
      <c r="L494" s="41"/>
      <c r="M494" s="61"/>
      <c r="N494" s="41"/>
      <c r="O494" s="129"/>
    </row>
    <row r="495" spans="1:15" ht="12.75" customHeight="1">
      <c r="A495" s="67"/>
      <c r="B495" s="112">
        <f t="shared" si="14"/>
        <v>0</v>
      </c>
      <c r="C495" s="37"/>
      <c r="D495" s="67"/>
      <c r="E495" s="47"/>
      <c r="F495" s="41"/>
      <c r="G495" s="41"/>
      <c r="H495" s="48"/>
      <c r="I495" s="41"/>
      <c r="J495" s="41"/>
      <c r="K495" s="48"/>
      <c r="L495" s="41"/>
      <c r="M495" s="61"/>
      <c r="N495" s="41"/>
      <c r="O495" s="129"/>
    </row>
    <row r="496" spans="1:15" ht="12.75" customHeight="1">
      <c r="A496" s="67"/>
      <c r="B496" s="112">
        <f t="shared" si="14"/>
        <v>0</v>
      </c>
      <c r="C496" s="37"/>
      <c r="D496" s="67"/>
      <c r="E496" s="47"/>
      <c r="F496" s="41"/>
      <c r="G496" s="41"/>
      <c r="H496" s="48"/>
      <c r="I496" s="41"/>
      <c r="J496" s="41"/>
      <c r="K496" s="48"/>
      <c r="L496" s="41"/>
      <c r="M496" s="61"/>
      <c r="N496" s="41"/>
      <c r="O496" s="129"/>
    </row>
    <row r="497" spans="1:15" ht="12.75" customHeight="1">
      <c r="A497" s="67"/>
      <c r="B497" s="112">
        <f t="shared" si="14"/>
        <v>0</v>
      </c>
      <c r="C497" s="37"/>
      <c r="D497" s="67"/>
      <c r="E497" s="47"/>
      <c r="F497" s="41"/>
      <c r="G497" s="41"/>
      <c r="H497" s="48"/>
      <c r="I497" s="41"/>
      <c r="J497" s="41"/>
      <c r="K497" s="48"/>
      <c r="L497" s="41"/>
      <c r="M497" s="61"/>
      <c r="N497" s="41"/>
      <c r="O497" s="129"/>
    </row>
    <row r="498" spans="1:15" ht="12.75" customHeight="1">
      <c r="A498" s="67"/>
      <c r="B498" s="112">
        <f t="shared" si="14"/>
        <v>0</v>
      </c>
      <c r="C498" s="37"/>
      <c r="D498" s="67"/>
      <c r="E498" s="47"/>
      <c r="F498" s="41"/>
      <c r="G498" s="41"/>
      <c r="H498" s="48"/>
      <c r="I498" s="41"/>
      <c r="J498" s="41"/>
      <c r="K498" s="48"/>
      <c r="L498" s="41"/>
      <c r="M498" s="61"/>
      <c r="N498" s="41"/>
      <c r="O498" s="129"/>
    </row>
    <row r="499" spans="1:15" ht="12.75" customHeight="1">
      <c r="A499" s="67"/>
      <c r="B499" s="112">
        <f t="shared" si="14"/>
        <v>0</v>
      </c>
      <c r="C499" s="37"/>
      <c r="D499" s="67"/>
      <c r="E499" s="47"/>
      <c r="F499" s="41"/>
      <c r="G499" s="41"/>
      <c r="H499" s="48"/>
      <c r="I499" s="41"/>
      <c r="J499" s="41"/>
      <c r="K499" s="48"/>
      <c r="L499" s="41"/>
      <c r="M499" s="61"/>
      <c r="N499" s="41"/>
      <c r="O499" s="129"/>
    </row>
    <row r="500" spans="1:15" ht="12.75" customHeight="1">
      <c r="A500" s="67"/>
      <c r="B500" s="112">
        <f t="shared" si="14"/>
        <v>0</v>
      </c>
      <c r="C500" s="37"/>
      <c r="D500" s="67"/>
      <c r="E500" s="47"/>
      <c r="F500" s="41"/>
      <c r="G500" s="41"/>
      <c r="H500" s="48"/>
      <c r="I500" s="41"/>
      <c r="J500" s="41"/>
      <c r="K500" s="48"/>
      <c r="L500" s="41"/>
      <c r="M500" s="61"/>
      <c r="N500" s="41"/>
      <c r="O500" s="129"/>
    </row>
    <row r="501" spans="1:15" ht="12.75" customHeight="1">
      <c r="A501" s="67"/>
      <c r="B501" s="112">
        <f t="shared" si="14"/>
        <v>0</v>
      </c>
      <c r="C501" s="37"/>
      <c r="D501" s="67"/>
      <c r="E501" s="47"/>
      <c r="F501" s="41"/>
      <c r="G501" s="41"/>
      <c r="H501" s="48"/>
      <c r="I501" s="41"/>
      <c r="J501" s="41"/>
      <c r="K501" s="48"/>
      <c r="L501" s="41"/>
      <c r="M501" s="61"/>
      <c r="N501" s="41"/>
      <c r="O501" s="129"/>
    </row>
    <row r="502" spans="1:15" ht="12.75" customHeight="1">
      <c r="A502" s="67"/>
      <c r="B502" s="112">
        <f t="shared" si="14"/>
        <v>0</v>
      </c>
      <c r="C502" s="37"/>
      <c r="D502" s="67"/>
      <c r="E502" s="47"/>
      <c r="F502" s="41"/>
      <c r="G502" s="41"/>
      <c r="H502" s="48"/>
      <c r="I502" s="41"/>
      <c r="J502" s="41"/>
      <c r="K502" s="48"/>
      <c r="L502" s="41"/>
      <c r="M502" s="61"/>
      <c r="N502" s="41"/>
      <c r="O502" s="129"/>
    </row>
    <row r="503" spans="1:15" ht="12.75" customHeight="1">
      <c r="A503" s="67"/>
      <c r="B503" s="112">
        <f t="shared" si="14"/>
        <v>0</v>
      </c>
      <c r="C503" s="37"/>
      <c r="D503" s="67"/>
      <c r="E503" s="47"/>
      <c r="F503" s="41"/>
      <c r="G503" s="41"/>
      <c r="H503" s="48"/>
      <c r="I503" s="41"/>
      <c r="J503" s="41"/>
      <c r="K503" s="48"/>
      <c r="L503" s="41"/>
      <c r="M503" s="61"/>
      <c r="N503" s="41"/>
      <c r="O503" s="129"/>
    </row>
    <row r="504" spans="1:15" ht="12.75" customHeight="1">
      <c r="A504" s="67"/>
      <c r="B504" s="112">
        <f t="shared" si="14"/>
        <v>0</v>
      </c>
      <c r="C504" s="37"/>
      <c r="D504" s="67"/>
      <c r="E504" s="47"/>
      <c r="F504" s="41"/>
      <c r="G504" s="41"/>
      <c r="H504" s="48"/>
      <c r="I504" s="41"/>
      <c r="J504" s="41"/>
      <c r="K504" s="48"/>
      <c r="L504" s="41"/>
      <c r="M504" s="61"/>
      <c r="N504" s="41"/>
      <c r="O504" s="129"/>
    </row>
    <row r="505" spans="1:15" ht="12.75" customHeight="1">
      <c r="A505" s="67"/>
      <c r="B505" s="112">
        <f t="shared" si="14"/>
        <v>0</v>
      </c>
      <c r="C505" s="37"/>
      <c r="D505" s="67"/>
      <c r="E505" s="47"/>
      <c r="F505" s="41"/>
      <c r="G505" s="41"/>
      <c r="H505" s="48"/>
      <c r="I505" s="41"/>
      <c r="J505" s="41"/>
      <c r="K505" s="48"/>
      <c r="L505" s="41"/>
      <c r="M505" s="61"/>
      <c r="N505" s="41"/>
      <c r="O505" s="129"/>
    </row>
    <row r="506" spans="1:15" ht="12.75" customHeight="1">
      <c r="A506" s="67"/>
      <c r="B506" s="112">
        <f t="shared" si="14"/>
        <v>0</v>
      </c>
      <c r="C506" s="37"/>
      <c r="D506" s="67"/>
      <c r="E506" s="47"/>
      <c r="F506" s="41"/>
      <c r="G506" s="41"/>
      <c r="H506" s="48"/>
      <c r="I506" s="41"/>
      <c r="J506" s="41"/>
      <c r="K506" s="48"/>
      <c r="L506" s="41"/>
      <c r="M506" s="61"/>
      <c r="N506" s="41"/>
      <c r="O506" s="129"/>
    </row>
    <row r="507" spans="1:15" ht="12.75" customHeight="1">
      <c r="A507" s="67"/>
      <c r="B507" s="112">
        <f t="shared" si="14"/>
        <v>0</v>
      </c>
      <c r="C507" s="37"/>
      <c r="D507" s="67"/>
      <c r="E507" s="47"/>
      <c r="F507" s="41"/>
      <c r="G507" s="41"/>
      <c r="H507" s="48"/>
      <c r="I507" s="41"/>
      <c r="J507" s="41"/>
      <c r="K507" s="48"/>
      <c r="L507" s="41"/>
      <c r="M507" s="61"/>
      <c r="N507" s="41"/>
      <c r="O507" s="129"/>
    </row>
    <row r="508" spans="1:15" ht="12.75" customHeight="1">
      <c r="A508" s="67"/>
      <c r="B508" s="112">
        <f t="shared" si="14"/>
        <v>0</v>
      </c>
      <c r="C508" s="37"/>
      <c r="D508" s="67"/>
      <c r="E508" s="47"/>
      <c r="F508" s="41"/>
      <c r="G508" s="41"/>
      <c r="H508" s="48"/>
      <c r="I508" s="41"/>
      <c r="J508" s="41"/>
      <c r="K508" s="48"/>
      <c r="L508" s="41"/>
      <c r="M508" s="61"/>
      <c r="N508" s="41"/>
      <c r="O508" s="129"/>
    </row>
    <row r="509" spans="1:15" ht="12.75" customHeight="1">
      <c r="A509" s="67"/>
      <c r="B509" s="112">
        <f t="shared" si="14"/>
        <v>0</v>
      </c>
      <c r="C509" s="37"/>
      <c r="D509" s="67"/>
      <c r="E509" s="47"/>
      <c r="F509" s="41"/>
      <c r="G509" s="41"/>
      <c r="H509" s="48"/>
      <c r="I509" s="41"/>
      <c r="J509" s="41"/>
      <c r="K509" s="48"/>
      <c r="L509" s="41"/>
      <c r="M509" s="61"/>
      <c r="N509" s="41"/>
      <c r="O509" s="129"/>
    </row>
    <row r="510" spans="1:15" ht="12.75" customHeight="1">
      <c r="A510" s="67"/>
      <c r="B510" s="112">
        <f t="shared" si="14"/>
        <v>0</v>
      </c>
      <c r="C510" s="37"/>
      <c r="D510" s="67"/>
      <c r="E510" s="47"/>
      <c r="F510" s="41"/>
      <c r="G510" s="41"/>
      <c r="H510" s="48"/>
      <c r="I510" s="41"/>
      <c r="J510" s="41"/>
      <c r="K510" s="48"/>
      <c r="L510" s="41"/>
      <c r="M510" s="61"/>
      <c r="N510" s="41"/>
      <c r="O510" s="129"/>
    </row>
    <row r="511" spans="1:15" ht="12.75" customHeight="1">
      <c r="A511" s="67"/>
      <c r="B511" s="112">
        <f t="shared" si="14"/>
        <v>0</v>
      </c>
      <c r="C511" s="37"/>
      <c r="D511" s="67"/>
      <c r="E511" s="47"/>
      <c r="F511" s="41"/>
      <c r="G511" s="41"/>
      <c r="H511" s="48"/>
      <c r="I511" s="41"/>
      <c r="J511" s="41"/>
      <c r="K511" s="48"/>
      <c r="L511" s="41"/>
      <c r="M511" s="61"/>
      <c r="N511" s="41"/>
      <c r="O511" s="129"/>
    </row>
    <row r="512" spans="1:15" ht="12.75" customHeight="1">
      <c r="A512" s="67"/>
      <c r="B512" s="112">
        <f t="shared" si="14"/>
        <v>0</v>
      </c>
      <c r="C512" s="37"/>
      <c r="D512" s="67"/>
      <c r="E512" s="47"/>
      <c r="F512" s="41"/>
      <c r="G512" s="41"/>
      <c r="H512" s="48"/>
      <c r="I512" s="41"/>
      <c r="J512" s="41"/>
      <c r="K512" s="48"/>
      <c r="L512" s="41"/>
      <c r="M512" s="61"/>
      <c r="N512" s="41"/>
      <c r="O512" s="129"/>
    </row>
    <row r="513" spans="1:15" ht="12.75" customHeight="1">
      <c r="A513" s="67"/>
      <c r="B513" s="112">
        <f t="shared" si="14"/>
        <v>0</v>
      </c>
      <c r="C513" s="37"/>
      <c r="D513" s="67"/>
      <c r="E513" s="47"/>
      <c r="F513" s="41"/>
      <c r="G513" s="41"/>
      <c r="H513" s="48"/>
      <c r="I513" s="41"/>
      <c r="J513" s="41"/>
      <c r="K513" s="48"/>
      <c r="L513" s="41"/>
      <c r="M513" s="61"/>
      <c r="N513" s="41"/>
      <c r="O513" s="129"/>
    </row>
    <row r="514" spans="1:15" ht="12.75" customHeight="1">
      <c r="A514" s="67"/>
      <c r="B514" s="112">
        <f t="shared" si="14"/>
        <v>0</v>
      </c>
      <c r="C514" s="37"/>
      <c r="D514" s="67"/>
      <c r="E514" s="47"/>
      <c r="F514" s="41"/>
      <c r="G514" s="41"/>
      <c r="H514" s="48"/>
      <c r="I514" s="41"/>
      <c r="J514" s="41"/>
      <c r="K514" s="48"/>
      <c r="L514" s="41"/>
      <c r="M514" s="61"/>
      <c r="N514" s="41"/>
      <c r="O514" s="129"/>
    </row>
    <row r="515" spans="1:15" ht="12.75" customHeight="1">
      <c r="A515" s="67"/>
      <c r="B515" s="112">
        <f t="shared" si="14"/>
        <v>0</v>
      </c>
      <c r="C515" s="37"/>
      <c r="D515" s="67"/>
      <c r="E515" s="47"/>
      <c r="F515" s="41"/>
      <c r="G515" s="41"/>
      <c r="H515" s="48"/>
      <c r="I515" s="41"/>
      <c r="J515" s="41"/>
      <c r="K515" s="48"/>
      <c r="L515" s="41"/>
      <c r="M515" s="61"/>
      <c r="N515" s="41"/>
      <c r="O515" s="129"/>
    </row>
    <row r="516" spans="1:15" ht="12.75" customHeight="1">
      <c r="A516" s="67"/>
      <c r="B516" s="112">
        <f t="shared" si="14"/>
        <v>0</v>
      </c>
      <c r="C516" s="37"/>
      <c r="D516" s="67"/>
      <c r="E516" s="47"/>
      <c r="F516" s="41"/>
      <c r="G516" s="41"/>
      <c r="H516" s="48"/>
      <c r="I516" s="41"/>
      <c r="J516" s="41"/>
      <c r="K516" s="48"/>
      <c r="L516" s="41"/>
      <c r="M516" s="61"/>
      <c r="N516" s="41"/>
      <c r="O516" s="129"/>
    </row>
    <row r="517" spans="1:15" ht="12.75" customHeight="1">
      <c r="A517" s="67"/>
      <c r="B517" s="112">
        <f t="shared" si="14"/>
        <v>0</v>
      </c>
      <c r="C517" s="37"/>
      <c r="D517" s="67"/>
      <c r="E517" s="47"/>
      <c r="F517" s="41"/>
      <c r="G517" s="41"/>
      <c r="H517" s="48"/>
      <c r="I517" s="41"/>
      <c r="J517" s="41"/>
      <c r="K517" s="48"/>
      <c r="L517" s="41"/>
      <c r="M517" s="61"/>
      <c r="N517" s="41"/>
      <c r="O517" s="129"/>
    </row>
    <row r="518" spans="1:15" ht="12.75" customHeight="1">
      <c r="A518" s="67"/>
      <c r="B518" s="112">
        <f t="shared" si="14"/>
        <v>0</v>
      </c>
      <c r="C518" s="37"/>
      <c r="D518" s="67"/>
      <c r="E518" s="47"/>
      <c r="F518" s="41"/>
      <c r="G518" s="41"/>
      <c r="H518" s="48"/>
      <c r="I518" s="41"/>
      <c r="J518" s="41"/>
      <c r="K518" s="48"/>
      <c r="L518" s="41"/>
      <c r="M518" s="61"/>
      <c r="N518" s="41"/>
      <c r="O518" s="129"/>
    </row>
    <row r="519" spans="1:15" ht="12.75" customHeight="1">
      <c r="A519" s="67"/>
      <c r="B519" s="112">
        <f t="shared" si="14"/>
        <v>0</v>
      </c>
      <c r="C519" s="37"/>
      <c r="D519" s="67"/>
      <c r="E519" s="47"/>
      <c r="F519" s="41"/>
      <c r="G519" s="41"/>
      <c r="H519" s="48"/>
      <c r="I519" s="41"/>
      <c r="J519" s="41"/>
      <c r="K519" s="48"/>
      <c r="L519" s="41"/>
      <c r="M519" s="61"/>
      <c r="N519" s="41"/>
      <c r="O519" s="129"/>
    </row>
    <row r="520" spans="1:15" ht="12.75" customHeight="1">
      <c r="A520" s="67"/>
      <c r="B520" s="112">
        <f t="shared" si="14"/>
        <v>0</v>
      </c>
      <c r="C520" s="37"/>
      <c r="D520" s="67"/>
      <c r="E520" s="47"/>
      <c r="F520" s="41"/>
      <c r="G520" s="41"/>
      <c r="H520" s="48"/>
      <c r="I520" s="41"/>
      <c r="J520" s="41"/>
      <c r="K520" s="48"/>
      <c r="L520" s="41"/>
      <c r="M520" s="61"/>
      <c r="N520" s="41"/>
      <c r="O520" s="129"/>
    </row>
    <row r="521" spans="1:15" ht="12.75" customHeight="1">
      <c r="A521" s="67"/>
      <c r="B521" s="112">
        <f t="shared" si="14"/>
        <v>0</v>
      </c>
      <c r="C521" s="37"/>
      <c r="D521" s="67"/>
      <c r="E521" s="47"/>
      <c r="F521" s="41"/>
      <c r="G521" s="41"/>
      <c r="H521" s="48"/>
      <c r="I521" s="41"/>
      <c r="J521" s="41"/>
      <c r="K521" s="48"/>
      <c r="L521" s="41"/>
      <c r="M521" s="61"/>
      <c r="N521" s="41"/>
      <c r="O521" s="129"/>
    </row>
    <row r="522" spans="1:15" ht="12.75" customHeight="1">
      <c r="A522" s="67"/>
      <c r="B522" s="112">
        <f t="shared" si="14"/>
        <v>0</v>
      </c>
      <c r="C522" s="37"/>
      <c r="D522" s="67"/>
      <c r="E522" s="47"/>
      <c r="F522" s="41"/>
      <c r="G522" s="41"/>
      <c r="H522" s="48"/>
      <c r="I522" s="41"/>
      <c r="J522" s="41"/>
      <c r="K522" s="48"/>
      <c r="L522" s="41"/>
      <c r="M522" s="61"/>
      <c r="N522" s="41"/>
      <c r="O522" s="129"/>
    </row>
    <row r="523" spans="1:15" ht="12.75" customHeight="1">
      <c r="A523" s="67"/>
      <c r="B523" s="112">
        <f t="shared" si="14"/>
        <v>0</v>
      </c>
      <c r="C523" s="37"/>
      <c r="D523" s="67"/>
      <c r="E523" s="47"/>
      <c r="F523" s="41"/>
      <c r="G523" s="41"/>
      <c r="H523" s="48"/>
      <c r="I523" s="41"/>
      <c r="J523" s="41"/>
      <c r="K523" s="48"/>
      <c r="L523" s="41"/>
      <c r="M523" s="61"/>
      <c r="N523" s="41"/>
      <c r="O523" s="129"/>
    </row>
    <row r="524" spans="1:15" ht="12.75" customHeight="1">
      <c r="A524" s="67"/>
      <c r="B524" s="112">
        <f t="shared" si="14"/>
        <v>0</v>
      </c>
      <c r="C524" s="37"/>
      <c r="D524" s="67"/>
      <c r="E524" s="47"/>
      <c r="F524" s="41"/>
      <c r="G524" s="41"/>
      <c r="H524" s="48"/>
      <c r="I524" s="41"/>
      <c r="J524" s="41"/>
      <c r="K524" s="48"/>
      <c r="L524" s="41"/>
      <c r="M524" s="61"/>
      <c r="N524" s="41"/>
      <c r="O524" s="129"/>
    </row>
    <row r="525" spans="1:15" ht="12.75" customHeight="1">
      <c r="A525" s="67"/>
      <c r="B525" s="112">
        <f t="shared" si="14"/>
        <v>0</v>
      </c>
      <c r="C525" s="37"/>
      <c r="D525" s="67"/>
      <c r="E525" s="47"/>
      <c r="F525" s="41"/>
      <c r="G525" s="41"/>
      <c r="H525" s="48"/>
      <c r="I525" s="41"/>
      <c r="J525" s="41"/>
      <c r="K525" s="48"/>
      <c r="L525" s="41"/>
      <c r="M525" s="61"/>
      <c r="N525" s="41"/>
      <c r="O525" s="129"/>
    </row>
    <row r="526" spans="1:15" ht="12.75" customHeight="1">
      <c r="A526" s="67"/>
      <c r="B526" s="112">
        <f t="shared" si="14"/>
        <v>0</v>
      </c>
      <c r="C526" s="37"/>
      <c r="D526" s="67"/>
      <c r="E526" s="47"/>
      <c r="F526" s="41"/>
      <c r="G526" s="41"/>
      <c r="H526" s="48"/>
      <c r="I526" s="41"/>
      <c r="J526" s="41"/>
      <c r="K526" s="48"/>
      <c r="L526" s="41"/>
      <c r="M526" s="61"/>
      <c r="N526" s="41"/>
      <c r="O526" s="129"/>
    </row>
    <row r="527" spans="1:15" ht="12.75" customHeight="1">
      <c r="A527" s="67"/>
      <c r="B527" s="112">
        <f t="shared" si="14"/>
        <v>0</v>
      </c>
      <c r="C527" s="37"/>
      <c r="D527" s="67"/>
      <c r="E527" s="47"/>
      <c r="F527" s="41"/>
      <c r="G527" s="41"/>
      <c r="H527" s="48"/>
      <c r="I527" s="41"/>
      <c r="J527" s="41"/>
      <c r="K527" s="48"/>
      <c r="L527" s="41"/>
      <c r="M527" s="61"/>
      <c r="N527" s="41"/>
      <c r="O527" s="129"/>
    </row>
    <row r="528" spans="1:15" ht="12.75" customHeight="1">
      <c r="A528" s="67"/>
      <c r="B528" s="112">
        <f t="shared" si="14"/>
        <v>0</v>
      </c>
      <c r="C528" s="37"/>
      <c r="D528" s="67"/>
      <c r="E528" s="47"/>
      <c r="F528" s="41"/>
      <c r="G528" s="41"/>
      <c r="H528" s="48"/>
      <c r="I528" s="41"/>
      <c r="J528" s="41"/>
      <c r="K528" s="48"/>
      <c r="L528" s="41"/>
      <c r="M528" s="61"/>
      <c r="N528" s="41"/>
      <c r="O528" s="129"/>
    </row>
    <row r="529" spans="1:15" ht="12.75" customHeight="1">
      <c r="A529" s="67"/>
      <c r="B529" s="112">
        <f t="shared" si="14"/>
        <v>0</v>
      </c>
      <c r="C529" s="37"/>
      <c r="D529" s="67"/>
      <c r="E529" s="47"/>
      <c r="F529" s="41"/>
      <c r="G529" s="41"/>
      <c r="H529" s="48"/>
      <c r="I529" s="41"/>
      <c r="J529" s="41"/>
      <c r="K529" s="48"/>
      <c r="L529" s="41"/>
      <c r="M529" s="61"/>
      <c r="N529" s="41"/>
      <c r="O529" s="129"/>
    </row>
    <row r="530" spans="1:15" ht="12.75" customHeight="1">
      <c r="A530" s="67"/>
      <c r="B530" s="112">
        <f t="shared" ref="B530:B593" si="15">$C$2</f>
        <v>0</v>
      </c>
      <c r="C530" s="37"/>
      <c r="D530" s="67"/>
      <c r="E530" s="47"/>
      <c r="F530" s="41"/>
      <c r="G530" s="41"/>
      <c r="H530" s="48"/>
      <c r="I530" s="41"/>
      <c r="J530" s="41"/>
      <c r="K530" s="48"/>
      <c r="L530" s="41"/>
      <c r="M530" s="61"/>
      <c r="N530" s="41"/>
      <c r="O530" s="129"/>
    </row>
    <row r="531" spans="1:15" ht="12.75" customHeight="1">
      <c r="A531" s="67"/>
      <c r="B531" s="112">
        <f t="shared" si="15"/>
        <v>0</v>
      </c>
      <c r="C531" s="37"/>
      <c r="D531" s="67"/>
      <c r="E531" s="47"/>
      <c r="F531" s="41"/>
      <c r="G531" s="41"/>
      <c r="H531" s="48"/>
      <c r="I531" s="41"/>
      <c r="J531" s="41"/>
      <c r="K531" s="48"/>
      <c r="L531" s="41"/>
      <c r="M531" s="61"/>
      <c r="N531" s="41"/>
      <c r="O531" s="129"/>
    </row>
    <row r="532" spans="1:15" ht="12.75" customHeight="1">
      <c r="A532" s="67"/>
      <c r="B532" s="112">
        <f t="shared" si="15"/>
        <v>0</v>
      </c>
      <c r="C532" s="37"/>
      <c r="D532" s="67"/>
      <c r="E532" s="47"/>
      <c r="F532" s="41"/>
      <c r="G532" s="41"/>
      <c r="H532" s="48"/>
      <c r="I532" s="41"/>
      <c r="J532" s="41"/>
      <c r="K532" s="48"/>
      <c r="L532" s="41"/>
      <c r="M532" s="61"/>
      <c r="N532" s="41"/>
      <c r="O532" s="129"/>
    </row>
    <row r="533" spans="1:15" ht="12.75" customHeight="1">
      <c r="A533" s="67"/>
      <c r="B533" s="112">
        <f t="shared" si="15"/>
        <v>0</v>
      </c>
      <c r="C533" s="37"/>
      <c r="D533" s="67"/>
      <c r="E533" s="47"/>
      <c r="F533" s="41"/>
      <c r="G533" s="41"/>
      <c r="H533" s="48"/>
      <c r="I533" s="41"/>
      <c r="J533" s="41"/>
      <c r="K533" s="48"/>
      <c r="L533" s="41"/>
      <c r="M533" s="61"/>
      <c r="N533" s="41"/>
      <c r="O533" s="129"/>
    </row>
    <row r="534" spans="1:15" ht="12.75" customHeight="1">
      <c r="A534" s="67"/>
      <c r="B534" s="112">
        <f t="shared" si="15"/>
        <v>0</v>
      </c>
      <c r="C534" s="37"/>
      <c r="D534" s="67"/>
      <c r="E534" s="47"/>
      <c r="F534" s="41"/>
      <c r="G534" s="41"/>
      <c r="H534" s="48"/>
      <c r="I534" s="41"/>
      <c r="J534" s="41"/>
      <c r="K534" s="48"/>
      <c r="L534" s="41"/>
      <c r="M534" s="61"/>
      <c r="N534" s="41"/>
      <c r="O534" s="129"/>
    </row>
    <row r="535" spans="1:15" ht="12.75" customHeight="1">
      <c r="A535" s="67"/>
      <c r="B535" s="112">
        <f t="shared" si="15"/>
        <v>0</v>
      </c>
      <c r="C535" s="37"/>
      <c r="D535" s="67"/>
      <c r="E535" s="47"/>
      <c r="F535" s="41"/>
      <c r="G535" s="41"/>
      <c r="H535" s="48"/>
      <c r="I535" s="41"/>
      <c r="J535" s="41"/>
      <c r="K535" s="48"/>
      <c r="L535" s="41"/>
      <c r="M535" s="61"/>
      <c r="N535" s="41"/>
      <c r="O535" s="129"/>
    </row>
    <row r="536" spans="1:15" ht="12.75" customHeight="1">
      <c r="A536" s="67"/>
      <c r="B536" s="112">
        <f t="shared" si="15"/>
        <v>0</v>
      </c>
      <c r="C536" s="37"/>
      <c r="D536" s="67"/>
      <c r="E536" s="47"/>
      <c r="F536" s="41"/>
      <c r="G536" s="41"/>
      <c r="H536" s="48"/>
      <c r="I536" s="41"/>
      <c r="J536" s="41"/>
      <c r="K536" s="48"/>
      <c r="L536" s="41"/>
      <c r="M536" s="61"/>
      <c r="N536" s="41"/>
      <c r="O536" s="129"/>
    </row>
    <row r="537" spans="1:15" ht="12.75" customHeight="1">
      <c r="A537" s="67"/>
      <c r="B537" s="112">
        <f t="shared" si="15"/>
        <v>0</v>
      </c>
      <c r="C537" s="37"/>
      <c r="D537" s="67"/>
      <c r="E537" s="47"/>
      <c r="F537" s="41"/>
      <c r="G537" s="41"/>
      <c r="H537" s="48"/>
      <c r="I537" s="41"/>
      <c r="J537" s="41"/>
      <c r="K537" s="48"/>
      <c r="L537" s="41"/>
      <c r="M537" s="61"/>
      <c r="N537" s="41"/>
      <c r="O537" s="129"/>
    </row>
    <row r="538" spans="1:15" ht="12.75" customHeight="1">
      <c r="A538" s="67"/>
      <c r="B538" s="112">
        <f t="shared" si="15"/>
        <v>0</v>
      </c>
      <c r="C538" s="37"/>
      <c r="D538" s="67"/>
      <c r="E538" s="47"/>
      <c r="F538" s="41"/>
      <c r="G538" s="41"/>
      <c r="H538" s="48"/>
      <c r="I538" s="41"/>
      <c r="J538" s="41"/>
      <c r="K538" s="48"/>
      <c r="L538" s="41"/>
      <c r="M538" s="61"/>
      <c r="N538" s="41"/>
      <c r="O538" s="129"/>
    </row>
    <row r="539" spans="1:15" ht="12.75" customHeight="1">
      <c r="A539" s="67"/>
      <c r="B539" s="112">
        <f t="shared" si="15"/>
        <v>0</v>
      </c>
      <c r="C539" s="37"/>
      <c r="D539" s="67"/>
      <c r="E539" s="47"/>
      <c r="F539" s="41"/>
      <c r="G539" s="41"/>
      <c r="H539" s="48"/>
      <c r="I539" s="41"/>
      <c r="J539" s="41"/>
      <c r="K539" s="48"/>
      <c r="L539" s="41"/>
      <c r="M539" s="61"/>
      <c r="N539" s="41"/>
      <c r="O539" s="129"/>
    </row>
    <row r="540" spans="1:15" ht="12.75" customHeight="1">
      <c r="A540" s="67"/>
      <c r="B540" s="112">
        <f t="shared" si="15"/>
        <v>0</v>
      </c>
      <c r="C540" s="37"/>
      <c r="D540" s="67"/>
      <c r="E540" s="47"/>
      <c r="F540" s="41"/>
      <c r="G540" s="41"/>
      <c r="H540" s="48"/>
      <c r="I540" s="41"/>
      <c r="J540" s="41"/>
      <c r="K540" s="48"/>
      <c r="L540" s="41"/>
      <c r="M540" s="61"/>
      <c r="N540" s="41"/>
      <c r="O540" s="129"/>
    </row>
    <row r="541" spans="1:15" ht="12.75" customHeight="1">
      <c r="A541" s="67"/>
      <c r="B541" s="112">
        <f t="shared" si="15"/>
        <v>0</v>
      </c>
      <c r="C541" s="37"/>
      <c r="D541" s="67"/>
      <c r="E541" s="47"/>
      <c r="F541" s="41"/>
      <c r="G541" s="41"/>
      <c r="H541" s="48"/>
      <c r="I541" s="41"/>
      <c r="J541" s="41"/>
      <c r="K541" s="48"/>
      <c r="L541" s="41"/>
      <c r="M541" s="61"/>
      <c r="N541" s="41"/>
      <c r="O541" s="129"/>
    </row>
    <row r="542" spans="1:15" ht="12.75" customHeight="1">
      <c r="A542" s="67"/>
      <c r="B542" s="112">
        <f t="shared" si="15"/>
        <v>0</v>
      </c>
      <c r="C542" s="37"/>
      <c r="D542" s="67"/>
      <c r="E542" s="47"/>
      <c r="F542" s="41"/>
      <c r="G542" s="41"/>
      <c r="H542" s="48"/>
      <c r="I542" s="41"/>
      <c r="J542" s="41"/>
      <c r="K542" s="48"/>
      <c r="L542" s="41"/>
      <c r="M542" s="61"/>
      <c r="N542" s="41"/>
      <c r="O542" s="129"/>
    </row>
    <row r="543" spans="1:15" ht="12.75" customHeight="1">
      <c r="A543" s="67"/>
      <c r="B543" s="112">
        <f t="shared" si="15"/>
        <v>0</v>
      </c>
      <c r="C543" s="37"/>
      <c r="D543" s="67"/>
      <c r="E543" s="47"/>
      <c r="F543" s="41"/>
      <c r="G543" s="41"/>
      <c r="H543" s="48"/>
      <c r="I543" s="41"/>
      <c r="J543" s="41"/>
      <c r="K543" s="48"/>
      <c r="L543" s="41"/>
      <c r="M543" s="61"/>
      <c r="N543" s="41"/>
      <c r="O543" s="129"/>
    </row>
    <row r="544" spans="1:15" ht="12.75" customHeight="1">
      <c r="A544" s="67"/>
      <c r="B544" s="112">
        <f t="shared" si="15"/>
        <v>0</v>
      </c>
      <c r="C544" s="37"/>
      <c r="D544" s="67"/>
      <c r="E544" s="47"/>
      <c r="F544" s="41"/>
      <c r="G544" s="41"/>
      <c r="H544" s="48"/>
      <c r="I544" s="41"/>
      <c r="J544" s="41"/>
      <c r="K544" s="48"/>
      <c r="L544" s="41"/>
      <c r="M544" s="61"/>
      <c r="N544" s="41"/>
      <c r="O544" s="129"/>
    </row>
    <row r="545" spans="1:15" ht="12.75" customHeight="1">
      <c r="A545" s="67"/>
      <c r="B545" s="112">
        <f t="shared" si="15"/>
        <v>0</v>
      </c>
      <c r="C545" s="37"/>
      <c r="D545" s="67"/>
      <c r="E545" s="47"/>
      <c r="F545" s="41"/>
      <c r="G545" s="41"/>
      <c r="H545" s="48"/>
      <c r="I545" s="41"/>
      <c r="J545" s="41"/>
      <c r="K545" s="48"/>
      <c r="L545" s="41"/>
      <c r="M545" s="61"/>
      <c r="N545" s="41"/>
      <c r="O545" s="129"/>
    </row>
    <row r="546" spans="1:15" ht="12.75" customHeight="1">
      <c r="A546" s="67"/>
      <c r="B546" s="112">
        <f t="shared" si="15"/>
        <v>0</v>
      </c>
      <c r="C546" s="37"/>
      <c r="D546" s="67"/>
      <c r="E546" s="47"/>
      <c r="F546" s="41"/>
      <c r="G546" s="41"/>
      <c r="H546" s="48"/>
      <c r="I546" s="41"/>
      <c r="J546" s="41"/>
      <c r="K546" s="48"/>
      <c r="L546" s="41"/>
      <c r="M546" s="61"/>
      <c r="N546" s="41"/>
      <c r="O546" s="129"/>
    </row>
    <row r="547" spans="1:15" ht="12.75" customHeight="1">
      <c r="A547" s="67"/>
      <c r="B547" s="112">
        <f t="shared" si="15"/>
        <v>0</v>
      </c>
      <c r="C547" s="37"/>
      <c r="D547" s="67"/>
      <c r="E547" s="47"/>
      <c r="F547" s="41"/>
      <c r="G547" s="41"/>
      <c r="H547" s="48"/>
      <c r="I547" s="41"/>
      <c r="J547" s="41"/>
      <c r="K547" s="48"/>
      <c r="L547" s="41"/>
      <c r="M547" s="61"/>
      <c r="N547" s="41"/>
      <c r="O547" s="129"/>
    </row>
    <row r="548" spans="1:15" ht="12.75" customHeight="1">
      <c r="A548" s="67"/>
      <c r="B548" s="112">
        <f t="shared" si="15"/>
        <v>0</v>
      </c>
      <c r="C548" s="37"/>
      <c r="D548" s="67"/>
      <c r="E548" s="47"/>
      <c r="F548" s="41"/>
      <c r="G548" s="41"/>
      <c r="H548" s="48"/>
      <c r="I548" s="41"/>
      <c r="J548" s="41"/>
      <c r="K548" s="48"/>
      <c r="L548" s="41"/>
      <c r="M548" s="61"/>
      <c r="N548" s="41"/>
      <c r="O548" s="129"/>
    </row>
    <row r="549" spans="1:15" ht="12.75" customHeight="1">
      <c r="A549" s="67"/>
      <c r="B549" s="112">
        <f t="shared" si="15"/>
        <v>0</v>
      </c>
      <c r="C549" s="37"/>
      <c r="D549" s="67"/>
      <c r="E549" s="47"/>
      <c r="F549" s="41"/>
      <c r="G549" s="41"/>
      <c r="H549" s="48"/>
      <c r="I549" s="41"/>
      <c r="J549" s="41"/>
      <c r="K549" s="48"/>
      <c r="L549" s="41"/>
      <c r="M549" s="61"/>
      <c r="N549" s="41"/>
      <c r="O549" s="129"/>
    </row>
    <row r="550" spans="1:15" ht="12.75" customHeight="1">
      <c r="A550" s="67"/>
      <c r="B550" s="112">
        <f t="shared" si="15"/>
        <v>0</v>
      </c>
      <c r="C550" s="37"/>
      <c r="D550" s="67"/>
      <c r="E550" s="47"/>
      <c r="F550" s="41"/>
      <c r="G550" s="41"/>
      <c r="H550" s="48"/>
      <c r="I550" s="41"/>
      <c r="J550" s="41"/>
      <c r="K550" s="48"/>
      <c r="L550" s="41"/>
      <c r="M550" s="61"/>
      <c r="N550" s="41"/>
      <c r="O550" s="129"/>
    </row>
    <row r="551" spans="1:15" ht="12.75" customHeight="1">
      <c r="A551" s="67"/>
      <c r="B551" s="112">
        <f t="shared" si="15"/>
        <v>0</v>
      </c>
      <c r="C551" s="37"/>
      <c r="D551" s="67"/>
      <c r="E551" s="47"/>
      <c r="F551" s="41"/>
      <c r="G551" s="41"/>
      <c r="H551" s="48"/>
      <c r="I551" s="41"/>
      <c r="J551" s="41"/>
      <c r="K551" s="48"/>
      <c r="L551" s="41"/>
      <c r="M551" s="61"/>
      <c r="N551" s="41"/>
      <c r="O551" s="129"/>
    </row>
    <row r="552" spans="1:15" ht="12.75" customHeight="1">
      <c r="A552" s="67"/>
      <c r="B552" s="112">
        <f t="shared" si="15"/>
        <v>0</v>
      </c>
      <c r="C552" s="37"/>
      <c r="D552" s="67"/>
      <c r="E552" s="47"/>
      <c r="F552" s="41"/>
      <c r="G552" s="41"/>
      <c r="H552" s="48"/>
      <c r="I552" s="41"/>
      <c r="J552" s="41"/>
      <c r="K552" s="48"/>
      <c r="L552" s="41"/>
      <c r="M552" s="61"/>
      <c r="N552" s="41"/>
      <c r="O552" s="129"/>
    </row>
    <row r="553" spans="1:15" ht="12.75" customHeight="1">
      <c r="A553" s="67"/>
      <c r="B553" s="112">
        <f t="shared" si="15"/>
        <v>0</v>
      </c>
      <c r="C553" s="37"/>
      <c r="D553" s="67"/>
      <c r="E553" s="47"/>
      <c r="F553" s="41"/>
      <c r="G553" s="41"/>
      <c r="H553" s="48"/>
      <c r="I553" s="41"/>
      <c r="J553" s="41"/>
      <c r="K553" s="48"/>
      <c r="L553" s="41"/>
      <c r="M553" s="61"/>
      <c r="N553" s="41"/>
      <c r="O553" s="129"/>
    </row>
    <row r="554" spans="1:15" ht="12.75" customHeight="1">
      <c r="A554" s="67"/>
      <c r="B554" s="112">
        <f t="shared" si="15"/>
        <v>0</v>
      </c>
      <c r="C554" s="37"/>
      <c r="D554" s="67"/>
      <c r="E554" s="47"/>
      <c r="F554" s="41"/>
      <c r="G554" s="41"/>
      <c r="H554" s="48"/>
      <c r="I554" s="41"/>
      <c r="J554" s="41"/>
      <c r="K554" s="48"/>
      <c r="L554" s="41"/>
      <c r="M554" s="61"/>
      <c r="N554" s="41"/>
      <c r="O554" s="129"/>
    </row>
    <row r="555" spans="1:15" ht="12.75" customHeight="1">
      <c r="A555" s="67"/>
      <c r="B555" s="112">
        <f t="shared" si="15"/>
        <v>0</v>
      </c>
      <c r="C555" s="37"/>
      <c r="D555" s="67"/>
      <c r="E555" s="47"/>
      <c r="F555" s="41"/>
      <c r="G555" s="41"/>
      <c r="H555" s="48"/>
      <c r="I555" s="41"/>
      <c r="J555" s="41"/>
      <c r="K555" s="48"/>
      <c r="L555" s="41"/>
      <c r="M555" s="61"/>
      <c r="N555" s="41"/>
      <c r="O555" s="129"/>
    </row>
    <row r="556" spans="1:15" ht="12.75" customHeight="1">
      <c r="A556" s="67"/>
      <c r="B556" s="112">
        <f t="shared" si="15"/>
        <v>0</v>
      </c>
      <c r="C556" s="37"/>
      <c r="D556" s="67"/>
      <c r="E556" s="47"/>
      <c r="F556" s="41"/>
      <c r="G556" s="41"/>
      <c r="H556" s="48"/>
      <c r="I556" s="41"/>
      <c r="J556" s="41"/>
      <c r="K556" s="48"/>
      <c r="L556" s="41"/>
      <c r="M556" s="61"/>
      <c r="N556" s="41"/>
      <c r="O556" s="129"/>
    </row>
    <row r="557" spans="1:15" ht="12.75" customHeight="1">
      <c r="A557" s="67"/>
      <c r="B557" s="112">
        <f t="shared" si="15"/>
        <v>0</v>
      </c>
      <c r="C557" s="37"/>
      <c r="D557" s="67"/>
      <c r="E557" s="47"/>
      <c r="F557" s="41"/>
      <c r="G557" s="41"/>
      <c r="H557" s="48"/>
      <c r="I557" s="41"/>
      <c r="J557" s="41"/>
      <c r="K557" s="48"/>
      <c r="L557" s="41"/>
      <c r="M557" s="61"/>
      <c r="N557" s="41"/>
      <c r="O557" s="129"/>
    </row>
    <row r="558" spans="1:15" ht="12.75" customHeight="1">
      <c r="A558" s="67"/>
      <c r="B558" s="112">
        <f t="shared" si="15"/>
        <v>0</v>
      </c>
      <c r="C558" s="37"/>
      <c r="D558" s="67"/>
      <c r="E558" s="47"/>
      <c r="F558" s="41"/>
      <c r="G558" s="41"/>
      <c r="H558" s="48"/>
      <c r="I558" s="41"/>
      <c r="J558" s="41"/>
      <c r="K558" s="48"/>
      <c r="L558" s="41"/>
      <c r="M558" s="61"/>
      <c r="N558" s="41"/>
      <c r="O558" s="129"/>
    </row>
    <row r="559" spans="1:15" ht="12.75" customHeight="1">
      <c r="A559" s="67"/>
      <c r="B559" s="112">
        <f t="shared" si="15"/>
        <v>0</v>
      </c>
      <c r="C559" s="37"/>
      <c r="D559" s="67"/>
      <c r="E559" s="47"/>
      <c r="F559" s="41"/>
      <c r="G559" s="41"/>
      <c r="H559" s="48"/>
      <c r="I559" s="41"/>
      <c r="J559" s="41"/>
      <c r="K559" s="48"/>
      <c r="L559" s="41"/>
      <c r="M559" s="61"/>
      <c r="N559" s="41"/>
      <c r="O559" s="129"/>
    </row>
    <row r="560" spans="1:15" ht="12.75" customHeight="1">
      <c r="A560" s="67"/>
      <c r="B560" s="112">
        <f t="shared" si="15"/>
        <v>0</v>
      </c>
      <c r="C560" s="37"/>
      <c r="D560" s="67"/>
      <c r="E560" s="47"/>
      <c r="F560" s="41"/>
      <c r="G560" s="41"/>
      <c r="H560" s="48"/>
      <c r="I560" s="41"/>
      <c r="J560" s="41"/>
      <c r="K560" s="48"/>
      <c r="L560" s="41"/>
      <c r="M560" s="61"/>
      <c r="N560" s="41"/>
      <c r="O560" s="129"/>
    </row>
    <row r="561" spans="1:15" ht="12.75" customHeight="1">
      <c r="A561" s="67"/>
      <c r="B561" s="112">
        <f t="shared" si="15"/>
        <v>0</v>
      </c>
      <c r="C561" s="37"/>
      <c r="D561" s="67"/>
      <c r="E561" s="47"/>
      <c r="F561" s="41"/>
      <c r="G561" s="41"/>
      <c r="H561" s="48"/>
      <c r="I561" s="41"/>
      <c r="J561" s="41"/>
      <c r="K561" s="48"/>
      <c r="L561" s="41"/>
      <c r="M561" s="61"/>
      <c r="N561" s="41"/>
      <c r="O561" s="129"/>
    </row>
    <row r="562" spans="1:15" ht="12.75" customHeight="1">
      <c r="A562" s="67"/>
      <c r="B562" s="112">
        <f t="shared" si="15"/>
        <v>0</v>
      </c>
      <c r="C562" s="37"/>
      <c r="D562" s="67"/>
      <c r="E562" s="47"/>
      <c r="F562" s="41"/>
      <c r="G562" s="41"/>
      <c r="H562" s="48"/>
      <c r="I562" s="41"/>
      <c r="J562" s="41"/>
      <c r="K562" s="48"/>
      <c r="L562" s="41"/>
      <c r="M562" s="61"/>
      <c r="N562" s="41"/>
      <c r="O562" s="129"/>
    </row>
    <row r="563" spans="1:15" ht="12.75" customHeight="1">
      <c r="A563" s="67"/>
      <c r="B563" s="112">
        <f t="shared" si="15"/>
        <v>0</v>
      </c>
      <c r="C563" s="37"/>
      <c r="D563" s="67"/>
      <c r="E563" s="47"/>
      <c r="F563" s="41"/>
      <c r="G563" s="41"/>
      <c r="H563" s="48"/>
      <c r="I563" s="41"/>
      <c r="J563" s="41"/>
      <c r="K563" s="48"/>
      <c r="L563" s="41"/>
      <c r="M563" s="61"/>
      <c r="N563" s="41"/>
      <c r="O563" s="129"/>
    </row>
    <row r="564" spans="1:15" ht="12.75" customHeight="1">
      <c r="A564" s="67"/>
      <c r="B564" s="112">
        <f t="shared" si="15"/>
        <v>0</v>
      </c>
      <c r="C564" s="37"/>
      <c r="D564" s="67"/>
      <c r="E564" s="47"/>
      <c r="F564" s="41"/>
      <c r="G564" s="41"/>
      <c r="H564" s="48"/>
      <c r="I564" s="41"/>
      <c r="J564" s="41"/>
      <c r="K564" s="48"/>
      <c r="L564" s="41"/>
      <c r="M564" s="61"/>
      <c r="N564" s="41"/>
      <c r="O564" s="129"/>
    </row>
    <row r="565" spans="1:15" ht="12.75" customHeight="1">
      <c r="A565" s="67"/>
      <c r="B565" s="112">
        <f t="shared" si="15"/>
        <v>0</v>
      </c>
      <c r="C565" s="37"/>
      <c r="D565" s="67"/>
      <c r="E565" s="47"/>
      <c r="F565" s="41"/>
      <c r="G565" s="41"/>
      <c r="H565" s="48"/>
      <c r="I565" s="41"/>
      <c r="J565" s="41"/>
      <c r="K565" s="48"/>
      <c r="L565" s="41"/>
      <c r="M565" s="61"/>
      <c r="N565" s="41"/>
      <c r="O565" s="129"/>
    </row>
    <row r="566" spans="1:15" ht="12.75" customHeight="1">
      <c r="A566" s="67"/>
      <c r="B566" s="112">
        <f t="shared" si="15"/>
        <v>0</v>
      </c>
      <c r="C566" s="37"/>
      <c r="D566" s="67"/>
      <c r="E566" s="47"/>
      <c r="F566" s="41"/>
      <c r="G566" s="41"/>
      <c r="H566" s="48"/>
      <c r="I566" s="41"/>
      <c r="J566" s="41"/>
      <c r="K566" s="48"/>
      <c r="L566" s="41"/>
      <c r="M566" s="61"/>
      <c r="N566" s="41"/>
      <c r="O566" s="129"/>
    </row>
    <row r="567" spans="1:15" ht="12.75" customHeight="1">
      <c r="A567" s="67"/>
      <c r="B567" s="112">
        <f t="shared" si="15"/>
        <v>0</v>
      </c>
      <c r="C567" s="37"/>
      <c r="D567" s="67"/>
      <c r="E567" s="47"/>
      <c r="F567" s="41"/>
      <c r="G567" s="41"/>
      <c r="H567" s="48"/>
      <c r="I567" s="41"/>
      <c r="J567" s="41"/>
      <c r="K567" s="48"/>
      <c r="L567" s="41"/>
      <c r="M567" s="61"/>
      <c r="N567" s="41"/>
      <c r="O567" s="129"/>
    </row>
    <row r="568" spans="1:15" ht="12.75" customHeight="1">
      <c r="A568" s="67"/>
      <c r="B568" s="112">
        <f t="shared" si="15"/>
        <v>0</v>
      </c>
      <c r="C568" s="37"/>
      <c r="D568" s="67"/>
      <c r="E568" s="47"/>
      <c r="F568" s="41"/>
      <c r="G568" s="41"/>
      <c r="H568" s="48"/>
      <c r="I568" s="41"/>
      <c r="J568" s="41"/>
      <c r="K568" s="48"/>
      <c r="L568" s="41"/>
      <c r="M568" s="61"/>
      <c r="N568" s="41"/>
      <c r="O568" s="129"/>
    </row>
    <row r="569" spans="1:15" ht="12.75" customHeight="1">
      <c r="A569" s="67"/>
      <c r="B569" s="112">
        <f t="shared" si="15"/>
        <v>0</v>
      </c>
      <c r="C569" s="37"/>
      <c r="D569" s="67"/>
      <c r="E569" s="47"/>
      <c r="F569" s="41"/>
      <c r="G569" s="41"/>
      <c r="H569" s="48"/>
      <c r="I569" s="41"/>
      <c r="J569" s="41"/>
      <c r="K569" s="48"/>
      <c r="L569" s="41"/>
      <c r="M569" s="61"/>
      <c r="N569" s="41"/>
      <c r="O569" s="129"/>
    </row>
    <row r="570" spans="1:15" ht="12.75" customHeight="1">
      <c r="A570" s="67"/>
      <c r="B570" s="112">
        <f t="shared" si="15"/>
        <v>0</v>
      </c>
      <c r="C570" s="37"/>
      <c r="D570" s="67"/>
      <c r="E570" s="47"/>
      <c r="F570" s="41"/>
      <c r="G570" s="41"/>
      <c r="H570" s="48"/>
      <c r="I570" s="41"/>
      <c r="J570" s="41"/>
      <c r="K570" s="48"/>
      <c r="L570" s="41"/>
      <c r="M570" s="61"/>
      <c r="N570" s="41"/>
      <c r="O570" s="129"/>
    </row>
    <row r="571" spans="1:15" ht="12.75" customHeight="1">
      <c r="A571" s="67"/>
      <c r="B571" s="112">
        <f t="shared" si="15"/>
        <v>0</v>
      </c>
      <c r="C571" s="37"/>
      <c r="D571" s="67"/>
      <c r="E571" s="47"/>
      <c r="F571" s="41"/>
      <c r="G571" s="41"/>
      <c r="H571" s="48"/>
      <c r="I571" s="41"/>
      <c r="J571" s="41"/>
      <c r="K571" s="48"/>
      <c r="L571" s="41"/>
      <c r="M571" s="61"/>
      <c r="N571" s="41"/>
      <c r="O571" s="129"/>
    </row>
    <row r="572" spans="1:15" ht="12.75" customHeight="1">
      <c r="A572" s="67"/>
      <c r="B572" s="112">
        <f t="shared" si="15"/>
        <v>0</v>
      </c>
      <c r="C572" s="37"/>
      <c r="D572" s="67"/>
      <c r="E572" s="47"/>
      <c r="F572" s="41"/>
      <c r="G572" s="41"/>
      <c r="H572" s="48"/>
      <c r="I572" s="41"/>
      <c r="J572" s="41"/>
      <c r="K572" s="48"/>
      <c r="L572" s="41"/>
      <c r="M572" s="61"/>
      <c r="N572" s="41"/>
      <c r="O572" s="129"/>
    </row>
    <row r="573" spans="1:15" ht="12.75" customHeight="1">
      <c r="A573" s="67"/>
      <c r="B573" s="112">
        <f t="shared" si="15"/>
        <v>0</v>
      </c>
      <c r="C573" s="37"/>
      <c r="D573" s="67"/>
      <c r="E573" s="47"/>
      <c r="F573" s="41"/>
      <c r="G573" s="41"/>
      <c r="H573" s="48"/>
      <c r="I573" s="41"/>
      <c r="J573" s="41"/>
      <c r="K573" s="48"/>
      <c r="L573" s="41"/>
      <c r="M573" s="61"/>
      <c r="N573" s="41"/>
      <c r="O573" s="129"/>
    </row>
    <row r="574" spans="1:15" ht="12.75" customHeight="1">
      <c r="A574" s="67"/>
      <c r="B574" s="112">
        <f t="shared" si="15"/>
        <v>0</v>
      </c>
      <c r="C574" s="37"/>
      <c r="D574" s="67"/>
      <c r="E574" s="47"/>
      <c r="F574" s="41"/>
      <c r="G574" s="41"/>
      <c r="H574" s="48"/>
      <c r="I574" s="41"/>
      <c r="J574" s="41"/>
      <c r="K574" s="48"/>
      <c r="L574" s="41"/>
      <c r="M574" s="61"/>
      <c r="N574" s="41"/>
      <c r="O574" s="129"/>
    </row>
    <row r="575" spans="1:15" ht="12.75" customHeight="1">
      <c r="A575" s="67"/>
      <c r="B575" s="112">
        <f t="shared" si="15"/>
        <v>0</v>
      </c>
      <c r="C575" s="37"/>
      <c r="D575" s="67"/>
      <c r="E575" s="47"/>
      <c r="F575" s="41"/>
      <c r="G575" s="41"/>
      <c r="H575" s="48"/>
      <c r="I575" s="41"/>
      <c r="J575" s="41"/>
      <c r="K575" s="48"/>
      <c r="L575" s="41"/>
      <c r="M575" s="61"/>
      <c r="N575" s="41"/>
      <c r="O575" s="129"/>
    </row>
    <row r="576" spans="1:15" ht="12.75" customHeight="1">
      <c r="A576" s="67"/>
      <c r="B576" s="112">
        <f t="shared" si="15"/>
        <v>0</v>
      </c>
      <c r="C576" s="37"/>
      <c r="D576" s="67"/>
      <c r="E576" s="47"/>
      <c r="F576" s="41"/>
      <c r="G576" s="41"/>
      <c r="H576" s="48"/>
      <c r="I576" s="41"/>
      <c r="J576" s="41"/>
      <c r="K576" s="48"/>
      <c r="L576" s="41"/>
      <c r="M576" s="61"/>
      <c r="N576" s="41"/>
      <c r="O576" s="129"/>
    </row>
    <row r="577" spans="1:15" ht="12.75" customHeight="1">
      <c r="A577" s="67"/>
      <c r="B577" s="112">
        <f t="shared" si="15"/>
        <v>0</v>
      </c>
      <c r="C577" s="37"/>
      <c r="D577" s="67"/>
      <c r="E577" s="47"/>
      <c r="F577" s="41"/>
      <c r="G577" s="41"/>
      <c r="H577" s="48"/>
      <c r="I577" s="41"/>
      <c r="J577" s="41"/>
      <c r="K577" s="48"/>
      <c r="L577" s="41"/>
      <c r="M577" s="61"/>
      <c r="N577" s="41"/>
      <c r="O577" s="129"/>
    </row>
    <row r="578" spans="1:15" ht="12.75" customHeight="1">
      <c r="A578" s="67"/>
      <c r="B578" s="112">
        <f t="shared" si="15"/>
        <v>0</v>
      </c>
      <c r="C578" s="37"/>
      <c r="D578" s="67"/>
      <c r="E578" s="47"/>
      <c r="F578" s="41"/>
      <c r="G578" s="41"/>
      <c r="H578" s="48"/>
      <c r="I578" s="41"/>
      <c r="J578" s="41"/>
      <c r="K578" s="48"/>
      <c r="L578" s="41"/>
      <c r="M578" s="61"/>
      <c r="N578" s="41"/>
      <c r="O578" s="129"/>
    </row>
    <row r="579" spans="1:15" ht="12.75" customHeight="1">
      <c r="A579" s="67"/>
      <c r="B579" s="112">
        <f t="shared" si="15"/>
        <v>0</v>
      </c>
      <c r="C579" s="37"/>
      <c r="D579" s="67"/>
      <c r="E579" s="47"/>
      <c r="F579" s="41"/>
      <c r="G579" s="41"/>
      <c r="H579" s="48"/>
      <c r="I579" s="41"/>
      <c r="J579" s="41"/>
      <c r="K579" s="48"/>
      <c r="L579" s="41"/>
      <c r="M579" s="61"/>
      <c r="N579" s="41"/>
      <c r="O579" s="129"/>
    </row>
    <row r="580" spans="1:15" ht="12.75" customHeight="1">
      <c r="A580" s="67"/>
      <c r="B580" s="112">
        <f t="shared" si="15"/>
        <v>0</v>
      </c>
      <c r="C580" s="37"/>
      <c r="D580" s="67"/>
      <c r="E580" s="47"/>
      <c r="F580" s="41"/>
      <c r="G580" s="41"/>
      <c r="H580" s="48"/>
      <c r="I580" s="41"/>
      <c r="J580" s="41"/>
      <c r="K580" s="48"/>
      <c r="L580" s="41"/>
      <c r="M580" s="61"/>
      <c r="N580" s="41"/>
      <c r="O580" s="129"/>
    </row>
    <row r="581" spans="1:15" ht="12.75" customHeight="1">
      <c r="A581" s="67"/>
      <c r="B581" s="112">
        <f t="shared" si="15"/>
        <v>0</v>
      </c>
      <c r="C581" s="37"/>
      <c r="D581" s="67"/>
      <c r="E581" s="47"/>
      <c r="F581" s="41"/>
      <c r="G581" s="41"/>
      <c r="H581" s="48"/>
      <c r="I581" s="41"/>
      <c r="J581" s="41"/>
      <c r="K581" s="48"/>
      <c r="L581" s="41"/>
      <c r="M581" s="61"/>
      <c r="N581" s="41"/>
      <c r="O581" s="129"/>
    </row>
    <row r="582" spans="1:15" ht="12.75" customHeight="1">
      <c r="A582" s="67"/>
      <c r="B582" s="112">
        <f t="shared" si="15"/>
        <v>0</v>
      </c>
      <c r="C582" s="37"/>
      <c r="D582" s="67"/>
      <c r="E582" s="47"/>
      <c r="F582" s="41"/>
      <c r="G582" s="41"/>
      <c r="H582" s="48"/>
      <c r="I582" s="41"/>
      <c r="J582" s="41"/>
      <c r="K582" s="48"/>
      <c r="L582" s="41"/>
      <c r="M582" s="61"/>
      <c r="N582" s="41"/>
      <c r="O582" s="129"/>
    </row>
    <row r="583" spans="1:15" ht="12.75" customHeight="1">
      <c r="A583" s="67"/>
      <c r="B583" s="112">
        <f t="shared" si="15"/>
        <v>0</v>
      </c>
      <c r="C583" s="37"/>
      <c r="D583" s="67"/>
      <c r="E583" s="47"/>
      <c r="F583" s="41"/>
      <c r="G583" s="41"/>
      <c r="H583" s="48"/>
      <c r="I583" s="41"/>
      <c r="J583" s="41"/>
      <c r="K583" s="48"/>
      <c r="L583" s="41"/>
      <c r="M583" s="61"/>
      <c r="N583" s="41"/>
      <c r="O583" s="129"/>
    </row>
    <row r="584" spans="1:15" ht="12.75" customHeight="1">
      <c r="A584" s="67"/>
      <c r="B584" s="112">
        <f t="shared" si="15"/>
        <v>0</v>
      </c>
      <c r="C584" s="37"/>
      <c r="D584" s="67"/>
      <c r="E584" s="47"/>
      <c r="F584" s="41"/>
      <c r="G584" s="41"/>
      <c r="H584" s="48"/>
      <c r="I584" s="41"/>
      <c r="J584" s="41"/>
      <c r="K584" s="48"/>
      <c r="L584" s="41"/>
      <c r="M584" s="61"/>
      <c r="N584" s="41"/>
      <c r="O584" s="129"/>
    </row>
    <row r="585" spans="1:15" ht="12.75" customHeight="1">
      <c r="A585" s="67"/>
      <c r="B585" s="112">
        <f t="shared" si="15"/>
        <v>0</v>
      </c>
      <c r="C585" s="37"/>
      <c r="D585" s="67"/>
      <c r="E585" s="47"/>
      <c r="F585" s="41"/>
      <c r="G585" s="41"/>
      <c r="H585" s="48"/>
      <c r="I585" s="41"/>
      <c r="J585" s="41"/>
      <c r="K585" s="48"/>
      <c r="L585" s="41"/>
      <c r="M585" s="61"/>
      <c r="N585" s="41"/>
      <c r="O585" s="129"/>
    </row>
    <row r="586" spans="1:15" ht="12.75" customHeight="1">
      <c r="A586" s="67"/>
      <c r="B586" s="112">
        <f t="shared" si="15"/>
        <v>0</v>
      </c>
      <c r="C586" s="37"/>
      <c r="D586" s="67"/>
      <c r="E586" s="47"/>
      <c r="F586" s="41"/>
      <c r="G586" s="41"/>
      <c r="H586" s="48"/>
      <c r="I586" s="41"/>
      <c r="J586" s="41"/>
      <c r="K586" s="48"/>
      <c r="L586" s="41"/>
      <c r="M586" s="61"/>
      <c r="N586" s="41"/>
      <c r="O586" s="129"/>
    </row>
    <row r="587" spans="1:15" ht="12.75" customHeight="1">
      <c r="A587" s="67"/>
      <c r="B587" s="112">
        <f t="shared" si="15"/>
        <v>0</v>
      </c>
      <c r="C587" s="37"/>
      <c r="D587" s="67"/>
      <c r="E587" s="47"/>
      <c r="F587" s="41"/>
      <c r="G587" s="41"/>
      <c r="H587" s="48"/>
      <c r="I587" s="41"/>
      <c r="J587" s="41"/>
      <c r="K587" s="48"/>
      <c r="L587" s="41"/>
      <c r="M587" s="61"/>
      <c r="N587" s="41"/>
      <c r="O587" s="129"/>
    </row>
    <row r="588" spans="1:15" ht="12.75" customHeight="1">
      <c r="A588" s="67"/>
      <c r="B588" s="112">
        <f t="shared" si="15"/>
        <v>0</v>
      </c>
      <c r="C588" s="37"/>
      <c r="D588" s="67"/>
      <c r="E588" s="47"/>
      <c r="F588" s="41"/>
      <c r="G588" s="41"/>
      <c r="H588" s="48"/>
      <c r="I588" s="41"/>
      <c r="J588" s="41"/>
      <c r="K588" s="48"/>
      <c r="L588" s="41"/>
      <c r="M588" s="61"/>
      <c r="N588" s="41"/>
      <c r="O588" s="129"/>
    </row>
    <row r="589" spans="1:15" ht="12.75" customHeight="1">
      <c r="A589" s="67"/>
      <c r="B589" s="112">
        <f t="shared" si="15"/>
        <v>0</v>
      </c>
      <c r="C589" s="37"/>
      <c r="D589" s="67"/>
      <c r="E589" s="47"/>
      <c r="F589" s="41"/>
      <c r="G589" s="41"/>
      <c r="H589" s="48"/>
      <c r="I589" s="41"/>
      <c r="J589" s="41"/>
      <c r="K589" s="48"/>
      <c r="L589" s="41"/>
      <c r="M589" s="61"/>
      <c r="N589" s="41"/>
      <c r="O589" s="129"/>
    </row>
    <row r="590" spans="1:15" ht="12.75" customHeight="1">
      <c r="A590" s="67"/>
      <c r="B590" s="112">
        <f t="shared" si="15"/>
        <v>0</v>
      </c>
      <c r="C590" s="37"/>
      <c r="D590" s="67"/>
      <c r="E590" s="47"/>
      <c r="F590" s="41"/>
      <c r="G590" s="41"/>
      <c r="H590" s="48"/>
      <c r="I590" s="41"/>
      <c r="J590" s="41"/>
      <c r="K590" s="48"/>
      <c r="L590" s="41"/>
      <c r="M590" s="61"/>
      <c r="N590" s="41"/>
      <c r="O590" s="129"/>
    </row>
    <row r="591" spans="1:15" ht="12.75" customHeight="1">
      <c r="A591" s="67"/>
      <c r="B591" s="112">
        <f t="shared" si="15"/>
        <v>0</v>
      </c>
      <c r="C591" s="37"/>
      <c r="D591" s="67"/>
      <c r="E591" s="47"/>
      <c r="F591" s="41"/>
      <c r="G591" s="41"/>
      <c r="H591" s="48"/>
      <c r="I591" s="41"/>
      <c r="J591" s="41"/>
      <c r="K591" s="48"/>
      <c r="L591" s="41"/>
      <c r="M591" s="61"/>
      <c r="N591" s="41"/>
      <c r="O591" s="129"/>
    </row>
    <row r="592" spans="1:15" ht="12.75" customHeight="1">
      <c r="A592" s="67"/>
      <c r="B592" s="112">
        <f t="shared" si="15"/>
        <v>0</v>
      </c>
      <c r="C592" s="37"/>
      <c r="D592" s="67"/>
      <c r="E592" s="47"/>
      <c r="F592" s="41"/>
      <c r="G592" s="41"/>
      <c r="H592" s="48"/>
      <c r="I592" s="41"/>
      <c r="J592" s="41"/>
      <c r="K592" s="48"/>
      <c r="L592" s="41"/>
      <c r="M592" s="61"/>
      <c r="N592" s="41"/>
      <c r="O592" s="129"/>
    </row>
    <row r="593" spans="1:15" ht="12.75" customHeight="1">
      <c r="A593" s="67"/>
      <c r="B593" s="112">
        <f t="shared" si="15"/>
        <v>0</v>
      </c>
      <c r="C593" s="37"/>
      <c r="D593" s="67"/>
      <c r="E593" s="47"/>
      <c r="F593" s="41"/>
      <c r="G593" s="41"/>
      <c r="H593" s="48"/>
      <c r="I593" s="41"/>
      <c r="J593" s="41"/>
      <c r="K593" s="48"/>
      <c r="L593" s="41"/>
      <c r="M593" s="61"/>
      <c r="N593" s="41"/>
      <c r="O593" s="129"/>
    </row>
    <row r="594" spans="1:15" ht="12.75" customHeight="1">
      <c r="A594" s="67"/>
      <c r="B594" s="112">
        <f t="shared" ref="B594:B657" si="16">$C$2</f>
        <v>0</v>
      </c>
      <c r="C594" s="37"/>
      <c r="D594" s="67"/>
      <c r="E594" s="47"/>
      <c r="F594" s="41"/>
      <c r="G594" s="41"/>
      <c r="H594" s="48"/>
      <c r="I594" s="41"/>
      <c r="J594" s="41"/>
      <c r="K594" s="48"/>
      <c r="L594" s="41"/>
      <c r="M594" s="61"/>
      <c r="N594" s="41"/>
      <c r="O594" s="129"/>
    </row>
    <row r="595" spans="1:15" ht="12.75" customHeight="1">
      <c r="A595" s="67"/>
      <c r="B595" s="112">
        <f t="shared" si="16"/>
        <v>0</v>
      </c>
      <c r="C595" s="37"/>
      <c r="D595" s="67"/>
      <c r="E595" s="47"/>
      <c r="F595" s="41"/>
      <c r="G595" s="41"/>
      <c r="H595" s="48"/>
      <c r="I595" s="41"/>
      <c r="J595" s="41"/>
      <c r="K595" s="48"/>
      <c r="L595" s="41"/>
      <c r="M595" s="61"/>
      <c r="N595" s="41"/>
      <c r="O595" s="129"/>
    </row>
    <row r="596" spans="1:15" ht="12.75" customHeight="1">
      <c r="A596" s="67"/>
      <c r="B596" s="112">
        <f t="shared" si="16"/>
        <v>0</v>
      </c>
      <c r="C596" s="37"/>
      <c r="D596" s="67"/>
      <c r="E596" s="47"/>
      <c r="F596" s="41"/>
      <c r="G596" s="41"/>
      <c r="H596" s="48"/>
      <c r="I596" s="41"/>
      <c r="J596" s="41"/>
      <c r="K596" s="48"/>
      <c r="L596" s="41"/>
      <c r="M596" s="61"/>
      <c r="N596" s="41"/>
      <c r="O596" s="129"/>
    </row>
    <row r="597" spans="1:15" ht="12.75" customHeight="1">
      <c r="A597" s="67"/>
      <c r="B597" s="112">
        <f t="shared" si="16"/>
        <v>0</v>
      </c>
      <c r="C597" s="37"/>
      <c r="D597" s="67"/>
      <c r="E597" s="47"/>
      <c r="F597" s="41"/>
      <c r="G597" s="41"/>
      <c r="H597" s="48"/>
      <c r="I597" s="41"/>
      <c r="J597" s="41"/>
      <c r="K597" s="48"/>
      <c r="L597" s="41"/>
      <c r="M597" s="61"/>
      <c r="N597" s="41"/>
      <c r="O597" s="129"/>
    </row>
    <row r="598" spans="1:15" ht="12.75" customHeight="1">
      <c r="A598" s="67"/>
      <c r="B598" s="112">
        <f t="shared" si="16"/>
        <v>0</v>
      </c>
      <c r="C598" s="37"/>
      <c r="D598" s="67"/>
      <c r="E598" s="47"/>
      <c r="F598" s="41"/>
      <c r="G598" s="41"/>
      <c r="H598" s="48"/>
      <c r="I598" s="41"/>
      <c r="J598" s="41"/>
      <c r="K598" s="48"/>
      <c r="L598" s="41"/>
      <c r="M598" s="61"/>
      <c r="N598" s="41"/>
      <c r="O598" s="129"/>
    </row>
    <row r="599" spans="1:15" ht="12.75" customHeight="1">
      <c r="A599" s="67"/>
      <c r="B599" s="112">
        <f t="shared" si="16"/>
        <v>0</v>
      </c>
      <c r="C599" s="37"/>
      <c r="D599" s="67"/>
      <c r="E599" s="47"/>
      <c r="F599" s="41"/>
      <c r="G599" s="41"/>
      <c r="H599" s="48"/>
      <c r="I599" s="41"/>
      <c r="J599" s="41"/>
      <c r="K599" s="48"/>
      <c r="L599" s="41"/>
      <c r="M599" s="61"/>
      <c r="N599" s="41"/>
      <c r="O599" s="129"/>
    </row>
    <row r="600" spans="1:15" ht="12.75" customHeight="1">
      <c r="A600" s="67"/>
      <c r="B600" s="112">
        <f t="shared" si="16"/>
        <v>0</v>
      </c>
      <c r="C600" s="37"/>
      <c r="D600" s="67"/>
      <c r="E600" s="47"/>
      <c r="F600" s="41"/>
      <c r="G600" s="41"/>
      <c r="H600" s="48"/>
      <c r="I600" s="41"/>
      <c r="J600" s="41"/>
      <c r="K600" s="48"/>
      <c r="L600" s="41"/>
      <c r="M600" s="61"/>
      <c r="N600" s="41"/>
      <c r="O600" s="129"/>
    </row>
    <row r="601" spans="1:15" ht="12.75" customHeight="1">
      <c r="A601" s="67"/>
      <c r="B601" s="112">
        <f t="shared" si="16"/>
        <v>0</v>
      </c>
      <c r="C601" s="37"/>
      <c r="D601" s="67"/>
      <c r="E601" s="47"/>
      <c r="F601" s="41"/>
      <c r="G601" s="41"/>
      <c r="H601" s="48"/>
      <c r="I601" s="41"/>
      <c r="J601" s="41"/>
      <c r="K601" s="48"/>
      <c r="L601" s="41"/>
      <c r="M601" s="61"/>
      <c r="N601" s="41"/>
      <c r="O601" s="129"/>
    </row>
    <row r="602" spans="1:15" ht="12.75" customHeight="1">
      <c r="A602" s="67"/>
      <c r="B602" s="112">
        <f t="shared" si="16"/>
        <v>0</v>
      </c>
      <c r="C602" s="37"/>
      <c r="D602" s="67"/>
      <c r="E602" s="47"/>
      <c r="F602" s="41"/>
      <c r="G602" s="41"/>
      <c r="H602" s="48"/>
      <c r="I602" s="41"/>
      <c r="J602" s="41"/>
      <c r="K602" s="48"/>
      <c r="L602" s="41"/>
      <c r="M602" s="61"/>
      <c r="N602" s="41"/>
      <c r="O602" s="129"/>
    </row>
    <row r="603" spans="1:15" ht="12.75" customHeight="1">
      <c r="A603" s="67"/>
      <c r="B603" s="112">
        <f t="shared" si="16"/>
        <v>0</v>
      </c>
      <c r="C603" s="37"/>
      <c r="D603" s="67"/>
      <c r="E603" s="47"/>
      <c r="F603" s="41"/>
      <c r="G603" s="41"/>
      <c r="H603" s="48"/>
      <c r="I603" s="41"/>
      <c r="J603" s="41"/>
      <c r="K603" s="48"/>
      <c r="L603" s="41"/>
      <c r="M603" s="61"/>
      <c r="N603" s="41"/>
      <c r="O603" s="129"/>
    </row>
    <row r="604" spans="1:15" ht="12.75" customHeight="1">
      <c r="A604" s="67"/>
      <c r="B604" s="112">
        <f t="shared" si="16"/>
        <v>0</v>
      </c>
      <c r="C604" s="37"/>
      <c r="D604" s="67"/>
      <c r="E604" s="47"/>
      <c r="F604" s="41"/>
      <c r="G604" s="41"/>
      <c r="H604" s="48"/>
      <c r="I604" s="41"/>
      <c r="J604" s="41"/>
      <c r="K604" s="48"/>
      <c r="L604" s="41"/>
      <c r="M604" s="61"/>
      <c r="N604" s="41"/>
      <c r="O604" s="129"/>
    </row>
    <row r="605" spans="1:15" ht="12.75" customHeight="1">
      <c r="A605" s="67"/>
      <c r="B605" s="112">
        <f t="shared" si="16"/>
        <v>0</v>
      </c>
      <c r="C605" s="37"/>
      <c r="D605" s="67"/>
      <c r="E605" s="47"/>
      <c r="F605" s="41"/>
      <c r="G605" s="41"/>
      <c r="H605" s="48"/>
      <c r="I605" s="41"/>
      <c r="J605" s="41"/>
      <c r="K605" s="48"/>
      <c r="L605" s="41"/>
      <c r="M605" s="61"/>
      <c r="N605" s="41"/>
      <c r="O605" s="129"/>
    </row>
    <row r="606" spans="1:15" ht="12.75" customHeight="1">
      <c r="A606" s="67"/>
      <c r="B606" s="112">
        <f t="shared" si="16"/>
        <v>0</v>
      </c>
      <c r="C606" s="37"/>
      <c r="D606" s="67"/>
      <c r="E606" s="47"/>
      <c r="F606" s="41"/>
      <c r="G606" s="41"/>
      <c r="H606" s="48"/>
      <c r="I606" s="41"/>
      <c r="J606" s="41"/>
      <c r="K606" s="48"/>
      <c r="L606" s="41"/>
      <c r="M606" s="61"/>
      <c r="N606" s="41"/>
      <c r="O606" s="129"/>
    </row>
    <row r="607" spans="1:15" ht="12.75" customHeight="1">
      <c r="A607" s="67"/>
      <c r="B607" s="112">
        <f t="shared" si="16"/>
        <v>0</v>
      </c>
      <c r="C607" s="37"/>
      <c r="D607" s="67"/>
      <c r="E607" s="47"/>
      <c r="F607" s="41"/>
      <c r="G607" s="41"/>
      <c r="H607" s="48"/>
      <c r="I607" s="41"/>
      <c r="J607" s="41"/>
      <c r="K607" s="48"/>
      <c r="L607" s="41"/>
      <c r="M607" s="61"/>
      <c r="N607" s="41"/>
      <c r="O607" s="129"/>
    </row>
    <row r="608" spans="1:15" ht="12.75" customHeight="1">
      <c r="A608" s="67"/>
      <c r="B608" s="112">
        <f t="shared" si="16"/>
        <v>0</v>
      </c>
      <c r="C608" s="37"/>
      <c r="D608" s="67"/>
      <c r="E608" s="47"/>
      <c r="F608" s="41"/>
      <c r="G608" s="41"/>
      <c r="H608" s="48"/>
      <c r="I608" s="41"/>
      <c r="J608" s="41"/>
      <c r="K608" s="48"/>
      <c r="L608" s="41"/>
      <c r="M608" s="61"/>
      <c r="N608" s="41"/>
      <c r="O608" s="129"/>
    </row>
    <row r="609" spans="1:15" ht="12.75" customHeight="1">
      <c r="A609" s="67"/>
      <c r="B609" s="112">
        <f t="shared" si="16"/>
        <v>0</v>
      </c>
      <c r="C609" s="37"/>
      <c r="D609" s="67"/>
      <c r="E609" s="47"/>
      <c r="F609" s="41"/>
      <c r="G609" s="41"/>
      <c r="H609" s="48"/>
      <c r="I609" s="41"/>
      <c r="J609" s="41"/>
      <c r="K609" s="48"/>
      <c r="L609" s="41"/>
      <c r="M609" s="61"/>
      <c r="N609" s="41"/>
      <c r="O609" s="129"/>
    </row>
    <row r="610" spans="1:15" ht="12.75" customHeight="1">
      <c r="A610" s="67"/>
      <c r="B610" s="112">
        <f t="shared" si="16"/>
        <v>0</v>
      </c>
      <c r="C610" s="37"/>
      <c r="D610" s="67"/>
      <c r="E610" s="47"/>
      <c r="F610" s="41"/>
      <c r="G610" s="41"/>
      <c r="H610" s="48"/>
      <c r="I610" s="41"/>
      <c r="J610" s="41"/>
      <c r="K610" s="48"/>
      <c r="L610" s="41"/>
      <c r="M610" s="61"/>
      <c r="N610" s="41"/>
      <c r="O610" s="129"/>
    </row>
    <row r="611" spans="1:15" ht="12.75" customHeight="1">
      <c r="A611" s="67"/>
      <c r="B611" s="112">
        <f t="shared" si="16"/>
        <v>0</v>
      </c>
      <c r="C611" s="37"/>
      <c r="D611" s="67"/>
      <c r="E611" s="47"/>
      <c r="F611" s="41"/>
      <c r="G611" s="41"/>
      <c r="H611" s="48"/>
      <c r="I611" s="41"/>
      <c r="J611" s="41"/>
      <c r="K611" s="48"/>
      <c r="L611" s="41"/>
      <c r="M611" s="61"/>
      <c r="N611" s="41"/>
      <c r="O611" s="129"/>
    </row>
    <row r="612" spans="1:15" ht="12.75" customHeight="1">
      <c r="A612" s="67"/>
      <c r="B612" s="112">
        <f t="shared" si="16"/>
        <v>0</v>
      </c>
      <c r="C612" s="37"/>
      <c r="D612" s="67"/>
      <c r="E612" s="47"/>
      <c r="F612" s="41"/>
      <c r="G612" s="41"/>
      <c r="H612" s="48"/>
      <c r="I612" s="41"/>
      <c r="J612" s="41"/>
      <c r="K612" s="48"/>
      <c r="L612" s="41"/>
      <c r="M612" s="61"/>
      <c r="N612" s="41"/>
      <c r="O612" s="129"/>
    </row>
    <row r="613" spans="1:15" ht="12.75" customHeight="1">
      <c r="A613" s="67"/>
      <c r="B613" s="112">
        <f t="shared" si="16"/>
        <v>0</v>
      </c>
      <c r="C613" s="37"/>
      <c r="D613" s="67"/>
      <c r="E613" s="47"/>
      <c r="F613" s="41"/>
      <c r="G613" s="41"/>
      <c r="H613" s="48"/>
      <c r="I613" s="41"/>
      <c r="J613" s="41"/>
      <c r="K613" s="48"/>
      <c r="L613" s="41"/>
      <c r="M613" s="61"/>
      <c r="N613" s="41"/>
      <c r="O613" s="129"/>
    </row>
    <row r="614" spans="1:15" ht="12.75" customHeight="1">
      <c r="A614" s="67"/>
      <c r="B614" s="112">
        <f t="shared" si="16"/>
        <v>0</v>
      </c>
      <c r="C614" s="37"/>
      <c r="D614" s="67"/>
      <c r="E614" s="47"/>
      <c r="F614" s="41"/>
      <c r="G614" s="41"/>
      <c r="H614" s="48"/>
      <c r="I614" s="41"/>
      <c r="J614" s="41"/>
      <c r="K614" s="48"/>
      <c r="L614" s="41"/>
      <c r="M614" s="61"/>
      <c r="N614" s="41"/>
      <c r="O614" s="129"/>
    </row>
    <row r="615" spans="1:15" ht="12.75" customHeight="1">
      <c r="A615" s="67"/>
      <c r="B615" s="112">
        <f t="shared" si="16"/>
        <v>0</v>
      </c>
      <c r="C615" s="37"/>
      <c r="D615" s="67"/>
      <c r="E615" s="47"/>
      <c r="F615" s="41"/>
      <c r="G615" s="41"/>
      <c r="H615" s="48"/>
      <c r="I615" s="41"/>
      <c r="J615" s="41"/>
      <c r="K615" s="48"/>
      <c r="L615" s="41"/>
      <c r="M615" s="61"/>
      <c r="N615" s="41"/>
      <c r="O615" s="129"/>
    </row>
    <row r="616" spans="1:15" ht="12.75" customHeight="1">
      <c r="A616" s="67"/>
      <c r="B616" s="112">
        <f t="shared" si="16"/>
        <v>0</v>
      </c>
      <c r="C616" s="37"/>
      <c r="D616" s="67"/>
      <c r="E616" s="47"/>
      <c r="F616" s="41"/>
      <c r="G616" s="41"/>
      <c r="H616" s="48"/>
      <c r="I616" s="41"/>
      <c r="J616" s="41"/>
      <c r="K616" s="48"/>
      <c r="L616" s="41"/>
      <c r="M616" s="61"/>
      <c r="N616" s="41"/>
      <c r="O616" s="129"/>
    </row>
    <row r="617" spans="1:15" ht="12.75" customHeight="1">
      <c r="A617" s="67"/>
      <c r="B617" s="112">
        <f t="shared" si="16"/>
        <v>0</v>
      </c>
      <c r="C617" s="37"/>
      <c r="D617" s="67"/>
      <c r="E617" s="47"/>
      <c r="F617" s="41"/>
      <c r="G617" s="41"/>
      <c r="H617" s="48"/>
      <c r="I617" s="41"/>
      <c r="J617" s="41"/>
      <c r="K617" s="48"/>
      <c r="L617" s="41"/>
      <c r="M617" s="61"/>
      <c r="N617" s="41"/>
      <c r="O617" s="129"/>
    </row>
    <row r="618" spans="1:15" ht="12.75" customHeight="1">
      <c r="A618" s="67"/>
      <c r="B618" s="112">
        <f t="shared" si="16"/>
        <v>0</v>
      </c>
      <c r="C618" s="37"/>
      <c r="D618" s="67"/>
      <c r="E618" s="47"/>
      <c r="F618" s="41"/>
      <c r="G618" s="41"/>
      <c r="H618" s="48"/>
      <c r="I618" s="41"/>
      <c r="J618" s="41"/>
      <c r="K618" s="48"/>
      <c r="L618" s="41"/>
      <c r="M618" s="61"/>
      <c r="N618" s="41"/>
      <c r="O618" s="129"/>
    </row>
    <row r="619" spans="1:15" ht="12.75" customHeight="1">
      <c r="A619" s="67"/>
      <c r="B619" s="112">
        <f t="shared" si="16"/>
        <v>0</v>
      </c>
      <c r="C619" s="37"/>
      <c r="D619" s="67"/>
      <c r="E619" s="47"/>
      <c r="F619" s="41"/>
      <c r="G619" s="41"/>
      <c r="H619" s="48"/>
      <c r="I619" s="41"/>
      <c r="J619" s="41"/>
      <c r="K619" s="48"/>
      <c r="L619" s="41"/>
      <c r="M619" s="61"/>
      <c r="N619" s="41"/>
      <c r="O619" s="129"/>
    </row>
    <row r="620" spans="1:15" ht="12.75" customHeight="1">
      <c r="A620" s="67"/>
      <c r="B620" s="112">
        <f t="shared" si="16"/>
        <v>0</v>
      </c>
      <c r="C620" s="37"/>
      <c r="D620" s="67"/>
      <c r="E620" s="47"/>
      <c r="F620" s="41"/>
      <c r="G620" s="41"/>
      <c r="H620" s="48"/>
      <c r="I620" s="41"/>
      <c r="J620" s="41"/>
      <c r="K620" s="48"/>
      <c r="L620" s="41"/>
      <c r="M620" s="61"/>
      <c r="N620" s="41"/>
      <c r="O620" s="129"/>
    </row>
    <row r="621" spans="1:15" ht="12.75" customHeight="1">
      <c r="A621" s="67"/>
      <c r="B621" s="112">
        <f t="shared" si="16"/>
        <v>0</v>
      </c>
      <c r="C621" s="37"/>
      <c r="D621" s="67"/>
      <c r="E621" s="47"/>
      <c r="F621" s="41"/>
      <c r="G621" s="41"/>
      <c r="H621" s="48"/>
      <c r="I621" s="41"/>
      <c r="J621" s="41"/>
      <c r="K621" s="48"/>
      <c r="L621" s="41"/>
      <c r="M621" s="61"/>
      <c r="N621" s="41"/>
      <c r="O621" s="129"/>
    </row>
    <row r="622" spans="1:15" ht="12.75" customHeight="1">
      <c r="A622" s="67"/>
      <c r="B622" s="112">
        <f t="shared" si="16"/>
        <v>0</v>
      </c>
      <c r="C622" s="37"/>
      <c r="D622" s="67"/>
      <c r="E622" s="47"/>
      <c r="F622" s="41"/>
      <c r="G622" s="41"/>
      <c r="H622" s="48"/>
      <c r="I622" s="41"/>
      <c r="J622" s="41"/>
      <c r="K622" s="48"/>
      <c r="L622" s="41"/>
      <c r="M622" s="61"/>
      <c r="N622" s="41"/>
      <c r="O622" s="129"/>
    </row>
    <row r="623" spans="1:15" ht="12.75" customHeight="1">
      <c r="A623" s="67"/>
      <c r="B623" s="112">
        <f t="shared" si="16"/>
        <v>0</v>
      </c>
      <c r="C623" s="37"/>
      <c r="D623" s="67"/>
      <c r="E623" s="47"/>
      <c r="F623" s="41"/>
      <c r="G623" s="41"/>
      <c r="H623" s="48"/>
      <c r="I623" s="41"/>
      <c r="J623" s="41"/>
      <c r="K623" s="48"/>
      <c r="L623" s="41"/>
      <c r="M623" s="61"/>
      <c r="N623" s="41"/>
      <c r="O623" s="129"/>
    </row>
    <row r="624" spans="1:15" ht="12.75" customHeight="1">
      <c r="A624" s="67"/>
      <c r="B624" s="112">
        <f t="shared" si="16"/>
        <v>0</v>
      </c>
      <c r="C624" s="37"/>
      <c r="D624" s="67"/>
      <c r="E624" s="47"/>
      <c r="F624" s="41"/>
      <c r="G624" s="41"/>
      <c r="H624" s="48"/>
      <c r="I624" s="41"/>
      <c r="J624" s="41"/>
      <c r="K624" s="48"/>
      <c r="L624" s="41"/>
      <c r="M624" s="61"/>
      <c r="N624" s="41"/>
      <c r="O624" s="129"/>
    </row>
    <row r="625" spans="1:15" ht="12.75" customHeight="1">
      <c r="A625" s="67"/>
      <c r="B625" s="112">
        <f t="shared" si="16"/>
        <v>0</v>
      </c>
      <c r="C625" s="37"/>
      <c r="D625" s="67"/>
      <c r="E625" s="47"/>
      <c r="F625" s="41"/>
      <c r="G625" s="41"/>
      <c r="H625" s="48"/>
      <c r="I625" s="41"/>
      <c r="J625" s="41"/>
      <c r="K625" s="48"/>
      <c r="L625" s="41"/>
      <c r="M625" s="61"/>
      <c r="N625" s="41"/>
      <c r="O625" s="129"/>
    </row>
    <row r="626" spans="1:15" ht="12.75" customHeight="1">
      <c r="A626" s="67"/>
      <c r="B626" s="112">
        <f t="shared" si="16"/>
        <v>0</v>
      </c>
      <c r="C626" s="37"/>
      <c r="D626" s="67"/>
      <c r="E626" s="47"/>
      <c r="F626" s="41"/>
      <c r="G626" s="41"/>
      <c r="H626" s="48"/>
      <c r="I626" s="41"/>
      <c r="J626" s="41"/>
      <c r="K626" s="48"/>
      <c r="L626" s="41"/>
      <c r="M626" s="61"/>
      <c r="N626" s="41"/>
      <c r="O626" s="129"/>
    </row>
    <row r="627" spans="1:15" ht="12.75" customHeight="1">
      <c r="A627" s="67"/>
      <c r="B627" s="112">
        <f t="shared" si="16"/>
        <v>0</v>
      </c>
      <c r="C627" s="37"/>
      <c r="D627" s="67"/>
      <c r="E627" s="47"/>
      <c r="F627" s="41"/>
      <c r="G627" s="41"/>
      <c r="H627" s="48"/>
      <c r="I627" s="41"/>
      <c r="J627" s="41"/>
      <c r="K627" s="48"/>
      <c r="L627" s="41"/>
      <c r="M627" s="61"/>
      <c r="N627" s="41"/>
      <c r="O627" s="129"/>
    </row>
    <row r="628" spans="1:15" ht="12.75" customHeight="1">
      <c r="A628" s="67"/>
      <c r="B628" s="112">
        <f t="shared" si="16"/>
        <v>0</v>
      </c>
      <c r="C628" s="37"/>
      <c r="D628" s="67"/>
      <c r="E628" s="47"/>
      <c r="F628" s="41"/>
      <c r="G628" s="41"/>
      <c r="H628" s="48"/>
      <c r="I628" s="41"/>
      <c r="J628" s="41"/>
      <c r="K628" s="48"/>
      <c r="L628" s="41"/>
      <c r="M628" s="61"/>
      <c r="N628" s="41"/>
      <c r="O628" s="129"/>
    </row>
    <row r="629" spans="1:15" ht="12.75" customHeight="1">
      <c r="A629" s="67"/>
      <c r="B629" s="112">
        <f t="shared" si="16"/>
        <v>0</v>
      </c>
      <c r="C629" s="37"/>
      <c r="D629" s="67"/>
      <c r="E629" s="47"/>
      <c r="F629" s="41"/>
      <c r="G629" s="41"/>
      <c r="H629" s="48"/>
      <c r="I629" s="41"/>
      <c r="J629" s="41"/>
      <c r="K629" s="48"/>
      <c r="L629" s="41"/>
      <c r="M629" s="61"/>
      <c r="N629" s="41"/>
      <c r="O629" s="129"/>
    </row>
    <row r="630" spans="1:15" ht="12.75" customHeight="1">
      <c r="A630" s="67"/>
      <c r="B630" s="112">
        <f t="shared" si="16"/>
        <v>0</v>
      </c>
      <c r="C630" s="37"/>
      <c r="D630" s="67"/>
      <c r="E630" s="47"/>
      <c r="F630" s="41"/>
      <c r="G630" s="41"/>
      <c r="H630" s="48"/>
      <c r="I630" s="41"/>
      <c r="J630" s="41"/>
      <c r="K630" s="48"/>
      <c r="L630" s="41"/>
      <c r="M630" s="61"/>
      <c r="N630" s="41"/>
      <c r="O630" s="129"/>
    </row>
    <row r="631" spans="1:15" ht="12.75" customHeight="1">
      <c r="A631" s="67"/>
      <c r="B631" s="112">
        <f t="shared" si="16"/>
        <v>0</v>
      </c>
      <c r="C631" s="37"/>
      <c r="D631" s="67"/>
      <c r="E631" s="47"/>
      <c r="F631" s="41"/>
      <c r="G631" s="41"/>
      <c r="H631" s="48"/>
      <c r="I631" s="41"/>
      <c r="J631" s="41"/>
      <c r="K631" s="48"/>
      <c r="L631" s="41"/>
      <c r="M631" s="61"/>
      <c r="N631" s="41"/>
      <c r="O631" s="129"/>
    </row>
    <row r="632" spans="1:15" ht="12.75" customHeight="1">
      <c r="A632" s="67"/>
      <c r="B632" s="112">
        <f t="shared" si="16"/>
        <v>0</v>
      </c>
      <c r="C632" s="37"/>
      <c r="D632" s="67"/>
      <c r="E632" s="47"/>
      <c r="F632" s="41"/>
      <c r="G632" s="41"/>
      <c r="H632" s="48"/>
      <c r="I632" s="41"/>
      <c r="J632" s="41"/>
      <c r="K632" s="48"/>
      <c r="L632" s="41"/>
      <c r="M632" s="61"/>
      <c r="N632" s="41"/>
      <c r="O632" s="129"/>
    </row>
    <row r="633" spans="1:15" ht="12.75" customHeight="1">
      <c r="A633" s="67"/>
      <c r="B633" s="112">
        <f t="shared" si="16"/>
        <v>0</v>
      </c>
      <c r="C633" s="37"/>
      <c r="D633" s="67"/>
      <c r="E633" s="47"/>
      <c r="F633" s="41"/>
      <c r="G633" s="41"/>
      <c r="H633" s="48"/>
      <c r="I633" s="41"/>
      <c r="J633" s="41"/>
      <c r="K633" s="48"/>
      <c r="L633" s="41"/>
      <c r="M633" s="61"/>
      <c r="N633" s="41"/>
      <c r="O633" s="129"/>
    </row>
    <row r="634" spans="1:15" ht="12.75" customHeight="1">
      <c r="A634" s="67"/>
      <c r="B634" s="112">
        <f t="shared" si="16"/>
        <v>0</v>
      </c>
      <c r="C634" s="37"/>
      <c r="D634" s="67"/>
      <c r="E634" s="47"/>
      <c r="F634" s="41"/>
      <c r="G634" s="41"/>
      <c r="H634" s="48"/>
      <c r="I634" s="41"/>
      <c r="J634" s="41"/>
      <c r="K634" s="48"/>
      <c r="L634" s="41"/>
      <c r="M634" s="61"/>
      <c r="N634" s="41"/>
      <c r="O634" s="129"/>
    </row>
    <row r="635" spans="1:15" ht="12.75" customHeight="1">
      <c r="A635" s="67"/>
      <c r="B635" s="112">
        <f t="shared" si="16"/>
        <v>0</v>
      </c>
      <c r="C635" s="37"/>
      <c r="D635" s="67"/>
      <c r="E635" s="47"/>
      <c r="F635" s="41"/>
      <c r="G635" s="41"/>
      <c r="H635" s="48"/>
      <c r="I635" s="41"/>
      <c r="J635" s="41"/>
      <c r="K635" s="48"/>
      <c r="L635" s="41"/>
      <c r="M635" s="61"/>
      <c r="N635" s="41"/>
      <c r="O635" s="129"/>
    </row>
    <row r="636" spans="1:15" ht="12.75" customHeight="1">
      <c r="A636" s="67"/>
      <c r="B636" s="112">
        <f t="shared" si="16"/>
        <v>0</v>
      </c>
      <c r="C636" s="37"/>
      <c r="D636" s="67"/>
      <c r="E636" s="47"/>
      <c r="F636" s="41"/>
      <c r="G636" s="41"/>
      <c r="H636" s="48"/>
      <c r="I636" s="41"/>
      <c r="J636" s="41"/>
      <c r="K636" s="48"/>
      <c r="L636" s="41"/>
      <c r="M636" s="61"/>
      <c r="N636" s="41"/>
      <c r="O636" s="129"/>
    </row>
    <row r="637" spans="1:15" ht="12.75" customHeight="1">
      <c r="A637" s="67"/>
      <c r="B637" s="112">
        <f t="shared" si="16"/>
        <v>0</v>
      </c>
      <c r="C637" s="37"/>
      <c r="D637" s="67"/>
      <c r="E637" s="47"/>
      <c r="F637" s="41"/>
      <c r="G637" s="41"/>
      <c r="H637" s="48"/>
      <c r="I637" s="41"/>
      <c r="J637" s="41"/>
      <c r="K637" s="48"/>
      <c r="L637" s="41"/>
      <c r="M637" s="61"/>
      <c r="N637" s="41"/>
      <c r="O637" s="129"/>
    </row>
    <row r="638" spans="1:15" ht="12.75" customHeight="1">
      <c r="A638" s="67"/>
      <c r="B638" s="112">
        <f t="shared" si="16"/>
        <v>0</v>
      </c>
      <c r="C638" s="37"/>
      <c r="D638" s="67"/>
      <c r="E638" s="47"/>
      <c r="F638" s="41"/>
      <c r="G638" s="41"/>
      <c r="H638" s="48"/>
      <c r="I638" s="41"/>
      <c r="J638" s="41"/>
      <c r="K638" s="48"/>
      <c r="L638" s="41"/>
      <c r="M638" s="61"/>
      <c r="N638" s="41"/>
      <c r="O638" s="129"/>
    </row>
    <row r="639" spans="1:15" ht="12.75" customHeight="1">
      <c r="A639" s="67"/>
      <c r="B639" s="112">
        <f t="shared" si="16"/>
        <v>0</v>
      </c>
      <c r="C639" s="37"/>
      <c r="D639" s="67"/>
      <c r="E639" s="47"/>
      <c r="F639" s="41"/>
      <c r="G639" s="41"/>
      <c r="H639" s="48"/>
      <c r="I639" s="41"/>
      <c r="J639" s="41"/>
      <c r="K639" s="48"/>
      <c r="L639" s="41"/>
      <c r="M639" s="61"/>
      <c r="N639" s="41"/>
      <c r="O639" s="129"/>
    </row>
    <row r="640" spans="1:15" ht="12.75" customHeight="1">
      <c r="A640" s="67"/>
      <c r="B640" s="112">
        <f t="shared" si="16"/>
        <v>0</v>
      </c>
      <c r="C640" s="37"/>
      <c r="D640" s="67"/>
      <c r="E640" s="47"/>
      <c r="F640" s="41"/>
      <c r="G640" s="41"/>
      <c r="H640" s="48"/>
      <c r="I640" s="41"/>
      <c r="J640" s="41"/>
      <c r="K640" s="48"/>
      <c r="L640" s="41"/>
      <c r="M640" s="61"/>
      <c r="N640" s="41"/>
      <c r="O640" s="129"/>
    </row>
    <row r="641" spans="1:15" ht="12.75" customHeight="1">
      <c r="A641" s="67"/>
      <c r="B641" s="112">
        <f t="shared" si="16"/>
        <v>0</v>
      </c>
      <c r="C641" s="37"/>
      <c r="D641" s="67"/>
      <c r="E641" s="47"/>
      <c r="F641" s="41"/>
      <c r="G641" s="41"/>
      <c r="H641" s="48"/>
      <c r="I641" s="41"/>
      <c r="J641" s="41"/>
      <c r="K641" s="48"/>
      <c r="L641" s="41"/>
      <c r="M641" s="61"/>
      <c r="N641" s="41"/>
      <c r="O641" s="129"/>
    </row>
    <row r="642" spans="1:15" ht="12.75" customHeight="1">
      <c r="A642" s="67"/>
      <c r="B642" s="112">
        <f t="shared" si="16"/>
        <v>0</v>
      </c>
      <c r="C642" s="37"/>
      <c r="D642" s="67"/>
      <c r="E642" s="47"/>
      <c r="F642" s="41"/>
      <c r="G642" s="41"/>
      <c r="H642" s="48"/>
      <c r="I642" s="41"/>
      <c r="J642" s="41"/>
      <c r="K642" s="48"/>
      <c r="L642" s="41"/>
      <c r="M642" s="61"/>
      <c r="N642" s="41"/>
      <c r="O642" s="129"/>
    </row>
    <row r="643" spans="1:15" ht="12.75" customHeight="1">
      <c r="A643" s="67"/>
      <c r="B643" s="112">
        <f t="shared" si="16"/>
        <v>0</v>
      </c>
      <c r="C643" s="37"/>
      <c r="D643" s="67"/>
      <c r="E643" s="47"/>
      <c r="F643" s="41"/>
      <c r="G643" s="41"/>
      <c r="H643" s="48"/>
      <c r="I643" s="41"/>
      <c r="J643" s="41"/>
      <c r="K643" s="48"/>
      <c r="L643" s="41"/>
      <c r="M643" s="61"/>
      <c r="N643" s="41"/>
      <c r="O643" s="129"/>
    </row>
    <row r="644" spans="1:15" ht="12.75" customHeight="1">
      <c r="A644" s="67"/>
      <c r="B644" s="112">
        <f t="shared" si="16"/>
        <v>0</v>
      </c>
      <c r="C644" s="37"/>
      <c r="D644" s="67"/>
      <c r="E644" s="47"/>
      <c r="F644" s="41"/>
      <c r="G644" s="41"/>
      <c r="H644" s="48"/>
      <c r="I644" s="41"/>
      <c r="J644" s="41"/>
      <c r="K644" s="48"/>
      <c r="L644" s="41"/>
      <c r="M644" s="61"/>
      <c r="N644" s="41"/>
      <c r="O644" s="129"/>
    </row>
    <row r="645" spans="1:15" ht="12.75" customHeight="1">
      <c r="A645" s="67"/>
      <c r="B645" s="112">
        <f t="shared" si="16"/>
        <v>0</v>
      </c>
      <c r="C645" s="37"/>
      <c r="D645" s="67"/>
      <c r="E645" s="47"/>
      <c r="F645" s="41"/>
      <c r="G645" s="41"/>
      <c r="H645" s="48"/>
      <c r="I645" s="41"/>
      <c r="J645" s="41"/>
      <c r="K645" s="48"/>
      <c r="L645" s="41"/>
      <c r="M645" s="61"/>
      <c r="N645" s="41"/>
      <c r="O645" s="129"/>
    </row>
    <row r="646" spans="1:15" ht="12.75" customHeight="1">
      <c r="A646" s="67"/>
      <c r="B646" s="112">
        <f t="shared" si="16"/>
        <v>0</v>
      </c>
      <c r="C646" s="37"/>
      <c r="D646" s="67"/>
      <c r="E646" s="47"/>
      <c r="F646" s="41"/>
      <c r="G646" s="41"/>
      <c r="H646" s="48"/>
      <c r="I646" s="41"/>
      <c r="J646" s="41"/>
      <c r="K646" s="48"/>
      <c r="L646" s="41"/>
      <c r="M646" s="61"/>
      <c r="N646" s="41"/>
      <c r="O646" s="129"/>
    </row>
    <row r="647" spans="1:15" ht="12.75" customHeight="1">
      <c r="A647" s="67"/>
      <c r="B647" s="112">
        <f t="shared" si="16"/>
        <v>0</v>
      </c>
      <c r="C647" s="37"/>
      <c r="D647" s="67"/>
      <c r="E647" s="47"/>
      <c r="F647" s="41"/>
      <c r="G647" s="41"/>
      <c r="H647" s="48"/>
      <c r="I647" s="41"/>
      <c r="J647" s="41"/>
      <c r="K647" s="48"/>
      <c r="L647" s="41"/>
      <c r="M647" s="61"/>
      <c r="N647" s="41"/>
      <c r="O647" s="129"/>
    </row>
    <row r="648" spans="1:15" ht="12.75" customHeight="1">
      <c r="A648" s="67"/>
      <c r="B648" s="112">
        <f t="shared" si="16"/>
        <v>0</v>
      </c>
      <c r="C648" s="37"/>
      <c r="D648" s="67"/>
      <c r="E648" s="47"/>
      <c r="F648" s="41"/>
      <c r="G648" s="41"/>
      <c r="H648" s="48"/>
      <c r="I648" s="41"/>
      <c r="J648" s="41"/>
      <c r="K648" s="48"/>
      <c r="L648" s="41"/>
      <c r="M648" s="61"/>
      <c r="N648" s="41"/>
      <c r="O648" s="129"/>
    </row>
    <row r="649" spans="1:15" ht="12.75" customHeight="1">
      <c r="A649" s="67"/>
      <c r="B649" s="112">
        <f t="shared" si="16"/>
        <v>0</v>
      </c>
      <c r="C649" s="37"/>
      <c r="D649" s="67"/>
      <c r="E649" s="47"/>
      <c r="F649" s="41"/>
      <c r="G649" s="41"/>
      <c r="H649" s="48"/>
      <c r="I649" s="41"/>
      <c r="J649" s="41"/>
      <c r="K649" s="48"/>
      <c r="L649" s="41"/>
      <c r="M649" s="61"/>
      <c r="N649" s="41"/>
      <c r="O649" s="129"/>
    </row>
    <row r="650" spans="1:15" ht="12.75" customHeight="1">
      <c r="A650" s="67"/>
      <c r="B650" s="112">
        <f t="shared" si="16"/>
        <v>0</v>
      </c>
      <c r="C650" s="37"/>
      <c r="D650" s="67"/>
      <c r="E650" s="47"/>
      <c r="F650" s="41"/>
      <c r="G650" s="41"/>
      <c r="H650" s="48"/>
      <c r="I650" s="41"/>
      <c r="J650" s="41"/>
      <c r="K650" s="48"/>
      <c r="L650" s="41"/>
      <c r="M650" s="61"/>
      <c r="N650" s="41"/>
      <c r="O650" s="129"/>
    </row>
    <row r="651" spans="1:15" ht="12.75" customHeight="1">
      <c r="A651" s="67"/>
      <c r="B651" s="112">
        <f t="shared" si="16"/>
        <v>0</v>
      </c>
      <c r="C651" s="37"/>
      <c r="D651" s="67"/>
      <c r="E651" s="47"/>
      <c r="F651" s="41"/>
      <c r="G651" s="41"/>
      <c r="H651" s="48"/>
      <c r="I651" s="41"/>
      <c r="J651" s="41"/>
      <c r="K651" s="48"/>
      <c r="L651" s="41"/>
      <c r="M651" s="61"/>
      <c r="N651" s="41"/>
      <c r="O651" s="129"/>
    </row>
    <row r="652" spans="1:15" ht="12.75" customHeight="1">
      <c r="A652" s="67"/>
      <c r="B652" s="112">
        <f t="shared" si="16"/>
        <v>0</v>
      </c>
      <c r="C652" s="37"/>
      <c r="D652" s="67"/>
      <c r="E652" s="47"/>
      <c r="F652" s="41"/>
      <c r="G652" s="41"/>
      <c r="H652" s="48"/>
      <c r="I652" s="41"/>
      <c r="J652" s="41"/>
      <c r="K652" s="48"/>
      <c r="L652" s="41"/>
      <c r="M652" s="61"/>
      <c r="N652" s="41"/>
      <c r="O652" s="129"/>
    </row>
    <row r="653" spans="1:15" ht="12.75" customHeight="1">
      <c r="A653" s="67"/>
      <c r="B653" s="112">
        <f t="shared" si="16"/>
        <v>0</v>
      </c>
      <c r="C653" s="37"/>
      <c r="D653" s="67"/>
      <c r="E653" s="47"/>
      <c r="F653" s="41"/>
      <c r="G653" s="41"/>
      <c r="H653" s="48"/>
      <c r="I653" s="41"/>
      <c r="J653" s="41"/>
      <c r="K653" s="48"/>
      <c r="L653" s="41"/>
      <c r="M653" s="61"/>
      <c r="N653" s="41"/>
      <c r="O653" s="129"/>
    </row>
    <row r="654" spans="1:15" ht="12.75" customHeight="1">
      <c r="A654" s="67"/>
      <c r="B654" s="112">
        <f t="shared" si="16"/>
        <v>0</v>
      </c>
      <c r="C654" s="37"/>
      <c r="D654" s="67"/>
      <c r="E654" s="47"/>
      <c r="F654" s="41"/>
      <c r="G654" s="41"/>
      <c r="H654" s="48"/>
      <c r="I654" s="41"/>
      <c r="J654" s="41"/>
      <c r="K654" s="48"/>
      <c r="L654" s="41"/>
      <c r="M654" s="61"/>
      <c r="N654" s="41"/>
      <c r="O654" s="129"/>
    </row>
    <row r="655" spans="1:15" ht="12.75" customHeight="1">
      <c r="A655" s="67"/>
      <c r="B655" s="112">
        <f t="shared" si="16"/>
        <v>0</v>
      </c>
      <c r="C655" s="37"/>
      <c r="D655" s="67"/>
      <c r="E655" s="47"/>
      <c r="F655" s="41"/>
      <c r="G655" s="41"/>
      <c r="H655" s="48"/>
      <c r="I655" s="41"/>
      <c r="J655" s="41"/>
      <c r="K655" s="48"/>
      <c r="L655" s="41"/>
      <c r="M655" s="61"/>
      <c r="N655" s="41"/>
      <c r="O655" s="129"/>
    </row>
    <row r="656" spans="1:15" ht="12.75" customHeight="1">
      <c r="A656" s="67"/>
      <c r="B656" s="112">
        <f t="shared" si="16"/>
        <v>0</v>
      </c>
      <c r="C656" s="37"/>
      <c r="D656" s="67"/>
      <c r="E656" s="47"/>
      <c r="F656" s="41"/>
      <c r="G656" s="41"/>
      <c r="H656" s="48"/>
      <c r="I656" s="41"/>
      <c r="J656" s="41"/>
      <c r="K656" s="48"/>
      <c r="L656" s="41"/>
      <c r="M656" s="61"/>
      <c r="N656" s="41"/>
      <c r="O656" s="129"/>
    </row>
    <row r="657" spans="1:15" ht="12.75" customHeight="1">
      <c r="A657" s="67"/>
      <c r="B657" s="112">
        <f t="shared" si="16"/>
        <v>0</v>
      </c>
      <c r="C657" s="37"/>
      <c r="D657" s="67"/>
      <c r="E657" s="47"/>
      <c r="F657" s="41"/>
      <c r="G657" s="41"/>
      <c r="H657" s="48"/>
      <c r="I657" s="41"/>
      <c r="J657" s="41"/>
      <c r="K657" s="48"/>
      <c r="L657" s="41"/>
      <c r="M657" s="61"/>
      <c r="N657" s="41"/>
      <c r="O657" s="129"/>
    </row>
    <row r="658" spans="1:15" ht="12.75" customHeight="1">
      <c r="A658" s="67"/>
      <c r="B658" s="112">
        <f t="shared" ref="B658:B721" si="17">$C$2</f>
        <v>0</v>
      </c>
      <c r="C658" s="37"/>
      <c r="D658" s="67"/>
      <c r="E658" s="47"/>
      <c r="F658" s="41"/>
      <c r="G658" s="41"/>
      <c r="H658" s="48"/>
      <c r="I658" s="41"/>
      <c r="J658" s="41"/>
      <c r="K658" s="48"/>
      <c r="L658" s="41"/>
      <c r="M658" s="61"/>
      <c r="N658" s="41"/>
      <c r="O658" s="129"/>
    </row>
    <row r="659" spans="1:15" ht="12.75" customHeight="1">
      <c r="A659" s="67"/>
      <c r="B659" s="112">
        <f t="shared" si="17"/>
        <v>0</v>
      </c>
      <c r="C659" s="37"/>
      <c r="D659" s="67"/>
      <c r="E659" s="47"/>
      <c r="F659" s="41"/>
      <c r="G659" s="41"/>
      <c r="H659" s="48"/>
      <c r="I659" s="41"/>
      <c r="J659" s="41"/>
      <c r="K659" s="48"/>
      <c r="L659" s="41"/>
      <c r="M659" s="61"/>
      <c r="N659" s="41"/>
      <c r="O659" s="129"/>
    </row>
    <row r="660" spans="1:15" ht="12.75" customHeight="1">
      <c r="A660" s="67"/>
      <c r="B660" s="112">
        <f t="shared" si="17"/>
        <v>0</v>
      </c>
      <c r="C660" s="37"/>
      <c r="D660" s="67"/>
      <c r="E660" s="47"/>
      <c r="F660" s="41"/>
      <c r="G660" s="41"/>
      <c r="H660" s="48"/>
      <c r="I660" s="41"/>
      <c r="J660" s="41"/>
      <c r="K660" s="48"/>
      <c r="L660" s="41"/>
      <c r="M660" s="61"/>
      <c r="N660" s="41"/>
      <c r="O660" s="129"/>
    </row>
    <row r="661" spans="1:15" ht="12.75" customHeight="1">
      <c r="A661" s="67"/>
      <c r="B661" s="112">
        <f t="shared" si="17"/>
        <v>0</v>
      </c>
      <c r="C661" s="37"/>
      <c r="D661" s="67"/>
      <c r="E661" s="47"/>
      <c r="F661" s="41"/>
      <c r="G661" s="41"/>
      <c r="H661" s="48"/>
      <c r="I661" s="41"/>
      <c r="J661" s="41"/>
      <c r="K661" s="48"/>
      <c r="L661" s="41"/>
      <c r="M661" s="61"/>
      <c r="N661" s="41"/>
      <c r="O661" s="129"/>
    </row>
    <row r="662" spans="1:15" ht="12.75" customHeight="1">
      <c r="A662" s="67"/>
      <c r="B662" s="112">
        <f t="shared" si="17"/>
        <v>0</v>
      </c>
      <c r="C662" s="37"/>
      <c r="D662" s="67"/>
      <c r="E662" s="47"/>
      <c r="F662" s="41"/>
      <c r="G662" s="41"/>
      <c r="H662" s="48"/>
      <c r="I662" s="41"/>
      <c r="J662" s="41"/>
      <c r="K662" s="48"/>
      <c r="L662" s="41"/>
      <c r="M662" s="61"/>
      <c r="N662" s="41"/>
      <c r="O662" s="129"/>
    </row>
    <row r="663" spans="1:15" ht="12.75" customHeight="1">
      <c r="A663" s="67"/>
      <c r="B663" s="112">
        <f t="shared" si="17"/>
        <v>0</v>
      </c>
      <c r="C663" s="37"/>
      <c r="D663" s="67"/>
      <c r="E663" s="47"/>
      <c r="F663" s="41"/>
      <c r="G663" s="41"/>
      <c r="H663" s="48"/>
      <c r="I663" s="41"/>
      <c r="J663" s="41"/>
      <c r="K663" s="48"/>
      <c r="L663" s="41"/>
      <c r="M663" s="61"/>
      <c r="N663" s="41"/>
      <c r="O663" s="129"/>
    </row>
    <row r="664" spans="1:15" ht="12.75" customHeight="1">
      <c r="A664" s="67"/>
      <c r="B664" s="112">
        <f t="shared" si="17"/>
        <v>0</v>
      </c>
      <c r="C664" s="37"/>
      <c r="D664" s="67"/>
      <c r="E664" s="47"/>
      <c r="F664" s="41"/>
      <c r="G664" s="41"/>
      <c r="H664" s="48"/>
      <c r="I664" s="41"/>
      <c r="J664" s="41"/>
      <c r="K664" s="48"/>
      <c r="L664" s="41"/>
      <c r="M664" s="61"/>
      <c r="N664" s="41"/>
      <c r="O664" s="129"/>
    </row>
    <row r="665" spans="1:15" ht="12.75" customHeight="1">
      <c r="A665" s="67"/>
      <c r="B665" s="112">
        <f t="shared" si="17"/>
        <v>0</v>
      </c>
      <c r="C665" s="37"/>
      <c r="D665" s="67"/>
      <c r="E665" s="47"/>
      <c r="F665" s="41"/>
      <c r="G665" s="41"/>
      <c r="H665" s="48"/>
      <c r="I665" s="41"/>
      <c r="J665" s="41"/>
      <c r="K665" s="48"/>
      <c r="L665" s="41"/>
      <c r="M665" s="61"/>
      <c r="N665" s="41"/>
      <c r="O665" s="129"/>
    </row>
    <row r="666" spans="1:15" ht="12.75" customHeight="1">
      <c r="A666" s="67"/>
      <c r="B666" s="112">
        <f t="shared" si="17"/>
        <v>0</v>
      </c>
      <c r="C666" s="37"/>
      <c r="D666" s="67"/>
      <c r="E666" s="47"/>
      <c r="F666" s="41"/>
      <c r="G666" s="41"/>
      <c r="H666" s="48"/>
      <c r="I666" s="41"/>
      <c r="J666" s="41"/>
      <c r="K666" s="48"/>
      <c r="L666" s="41"/>
      <c r="M666" s="61"/>
      <c r="N666" s="41"/>
      <c r="O666" s="129"/>
    </row>
    <row r="667" spans="1:15" ht="12.75" customHeight="1">
      <c r="A667" s="67"/>
      <c r="B667" s="112">
        <f t="shared" si="17"/>
        <v>0</v>
      </c>
      <c r="C667" s="37"/>
      <c r="D667" s="67"/>
      <c r="E667" s="47"/>
      <c r="F667" s="41"/>
      <c r="G667" s="41"/>
      <c r="H667" s="48"/>
      <c r="I667" s="41"/>
      <c r="J667" s="41"/>
      <c r="K667" s="48"/>
      <c r="L667" s="41"/>
      <c r="M667" s="61"/>
      <c r="N667" s="41"/>
      <c r="O667" s="129"/>
    </row>
    <row r="668" spans="1:15" ht="12.75" customHeight="1">
      <c r="A668" s="67"/>
      <c r="B668" s="112">
        <f t="shared" si="17"/>
        <v>0</v>
      </c>
      <c r="C668" s="37"/>
      <c r="D668" s="67"/>
      <c r="E668" s="47"/>
      <c r="F668" s="41"/>
      <c r="G668" s="41"/>
      <c r="H668" s="48"/>
      <c r="I668" s="41"/>
      <c r="J668" s="41"/>
      <c r="K668" s="48"/>
      <c r="L668" s="41"/>
      <c r="M668" s="61"/>
      <c r="N668" s="41"/>
      <c r="O668" s="129"/>
    </row>
    <row r="669" spans="1:15" ht="12.75" customHeight="1">
      <c r="A669" s="67"/>
      <c r="B669" s="112">
        <f t="shared" si="17"/>
        <v>0</v>
      </c>
      <c r="C669" s="37"/>
      <c r="D669" s="67"/>
      <c r="E669" s="47"/>
      <c r="F669" s="41"/>
      <c r="G669" s="41"/>
      <c r="H669" s="48"/>
      <c r="I669" s="41"/>
      <c r="J669" s="41"/>
      <c r="K669" s="48"/>
      <c r="L669" s="41"/>
      <c r="M669" s="61"/>
      <c r="N669" s="41"/>
      <c r="O669" s="129"/>
    </row>
    <row r="670" spans="1:15" ht="12.75" customHeight="1">
      <c r="A670" s="67"/>
      <c r="B670" s="112">
        <f t="shared" si="17"/>
        <v>0</v>
      </c>
      <c r="C670" s="37"/>
      <c r="D670" s="67"/>
      <c r="E670" s="47"/>
      <c r="F670" s="41"/>
      <c r="G670" s="41"/>
      <c r="H670" s="48"/>
      <c r="I670" s="41"/>
      <c r="J670" s="41"/>
      <c r="K670" s="48"/>
      <c r="L670" s="41"/>
      <c r="M670" s="61"/>
      <c r="N670" s="41"/>
      <c r="O670" s="129"/>
    </row>
    <row r="671" spans="1:15" ht="12.75" customHeight="1">
      <c r="A671" s="67"/>
      <c r="B671" s="112">
        <f t="shared" si="17"/>
        <v>0</v>
      </c>
      <c r="C671" s="37"/>
      <c r="D671" s="67"/>
      <c r="E671" s="47"/>
      <c r="F671" s="41"/>
      <c r="G671" s="41"/>
      <c r="H671" s="48"/>
      <c r="I671" s="41"/>
      <c r="J671" s="41"/>
      <c r="K671" s="48"/>
      <c r="L671" s="41"/>
      <c r="M671" s="61"/>
      <c r="N671" s="41"/>
      <c r="O671" s="129"/>
    </row>
    <row r="672" spans="1:15" ht="12.75" customHeight="1">
      <c r="A672" s="67"/>
      <c r="B672" s="112">
        <f t="shared" si="17"/>
        <v>0</v>
      </c>
      <c r="C672" s="37"/>
      <c r="D672" s="67"/>
      <c r="E672" s="47"/>
      <c r="F672" s="41"/>
      <c r="G672" s="41"/>
      <c r="H672" s="48"/>
      <c r="I672" s="41"/>
      <c r="J672" s="41"/>
      <c r="K672" s="48"/>
      <c r="L672" s="41"/>
      <c r="M672" s="61"/>
      <c r="N672" s="41"/>
      <c r="O672" s="129"/>
    </row>
    <row r="673" spans="1:15" ht="12.75" customHeight="1">
      <c r="A673" s="67"/>
      <c r="B673" s="112">
        <f t="shared" si="17"/>
        <v>0</v>
      </c>
      <c r="C673" s="37"/>
      <c r="D673" s="67"/>
      <c r="E673" s="47"/>
      <c r="F673" s="41"/>
      <c r="G673" s="41"/>
      <c r="H673" s="48"/>
      <c r="I673" s="41"/>
      <c r="J673" s="41"/>
      <c r="K673" s="48"/>
      <c r="L673" s="41"/>
      <c r="M673" s="61"/>
      <c r="N673" s="41"/>
      <c r="O673" s="129"/>
    </row>
    <row r="674" spans="1:15" ht="12.75" customHeight="1">
      <c r="A674" s="67"/>
      <c r="B674" s="112">
        <f t="shared" si="17"/>
        <v>0</v>
      </c>
      <c r="C674" s="37"/>
      <c r="D674" s="67"/>
      <c r="E674" s="47"/>
      <c r="F674" s="41"/>
      <c r="G674" s="41"/>
      <c r="H674" s="48"/>
      <c r="I674" s="41"/>
      <c r="J674" s="41"/>
      <c r="K674" s="48"/>
      <c r="L674" s="41"/>
      <c r="M674" s="61"/>
      <c r="N674" s="41"/>
      <c r="O674" s="129"/>
    </row>
    <row r="675" spans="1:15" ht="12.75" customHeight="1">
      <c r="A675" s="67"/>
      <c r="B675" s="112">
        <f t="shared" si="17"/>
        <v>0</v>
      </c>
      <c r="C675" s="37"/>
      <c r="D675" s="67"/>
      <c r="E675" s="47"/>
      <c r="F675" s="41"/>
      <c r="G675" s="41"/>
      <c r="H675" s="48"/>
      <c r="I675" s="41"/>
      <c r="J675" s="41"/>
      <c r="K675" s="48"/>
      <c r="L675" s="41"/>
      <c r="M675" s="61"/>
      <c r="N675" s="41"/>
      <c r="O675" s="129"/>
    </row>
    <row r="676" spans="1:15" ht="12.75" customHeight="1">
      <c r="A676" s="67"/>
      <c r="B676" s="112">
        <f t="shared" si="17"/>
        <v>0</v>
      </c>
      <c r="C676" s="37"/>
      <c r="D676" s="67"/>
      <c r="E676" s="47"/>
      <c r="F676" s="41"/>
      <c r="G676" s="41"/>
      <c r="H676" s="48"/>
      <c r="I676" s="41"/>
      <c r="J676" s="41"/>
      <c r="K676" s="48"/>
      <c r="L676" s="41"/>
      <c r="M676" s="61"/>
      <c r="N676" s="41"/>
      <c r="O676" s="129"/>
    </row>
    <row r="677" spans="1:15" ht="12.75" customHeight="1">
      <c r="A677" s="67"/>
      <c r="B677" s="112">
        <f t="shared" si="17"/>
        <v>0</v>
      </c>
      <c r="C677" s="37"/>
      <c r="D677" s="67"/>
      <c r="E677" s="47"/>
      <c r="F677" s="41"/>
      <c r="G677" s="41"/>
      <c r="H677" s="48"/>
      <c r="I677" s="41"/>
      <c r="J677" s="41"/>
      <c r="K677" s="48"/>
      <c r="L677" s="41"/>
      <c r="M677" s="61"/>
      <c r="N677" s="41"/>
      <c r="O677" s="129"/>
    </row>
    <row r="678" spans="1:15" ht="12.75" customHeight="1">
      <c r="A678" s="67"/>
      <c r="B678" s="112">
        <f t="shared" si="17"/>
        <v>0</v>
      </c>
      <c r="C678" s="37"/>
      <c r="D678" s="67"/>
      <c r="E678" s="47"/>
      <c r="F678" s="41"/>
      <c r="G678" s="41"/>
      <c r="H678" s="48"/>
      <c r="I678" s="41"/>
      <c r="J678" s="41"/>
      <c r="K678" s="48"/>
      <c r="L678" s="41"/>
      <c r="M678" s="61"/>
      <c r="N678" s="41"/>
      <c r="O678" s="129"/>
    </row>
    <row r="679" spans="1:15" ht="12.75" customHeight="1">
      <c r="A679" s="67"/>
      <c r="B679" s="112">
        <f t="shared" si="17"/>
        <v>0</v>
      </c>
      <c r="C679" s="37"/>
      <c r="D679" s="67"/>
      <c r="E679" s="47"/>
      <c r="F679" s="41"/>
      <c r="G679" s="41"/>
      <c r="H679" s="48"/>
      <c r="I679" s="41"/>
      <c r="J679" s="41"/>
      <c r="K679" s="48"/>
      <c r="L679" s="41"/>
      <c r="M679" s="61"/>
      <c r="N679" s="41"/>
      <c r="O679" s="129"/>
    </row>
    <row r="680" spans="1:15" ht="12.75" customHeight="1">
      <c r="A680" s="67"/>
      <c r="B680" s="112">
        <f t="shared" si="17"/>
        <v>0</v>
      </c>
      <c r="C680" s="37"/>
      <c r="D680" s="67"/>
      <c r="E680" s="47"/>
      <c r="F680" s="41"/>
      <c r="G680" s="41"/>
      <c r="H680" s="48"/>
      <c r="I680" s="41"/>
      <c r="J680" s="41"/>
      <c r="K680" s="48"/>
      <c r="L680" s="41"/>
      <c r="M680" s="61"/>
      <c r="N680" s="41"/>
      <c r="O680" s="129"/>
    </row>
    <row r="681" spans="1:15" ht="12.75" customHeight="1">
      <c r="A681" s="67"/>
      <c r="B681" s="112">
        <f t="shared" si="17"/>
        <v>0</v>
      </c>
      <c r="C681" s="37"/>
      <c r="D681" s="67"/>
      <c r="E681" s="47"/>
      <c r="F681" s="41"/>
      <c r="G681" s="41"/>
      <c r="H681" s="48"/>
      <c r="I681" s="41"/>
      <c r="J681" s="41"/>
      <c r="K681" s="48"/>
      <c r="L681" s="41"/>
      <c r="M681" s="61"/>
      <c r="N681" s="41"/>
      <c r="O681" s="129"/>
    </row>
    <row r="682" spans="1:15" ht="12.75" customHeight="1">
      <c r="A682" s="67"/>
      <c r="B682" s="112">
        <f t="shared" si="17"/>
        <v>0</v>
      </c>
      <c r="C682" s="37"/>
      <c r="D682" s="67"/>
      <c r="E682" s="47"/>
      <c r="F682" s="41"/>
      <c r="G682" s="41"/>
      <c r="H682" s="48"/>
      <c r="I682" s="41"/>
      <c r="J682" s="41"/>
      <c r="K682" s="48"/>
      <c r="L682" s="41"/>
      <c r="M682" s="61"/>
      <c r="N682" s="41"/>
      <c r="O682" s="129"/>
    </row>
    <row r="683" spans="1:15" ht="12.75" customHeight="1">
      <c r="A683" s="67"/>
      <c r="B683" s="112">
        <f t="shared" si="17"/>
        <v>0</v>
      </c>
      <c r="C683" s="37"/>
      <c r="D683" s="67"/>
      <c r="E683" s="47"/>
      <c r="F683" s="41"/>
      <c r="G683" s="41"/>
      <c r="H683" s="48"/>
      <c r="I683" s="41"/>
      <c r="J683" s="41"/>
      <c r="K683" s="48"/>
      <c r="L683" s="41"/>
      <c r="M683" s="61"/>
      <c r="N683" s="41"/>
      <c r="O683" s="129"/>
    </row>
    <row r="684" spans="1:15" ht="12.75" customHeight="1">
      <c r="A684" s="67"/>
      <c r="B684" s="112">
        <f t="shared" si="17"/>
        <v>0</v>
      </c>
      <c r="C684" s="37"/>
      <c r="D684" s="67"/>
      <c r="E684" s="47"/>
      <c r="F684" s="41"/>
      <c r="G684" s="41"/>
      <c r="H684" s="48"/>
      <c r="I684" s="41"/>
      <c r="J684" s="41"/>
      <c r="K684" s="48"/>
      <c r="L684" s="41"/>
      <c r="M684" s="61"/>
      <c r="N684" s="41"/>
      <c r="O684" s="129"/>
    </row>
    <row r="685" spans="1:15" ht="12.75" customHeight="1">
      <c r="A685" s="67"/>
      <c r="B685" s="112">
        <f t="shared" si="17"/>
        <v>0</v>
      </c>
      <c r="C685" s="37"/>
      <c r="D685" s="67"/>
      <c r="E685" s="47"/>
      <c r="F685" s="41"/>
      <c r="G685" s="41"/>
      <c r="H685" s="48"/>
      <c r="I685" s="41"/>
      <c r="J685" s="41"/>
      <c r="K685" s="48"/>
      <c r="L685" s="41"/>
      <c r="M685" s="61"/>
      <c r="N685" s="41"/>
      <c r="O685" s="129"/>
    </row>
    <row r="686" spans="1:15" ht="12.75" customHeight="1">
      <c r="A686" s="67"/>
      <c r="B686" s="112">
        <f t="shared" si="17"/>
        <v>0</v>
      </c>
      <c r="C686" s="37"/>
      <c r="D686" s="67"/>
      <c r="E686" s="47"/>
      <c r="F686" s="41"/>
      <c r="G686" s="41"/>
      <c r="H686" s="48"/>
      <c r="I686" s="41"/>
      <c r="J686" s="41"/>
      <c r="K686" s="48"/>
      <c r="L686" s="41"/>
      <c r="M686" s="61"/>
      <c r="N686" s="41"/>
      <c r="O686" s="129"/>
    </row>
    <row r="687" spans="1:15" ht="12.75" customHeight="1">
      <c r="A687" s="67"/>
      <c r="B687" s="112">
        <f t="shared" si="17"/>
        <v>0</v>
      </c>
      <c r="C687" s="37"/>
      <c r="D687" s="67"/>
      <c r="E687" s="47"/>
      <c r="F687" s="41"/>
      <c r="G687" s="41"/>
      <c r="H687" s="48"/>
      <c r="I687" s="41"/>
      <c r="J687" s="41"/>
      <c r="K687" s="48"/>
      <c r="L687" s="41"/>
      <c r="M687" s="61"/>
      <c r="N687" s="41"/>
      <c r="O687" s="129"/>
    </row>
    <row r="688" spans="1:15" ht="12.75" customHeight="1">
      <c r="A688" s="67"/>
      <c r="B688" s="112">
        <f t="shared" si="17"/>
        <v>0</v>
      </c>
      <c r="C688" s="37"/>
      <c r="D688" s="67"/>
      <c r="E688" s="47"/>
      <c r="F688" s="41"/>
      <c r="G688" s="41"/>
      <c r="H688" s="48"/>
      <c r="I688" s="41"/>
      <c r="J688" s="41"/>
      <c r="K688" s="48"/>
      <c r="L688" s="41"/>
      <c r="M688" s="61"/>
      <c r="N688" s="41"/>
      <c r="O688" s="129"/>
    </row>
    <row r="689" spans="1:15" ht="12.75" customHeight="1">
      <c r="A689" s="67"/>
      <c r="B689" s="112">
        <f t="shared" si="17"/>
        <v>0</v>
      </c>
      <c r="C689" s="37"/>
      <c r="D689" s="67"/>
      <c r="E689" s="47"/>
      <c r="F689" s="41"/>
      <c r="G689" s="41"/>
      <c r="H689" s="48"/>
      <c r="I689" s="41"/>
      <c r="J689" s="41"/>
      <c r="K689" s="48"/>
      <c r="L689" s="41"/>
      <c r="M689" s="61"/>
      <c r="N689" s="41"/>
      <c r="O689" s="129"/>
    </row>
    <row r="690" spans="1:15" ht="12.75" customHeight="1">
      <c r="A690" s="67"/>
      <c r="B690" s="112">
        <f t="shared" si="17"/>
        <v>0</v>
      </c>
      <c r="C690" s="37"/>
      <c r="D690" s="67"/>
      <c r="E690" s="47"/>
      <c r="F690" s="41"/>
      <c r="G690" s="41"/>
      <c r="H690" s="48"/>
      <c r="I690" s="41"/>
      <c r="J690" s="41"/>
      <c r="K690" s="48"/>
      <c r="L690" s="41"/>
      <c r="M690" s="61"/>
      <c r="N690" s="41"/>
      <c r="O690" s="129"/>
    </row>
    <row r="691" spans="1:15" ht="12.75" customHeight="1">
      <c r="A691" s="67"/>
      <c r="B691" s="112">
        <f t="shared" si="17"/>
        <v>0</v>
      </c>
      <c r="C691" s="37"/>
      <c r="D691" s="67"/>
      <c r="E691" s="47"/>
      <c r="F691" s="41"/>
      <c r="G691" s="41"/>
      <c r="H691" s="48"/>
      <c r="I691" s="41"/>
      <c r="J691" s="41"/>
      <c r="K691" s="48"/>
      <c r="L691" s="41"/>
      <c r="M691" s="61"/>
      <c r="N691" s="41"/>
      <c r="O691" s="129"/>
    </row>
    <row r="692" spans="1:15" ht="12.75" customHeight="1">
      <c r="A692" s="67"/>
      <c r="B692" s="112">
        <f t="shared" si="17"/>
        <v>0</v>
      </c>
      <c r="C692" s="37"/>
      <c r="D692" s="67"/>
      <c r="E692" s="47"/>
      <c r="F692" s="41"/>
      <c r="G692" s="41"/>
      <c r="H692" s="48"/>
      <c r="I692" s="41"/>
      <c r="J692" s="41"/>
      <c r="K692" s="48"/>
      <c r="L692" s="41"/>
      <c r="M692" s="61"/>
      <c r="N692" s="41"/>
      <c r="O692" s="129"/>
    </row>
    <row r="693" spans="1:15" ht="12.75" customHeight="1">
      <c r="A693" s="67"/>
      <c r="B693" s="112">
        <f t="shared" si="17"/>
        <v>0</v>
      </c>
      <c r="C693" s="37"/>
      <c r="D693" s="67"/>
      <c r="E693" s="47"/>
      <c r="F693" s="41"/>
      <c r="G693" s="41"/>
      <c r="H693" s="48"/>
      <c r="I693" s="41"/>
      <c r="J693" s="41"/>
      <c r="K693" s="48"/>
      <c r="L693" s="41"/>
      <c r="M693" s="61"/>
      <c r="N693" s="41"/>
      <c r="O693" s="129"/>
    </row>
    <row r="694" spans="1:15" ht="12.75" customHeight="1">
      <c r="A694" s="67"/>
      <c r="B694" s="112">
        <f t="shared" si="17"/>
        <v>0</v>
      </c>
      <c r="C694" s="37"/>
      <c r="D694" s="67"/>
      <c r="E694" s="47"/>
      <c r="F694" s="41"/>
      <c r="G694" s="41"/>
      <c r="H694" s="48"/>
      <c r="I694" s="41"/>
      <c r="J694" s="41"/>
      <c r="K694" s="48"/>
      <c r="L694" s="41"/>
      <c r="M694" s="61"/>
      <c r="N694" s="41"/>
      <c r="O694" s="129"/>
    </row>
    <row r="695" spans="1:15" ht="12.75" customHeight="1">
      <c r="A695" s="67"/>
      <c r="B695" s="112">
        <f t="shared" si="17"/>
        <v>0</v>
      </c>
      <c r="C695" s="37"/>
      <c r="D695" s="67"/>
      <c r="E695" s="47"/>
      <c r="F695" s="41"/>
      <c r="G695" s="41"/>
      <c r="H695" s="48"/>
      <c r="I695" s="41"/>
      <c r="J695" s="41"/>
      <c r="K695" s="48"/>
      <c r="L695" s="41"/>
      <c r="M695" s="61"/>
      <c r="N695" s="41"/>
      <c r="O695" s="129"/>
    </row>
    <row r="696" spans="1:15" ht="12.75" customHeight="1">
      <c r="A696" s="67"/>
      <c r="B696" s="112">
        <f t="shared" si="17"/>
        <v>0</v>
      </c>
      <c r="C696" s="37"/>
      <c r="D696" s="67"/>
      <c r="E696" s="47"/>
      <c r="F696" s="41"/>
      <c r="G696" s="41"/>
      <c r="H696" s="48"/>
      <c r="I696" s="41"/>
      <c r="J696" s="41"/>
      <c r="K696" s="48"/>
      <c r="L696" s="41"/>
      <c r="M696" s="61"/>
      <c r="N696" s="41"/>
      <c r="O696" s="129"/>
    </row>
    <row r="697" spans="1:15" ht="12.75" customHeight="1">
      <c r="A697" s="67"/>
      <c r="B697" s="112">
        <f t="shared" si="17"/>
        <v>0</v>
      </c>
      <c r="C697" s="37"/>
      <c r="D697" s="67"/>
      <c r="E697" s="47"/>
      <c r="F697" s="41"/>
      <c r="G697" s="41"/>
      <c r="H697" s="48"/>
      <c r="I697" s="41"/>
      <c r="J697" s="41"/>
      <c r="K697" s="48"/>
      <c r="L697" s="41"/>
      <c r="M697" s="61"/>
      <c r="N697" s="41"/>
      <c r="O697" s="129"/>
    </row>
    <row r="698" spans="1:15" ht="12.75" customHeight="1">
      <c r="A698" s="67"/>
      <c r="B698" s="112">
        <f t="shared" si="17"/>
        <v>0</v>
      </c>
      <c r="C698" s="37"/>
      <c r="D698" s="67"/>
      <c r="E698" s="47"/>
      <c r="F698" s="41"/>
      <c r="G698" s="41"/>
      <c r="H698" s="48"/>
      <c r="I698" s="41"/>
      <c r="J698" s="41"/>
      <c r="K698" s="48"/>
      <c r="L698" s="41"/>
      <c r="M698" s="61"/>
      <c r="N698" s="41"/>
      <c r="O698" s="129"/>
    </row>
    <row r="699" spans="1:15" ht="12.75" customHeight="1">
      <c r="A699" s="67"/>
      <c r="B699" s="112">
        <f t="shared" si="17"/>
        <v>0</v>
      </c>
      <c r="C699" s="37"/>
      <c r="D699" s="67"/>
      <c r="E699" s="47"/>
      <c r="F699" s="41"/>
      <c r="G699" s="41"/>
      <c r="H699" s="48"/>
      <c r="I699" s="41"/>
      <c r="J699" s="41"/>
      <c r="K699" s="48"/>
      <c r="L699" s="41"/>
      <c r="M699" s="61"/>
      <c r="N699" s="41"/>
      <c r="O699" s="129"/>
    </row>
    <row r="700" spans="1:15" ht="12.75" customHeight="1">
      <c r="A700" s="67"/>
      <c r="B700" s="112">
        <f t="shared" si="17"/>
        <v>0</v>
      </c>
      <c r="C700" s="37"/>
      <c r="D700" s="67"/>
      <c r="E700" s="47"/>
      <c r="F700" s="41"/>
      <c r="G700" s="41"/>
      <c r="H700" s="48"/>
      <c r="I700" s="41"/>
      <c r="J700" s="41"/>
      <c r="K700" s="48"/>
      <c r="L700" s="41"/>
      <c r="M700" s="61"/>
      <c r="N700" s="41"/>
      <c r="O700" s="129"/>
    </row>
    <row r="701" spans="1:15" ht="12.75" customHeight="1">
      <c r="A701" s="67"/>
      <c r="B701" s="112">
        <f t="shared" si="17"/>
        <v>0</v>
      </c>
      <c r="C701" s="37"/>
      <c r="D701" s="67"/>
      <c r="E701" s="47"/>
      <c r="F701" s="41"/>
      <c r="G701" s="41"/>
      <c r="H701" s="48"/>
      <c r="I701" s="41"/>
      <c r="J701" s="41"/>
      <c r="K701" s="48"/>
      <c r="L701" s="41"/>
      <c r="M701" s="61"/>
      <c r="N701" s="41"/>
      <c r="O701" s="129"/>
    </row>
    <row r="702" spans="1:15" ht="12.75" customHeight="1">
      <c r="A702" s="67"/>
      <c r="B702" s="112">
        <f t="shared" si="17"/>
        <v>0</v>
      </c>
      <c r="C702" s="37"/>
      <c r="D702" s="67"/>
      <c r="E702" s="47"/>
      <c r="F702" s="41"/>
      <c r="G702" s="41"/>
      <c r="H702" s="48"/>
      <c r="I702" s="41"/>
      <c r="J702" s="41"/>
      <c r="K702" s="48"/>
      <c r="L702" s="41"/>
      <c r="M702" s="61"/>
      <c r="N702" s="41"/>
      <c r="O702" s="129"/>
    </row>
    <row r="703" spans="1:15" ht="12.75" customHeight="1">
      <c r="A703" s="67"/>
      <c r="B703" s="112">
        <f t="shared" si="17"/>
        <v>0</v>
      </c>
      <c r="C703" s="37"/>
      <c r="D703" s="67"/>
      <c r="E703" s="47"/>
      <c r="F703" s="41"/>
      <c r="G703" s="41"/>
      <c r="H703" s="48"/>
      <c r="I703" s="41"/>
      <c r="J703" s="41"/>
      <c r="K703" s="48"/>
      <c r="L703" s="41"/>
      <c r="M703" s="61"/>
      <c r="N703" s="41"/>
      <c r="O703" s="129"/>
    </row>
    <row r="704" spans="1:15" ht="12.75" customHeight="1">
      <c r="A704" s="67"/>
      <c r="B704" s="112">
        <f t="shared" si="17"/>
        <v>0</v>
      </c>
      <c r="C704" s="37"/>
      <c r="D704" s="67"/>
      <c r="E704" s="47"/>
      <c r="F704" s="41"/>
      <c r="G704" s="41"/>
      <c r="H704" s="48"/>
      <c r="I704" s="41"/>
      <c r="J704" s="41"/>
      <c r="K704" s="48"/>
      <c r="L704" s="41"/>
      <c r="M704" s="61"/>
      <c r="N704" s="41"/>
      <c r="O704" s="129"/>
    </row>
    <row r="705" spans="1:15" ht="12.75" customHeight="1">
      <c r="A705" s="67"/>
      <c r="B705" s="112">
        <f t="shared" si="17"/>
        <v>0</v>
      </c>
      <c r="C705" s="37"/>
      <c r="D705" s="67"/>
      <c r="E705" s="47"/>
      <c r="F705" s="41"/>
      <c r="G705" s="41"/>
      <c r="H705" s="48"/>
      <c r="I705" s="41"/>
      <c r="J705" s="41"/>
      <c r="K705" s="48"/>
      <c r="L705" s="41"/>
      <c r="M705" s="61"/>
      <c r="N705" s="41"/>
      <c r="O705" s="129"/>
    </row>
    <row r="706" spans="1:15" ht="12.75" customHeight="1">
      <c r="A706" s="67"/>
      <c r="B706" s="112">
        <f t="shared" si="17"/>
        <v>0</v>
      </c>
      <c r="C706" s="37"/>
      <c r="D706" s="67"/>
      <c r="E706" s="47"/>
      <c r="F706" s="41"/>
      <c r="G706" s="41"/>
      <c r="H706" s="48"/>
      <c r="I706" s="41"/>
      <c r="J706" s="41"/>
      <c r="K706" s="48"/>
      <c r="L706" s="41"/>
      <c r="M706" s="61"/>
      <c r="N706" s="41"/>
      <c r="O706" s="129"/>
    </row>
    <row r="707" spans="1:15" ht="12.75" customHeight="1">
      <c r="A707" s="67"/>
      <c r="B707" s="112">
        <f t="shared" si="17"/>
        <v>0</v>
      </c>
      <c r="C707" s="37"/>
      <c r="D707" s="67"/>
      <c r="E707" s="47"/>
      <c r="F707" s="41"/>
      <c r="G707" s="41"/>
      <c r="H707" s="48"/>
      <c r="I707" s="41"/>
      <c r="J707" s="41"/>
      <c r="K707" s="48"/>
      <c r="L707" s="41"/>
      <c r="M707" s="61"/>
      <c r="N707" s="41"/>
      <c r="O707" s="129"/>
    </row>
    <row r="708" spans="1:15" ht="12.75" customHeight="1">
      <c r="A708" s="67"/>
      <c r="B708" s="112">
        <f t="shared" si="17"/>
        <v>0</v>
      </c>
      <c r="C708" s="37"/>
      <c r="D708" s="67"/>
      <c r="E708" s="47"/>
      <c r="F708" s="41"/>
      <c r="G708" s="41"/>
      <c r="H708" s="48"/>
      <c r="I708" s="41"/>
      <c r="J708" s="41"/>
      <c r="K708" s="48"/>
      <c r="L708" s="41"/>
      <c r="M708" s="61"/>
      <c r="N708" s="41"/>
      <c r="O708" s="129"/>
    </row>
    <row r="709" spans="1:15" ht="12.75" customHeight="1">
      <c r="A709" s="67"/>
      <c r="B709" s="112">
        <f t="shared" si="17"/>
        <v>0</v>
      </c>
      <c r="C709" s="37"/>
      <c r="D709" s="67"/>
      <c r="E709" s="47"/>
      <c r="F709" s="41"/>
      <c r="G709" s="41"/>
      <c r="H709" s="48"/>
      <c r="I709" s="41"/>
      <c r="J709" s="41"/>
      <c r="K709" s="48"/>
      <c r="L709" s="41"/>
      <c r="M709" s="61"/>
      <c r="N709" s="41"/>
      <c r="O709" s="129"/>
    </row>
    <row r="710" spans="1:15" ht="12.75" customHeight="1">
      <c r="A710" s="67"/>
      <c r="B710" s="112">
        <f t="shared" si="17"/>
        <v>0</v>
      </c>
      <c r="C710" s="37"/>
      <c r="D710" s="67"/>
      <c r="E710" s="47"/>
      <c r="F710" s="41"/>
      <c r="G710" s="41"/>
      <c r="H710" s="48"/>
      <c r="I710" s="41"/>
      <c r="J710" s="41"/>
      <c r="K710" s="48"/>
      <c r="L710" s="41"/>
      <c r="M710" s="61"/>
      <c r="N710" s="41"/>
      <c r="O710" s="129"/>
    </row>
    <row r="711" spans="1:15" ht="12.75" customHeight="1">
      <c r="A711" s="67"/>
      <c r="B711" s="112">
        <f t="shared" si="17"/>
        <v>0</v>
      </c>
      <c r="C711" s="37"/>
      <c r="D711" s="67"/>
      <c r="E711" s="47"/>
      <c r="F711" s="41"/>
      <c r="G711" s="41"/>
      <c r="H711" s="48"/>
      <c r="I711" s="41"/>
      <c r="J711" s="41"/>
      <c r="K711" s="48"/>
      <c r="L711" s="41"/>
      <c r="M711" s="61"/>
      <c r="N711" s="41"/>
      <c r="O711" s="129"/>
    </row>
    <row r="712" spans="1:15" ht="12.75" customHeight="1">
      <c r="A712" s="67"/>
      <c r="B712" s="112">
        <f t="shared" si="17"/>
        <v>0</v>
      </c>
      <c r="C712" s="37"/>
      <c r="D712" s="67"/>
      <c r="E712" s="47"/>
      <c r="F712" s="41"/>
      <c r="G712" s="41"/>
      <c r="H712" s="48"/>
      <c r="I712" s="41"/>
      <c r="J712" s="41"/>
      <c r="K712" s="48"/>
      <c r="L712" s="41"/>
      <c r="M712" s="61"/>
      <c r="N712" s="41"/>
      <c r="O712" s="129"/>
    </row>
    <row r="713" spans="1:15" ht="12.75" customHeight="1">
      <c r="A713" s="67"/>
      <c r="B713" s="112">
        <f t="shared" si="17"/>
        <v>0</v>
      </c>
      <c r="C713" s="37"/>
      <c r="D713" s="67"/>
      <c r="E713" s="47"/>
      <c r="F713" s="41"/>
      <c r="G713" s="41"/>
      <c r="H713" s="48"/>
      <c r="I713" s="41"/>
      <c r="J713" s="41"/>
      <c r="K713" s="48"/>
      <c r="L713" s="41"/>
      <c r="M713" s="61"/>
      <c r="N713" s="41"/>
      <c r="O713" s="129"/>
    </row>
    <row r="714" spans="1:15" ht="12.75" customHeight="1">
      <c r="A714" s="67"/>
      <c r="B714" s="112">
        <f t="shared" si="17"/>
        <v>0</v>
      </c>
      <c r="C714" s="37"/>
      <c r="D714" s="67"/>
      <c r="E714" s="47"/>
      <c r="F714" s="41"/>
      <c r="G714" s="41"/>
      <c r="H714" s="48"/>
      <c r="I714" s="41"/>
      <c r="J714" s="41"/>
      <c r="K714" s="48"/>
      <c r="L714" s="41"/>
      <c r="M714" s="61"/>
      <c r="N714" s="41"/>
      <c r="O714" s="129"/>
    </row>
    <row r="715" spans="1:15" ht="12.75" customHeight="1">
      <c r="A715" s="67"/>
      <c r="B715" s="112">
        <f t="shared" si="17"/>
        <v>0</v>
      </c>
      <c r="C715" s="37"/>
      <c r="D715" s="67"/>
      <c r="E715" s="47"/>
      <c r="F715" s="41"/>
      <c r="G715" s="41"/>
      <c r="H715" s="48"/>
      <c r="I715" s="41"/>
      <c r="J715" s="41"/>
      <c r="K715" s="48"/>
      <c r="L715" s="41"/>
      <c r="M715" s="61"/>
      <c r="N715" s="41"/>
      <c r="O715" s="129"/>
    </row>
    <row r="716" spans="1:15" ht="12.75" customHeight="1">
      <c r="A716" s="67"/>
      <c r="B716" s="112">
        <f t="shared" si="17"/>
        <v>0</v>
      </c>
      <c r="C716" s="37"/>
      <c r="D716" s="67"/>
      <c r="E716" s="47"/>
      <c r="F716" s="41"/>
      <c r="G716" s="41"/>
      <c r="H716" s="48"/>
      <c r="I716" s="41"/>
      <c r="J716" s="41"/>
      <c r="K716" s="48"/>
      <c r="L716" s="41"/>
      <c r="M716" s="61"/>
      <c r="N716" s="41"/>
      <c r="O716" s="129"/>
    </row>
    <row r="717" spans="1:15" ht="12.75" customHeight="1">
      <c r="A717" s="67"/>
      <c r="B717" s="112">
        <f t="shared" si="17"/>
        <v>0</v>
      </c>
      <c r="C717" s="37"/>
      <c r="D717" s="67"/>
      <c r="E717" s="47"/>
      <c r="F717" s="41"/>
      <c r="G717" s="41"/>
      <c r="H717" s="48"/>
      <c r="I717" s="41"/>
      <c r="J717" s="41"/>
      <c r="K717" s="48"/>
      <c r="L717" s="41"/>
      <c r="M717" s="61"/>
      <c r="N717" s="41"/>
      <c r="O717" s="129"/>
    </row>
    <row r="718" spans="1:15" ht="12.75" customHeight="1">
      <c r="A718" s="67"/>
      <c r="B718" s="112">
        <f t="shared" si="17"/>
        <v>0</v>
      </c>
      <c r="C718" s="37"/>
      <c r="D718" s="67"/>
      <c r="E718" s="47"/>
      <c r="F718" s="41"/>
      <c r="G718" s="41"/>
      <c r="H718" s="48"/>
      <c r="I718" s="41"/>
      <c r="J718" s="41"/>
      <c r="K718" s="48"/>
      <c r="L718" s="41"/>
      <c r="M718" s="61"/>
      <c r="N718" s="41"/>
      <c r="O718" s="129"/>
    </row>
    <row r="719" spans="1:15" ht="12.75" customHeight="1">
      <c r="A719" s="67"/>
      <c r="B719" s="112">
        <f t="shared" si="17"/>
        <v>0</v>
      </c>
      <c r="C719" s="37"/>
      <c r="D719" s="67"/>
      <c r="E719" s="47"/>
      <c r="F719" s="41"/>
      <c r="G719" s="41"/>
      <c r="H719" s="48"/>
      <c r="I719" s="41"/>
      <c r="J719" s="41"/>
      <c r="K719" s="48"/>
      <c r="L719" s="41"/>
      <c r="M719" s="61"/>
      <c r="N719" s="41"/>
      <c r="O719" s="129"/>
    </row>
    <row r="720" spans="1:15" ht="12.75" customHeight="1">
      <c r="A720" s="67"/>
      <c r="B720" s="112">
        <f t="shared" si="17"/>
        <v>0</v>
      </c>
      <c r="C720" s="37"/>
      <c r="D720" s="67"/>
      <c r="E720" s="47"/>
      <c r="F720" s="41"/>
      <c r="G720" s="41"/>
      <c r="H720" s="48"/>
      <c r="I720" s="41"/>
      <c r="J720" s="41"/>
      <c r="K720" s="48"/>
      <c r="L720" s="41"/>
      <c r="M720" s="61"/>
      <c r="N720" s="41"/>
      <c r="O720" s="129"/>
    </row>
    <row r="721" spans="1:15" ht="12.75" customHeight="1">
      <c r="A721" s="67"/>
      <c r="B721" s="112">
        <f t="shared" si="17"/>
        <v>0</v>
      </c>
      <c r="C721" s="37"/>
      <c r="D721" s="67"/>
      <c r="E721" s="47"/>
      <c r="F721" s="41"/>
      <c r="G721" s="41"/>
      <c r="H721" s="48"/>
      <c r="I721" s="41"/>
      <c r="J721" s="41"/>
      <c r="K721" s="48"/>
      <c r="L721" s="41"/>
      <c r="M721" s="61"/>
      <c r="N721" s="41"/>
      <c r="O721" s="129"/>
    </row>
    <row r="722" spans="1:15" ht="12.75" customHeight="1">
      <c r="A722" s="67"/>
      <c r="B722" s="112">
        <f t="shared" ref="B722:B785" si="18">$C$2</f>
        <v>0</v>
      </c>
      <c r="C722" s="37"/>
      <c r="D722" s="67"/>
      <c r="E722" s="47"/>
      <c r="F722" s="41"/>
      <c r="G722" s="41"/>
      <c r="H722" s="48"/>
      <c r="I722" s="41"/>
      <c r="J722" s="41"/>
      <c r="K722" s="48"/>
      <c r="L722" s="41"/>
      <c r="M722" s="61"/>
      <c r="N722" s="41"/>
      <c r="O722" s="129"/>
    </row>
    <row r="723" spans="1:15" ht="12.75" customHeight="1">
      <c r="A723" s="67"/>
      <c r="B723" s="112">
        <f t="shared" si="18"/>
        <v>0</v>
      </c>
      <c r="C723" s="37"/>
      <c r="D723" s="67"/>
      <c r="E723" s="47"/>
      <c r="F723" s="41"/>
      <c r="G723" s="41"/>
      <c r="H723" s="48"/>
      <c r="I723" s="41"/>
      <c r="J723" s="41"/>
      <c r="K723" s="48"/>
      <c r="L723" s="41"/>
      <c r="M723" s="61"/>
      <c r="N723" s="41"/>
      <c r="O723" s="129"/>
    </row>
    <row r="724" spans="1:15" ht="12.75" customHeight="1">
      <c r="A724" s="67"/>
      <c r="B724" s="112">
        <f t="shared" si="18"/>
        <v>0</v>
      </c>
      <c r="C724" s="37"/>
      <c r="D724" s="67"/>
      <c r="E724" s="47"/>
      <c r="F724" s="41"/>
      <c r="G724" s="41"/>
      <c r="H724" s="48"/>
      <c r="I724" s="41"/>
      <c r="J724" s="41"/>
      <c r="K724" s="48"/>
      <c r="L724" s="41"/>
      <c r="M724" s="61"/>
      <c r="N724" s="41"/>
      <c r="O724" s="129"/>
    </row>
    <row r="725" spans="1:15" ht="12.75" customHeight="1">
      <c r="A725" s="67"/>
      <c r="B725" s="112">
        <f t="shared" si="18"/>
        <v>0</v>
      </c>
      <c r="C725" s="37"/>
      <c r="D725" s="67"/>
      <c r="E725" s="47"/>
      <c r="F725" s="41"/>
      <c r="G725" s="41"/>
      <c r="H725" s="48"/>
      <c r="I725" s="41"/>
      <c r="J725" s="41"/>
      <c r="K725" s="48"/>
      <c r="L725" s="41"/>
      <c r="M725" s="61"/>
      <c r="N725" s="41"/>
      <c r="O725" s="129"/>
    </row>
    <row r="726" spans="1:15" ht="12.75" customHeight="1">
      <c r="A726" s="67"/>
      <c r="B726" s="112">
        <f t="shared" si="18"/>
        <v>0</v>
      </c>
      <c r="C726" s="37"/>
      <c r="D726" s="67"/>
      <c r="E726" s="47"/>
      <c r="F726" s="41"/>
      <c r="G726" s="41"/>
      <c r="H726" s="48"/>
      <c r="I726" s="41"/>
      <c r="J726" s="41"/>
      <c r="K726" s="48"/>
      <c r="L726" s="41"/>
      <c r="M726" s="61"/>
      <c r="N726" s="41"/>
      <c r="O726" s="129"/>
    </row>
    <row r="727" spans="1:15" ht="12.75" customHeight="1">
      <c r="A727" s="67"/>
      <c r="B727" s="112">
        <f t="shared" si="18"/>
        <v>0</v>
      </c>
      <c r="C727" s="37"/>
      <c r="D727" s="67"/>
      <c r="E727" s="47"/>
      <c r="F727" s="41"/>
      <c r="G727" s="41"/>
      <c r="H727" s="48"/>
      <c r="I727" s="41"/>
      <c r="J727" s="41"/>
      <c r="K727" s="48"/>
      <c r="L727" s="41"/>
      <c r="M727" s="61"/>
      <c r="N727" s="41"/>
      <c r="O727" s="129"/>
    </row>
    <row r="728" spans="1:15" ht="12.75" customHeight="1">
      <c r="A728" s="67"/>
      <c r="B728" s="112">
        <f t="shared" si="18"/>
        <v>0</v>
      </c>
      <c r="C728" s="37"/>
      <c r="D728" s="67"/>
      <c r="E728" s="47"/>
      <c r="F728" s="41"/>
      <c r="G728" s="41"/>
      <c r="H728" s="48"/>
      <c r="I728" s="41"/>
      <c r="J728" s="41"/>
      <c r="K728" s="48"/>
      <c r="L728" s="41"/>
      <c r="M728" s="61"/>
      <c r="N728" s="41"/>
      <c r="O728" s="129"/>
    </row>
    <row r="729" spans="1:15" ht="12.75" customHeight="1">
      <c r="A729" s="67"/>
      <c r="B729" s="112">
        <f t="shared" si="18"/>
        <v>0</v>
      </c>
      <c r="C729" s="37"/>
      <c r="D729" s="67"/>
      <c r="E729" s="47"/>
      <c r="F729" s="41"/>
      <c r="G729" s="41"/>
      <c r="H729" s="48"/>
      <c r="I729" s="41"/>
      <c r="J729" s="41"/>
      <c r="K729" s="48"/>
      <c r="L729" s="41"/>
      <c r="M729" s="61"/>
      <c r="N729" s="41"/>
      <c r="O729" s="129"/>
    </row>
    <row r="730" spans="1:15" ht="12.75" customHeight="1">
      <c r="A730" s="67"/>
      <c r="B730" s="112">
        <f t="shared" si="18"/>
        <v>0</v>
      </c>
      <c r="C730" s="37"/>
      <c r="D730" s="67"/>
      <c r="E730" s="47"/>
      <c r="F730" s="41"/>
      <c r="G730" s="41"/>
      <c r="H730" s="48"/>
      <c r="I730" s="41"/>
      <c r="J730" s="41"/>
      <c r="K730" s="48"/>
      <c r="L730" s="41"/>
      <c r="M730" s="61"/>
      <c r="N730" s="41"/>
      <c r="O730" s="129"/>
    </row>
    <row r="731" spans="1:15" ht="12.75" customHeight="1">
      <c r="A731" s="67"/>
      <c r="B731" s="112">
        <f t="shared" si="18"/>
        <v>0</v>
      </c>
      <c r="C731" s="37"/>
      <c r="D731" s="67"/>
      <c r="E731" s="47"/>
      <c r="F731" s="41"/>
      <c r="G731" s="41"/>
      <c r="H731" s="48"/>
      <c r="I731" s="41"/>
      <c r="J731" s="41"/>
      <c r="K731" s="48"/>
      <c r="L731" s="41"/>
      <c r="M731" s="61"/>
      <c r="N731" s="41"/>
      <c r="O731" s="129"/>
    </row>
    <row r="732" spans="1:15" ht="12.75" customHeight="1">
      <c r="A732" s="67"/>
      <c r="B732" s="112">
        <f t="shared" si="18"/>
        <v>0</v>
      </c>
      <c r="C732" s="37"/>
      <c r="D732" s="67"/>
      <c r="E732" s="47"/>
      <c r="F732" s="41"/>
      <c r="G732" s="41"/>
      <c r="H732" s="48"/>
      <c r="I732" s="41"/>
      <c r="J732" s="41"/>
      <c r="K732" s="48"/>
      <c r="L732" s="41"/>
      <c r="M732" s="61"/>
      <c r="N732" s="41"/>
      <c r="O732" s="129"/>
    </row>
    <row r="733" spans="1:15" ht="12.75" customHeight="1">
      <c r="A733" s="67"/>
      <c r="B733" s="112">
        <f t="shared" si="18"/>
        <v>0</v>
      </c>
      <c r="C733" s="37"/>
      <c r="D733" s="67"/>
      <c r="E733" s="47"/>
      <c r="F733" s="41"/>
      <c r="G733" s="41"/>
      <c r="H733" s="48"/>
      <c r="I733" s="41"/>
      <c r="J733" s="41"/>
      <c r="K733" s="48"/>
      <c r="L733" s="41"/>
      <c r="M733" s="61"/>
      <c r="N733" s="41"/>
      <c r="O733" s="129"/>
    </row>
    <row r="734" spans="1:15" ht="12.75" customHeight="1">
      <c r="A734" s="67"/>
      <c r="B734" s="112">
        <f t="shared" si="18"/>
        <v>0</v>
      </c>
      <c r="C734" s="37"/>
      <c r="D734" s="67"/>
      <c r="E734" s="47"/>
      <c r="F734" s="41"/>
      <c r="G734" s="41"/>
      <c r="H734" s="48"/>
      <c r="I734" s="41"/>
      <c r="J734" s="41"/>
      <c r="K734" s="48"/>
      <c r="L734" s="41"/>
      <c r="M734" s="61"/>
      <c r="N734" s="41"/>
      <c r="O734" s="129"/>
    </row>
    <row r="735" spans="1:15" ht="12.75" customHeight="1">
      <c r="A735" s="67"/>
      <c r="B735" s="112">
        <f t="shared" si="18"/>
        <v>0</v>
      </c>
      <c r="C735" s="37"/>
      <c r="D735" s="67"/>
      <c r="E735" s="47"/>
      <c r="F735" s="41"/>
      <c r="G735" s="41"/>
      <c r="H735" s="48"/>
      <c r="I735" s="41"/>
      <c r="J735" s="41"/>
      <c r="K735" s="48"/>
      <c r="L735" s="41"/>
      <c r="M735" s="61"/>
      <c r="N735" s="41"/>
      <c r="O735" s="129"/>
    </row>
    <row r="736" spans="1:15" ht="12.75" customHeight="1">
      <c r="A736" s="67"/>
      <c r="B736" s="112">
        <f t="shared" si="18"/>
        <v>0</v>
      </c>
      <c r="C736" s="37"/>
      <c r="D736" s="67"/>
      <c r="E736" s="47"/>
      <c r="F736" s="41"/>
      <c r="G736" s="41"/>
      <c r="H736" s="48"/>
      <c r="I736" s="41"/>
      <c r="J736" s="41"/>
      <c r="K736" s="48"/>
      <c r="L736" s="41"/>
      <c r="M736" s="61"/>
      <c r="N736" s="41"/>
      <c r="O736" s="129"/>
    </row>
    <row r="737" spans="1:15" ht="12.75" customHeight="1">
      <c r="A737" s="67"/>
      <c r="B737" s="112">
        <f t="shared" si="18"/>
        <v>0</v>
      </c>
      <c r="C737" s="37"/>
      <c r="D737" s="67"/>
      <c r="E737" s="47"/>
      <c r="F737" s="41"/>
      <c r="G737" s="41"/>
      <c r="H737" s="48"/>
      <c r="I737" s="41"/>
      <c r="J737" s="41"/>
      <c r="K737" s="48"/>
      <c r="L737" s="41"/>
      <c r="M737" s="61"/>
      <c r="N737" s="41"/>
      <c r="O737" s="129"/>
    </row>
    <row r="738" spans="1:15" ht="12.75" customHeight="1">
      <c r="A738" s="67"/>
      <c r="B738" s="112">
        <f t="shared" si="18"/>
        <v>0</v>
      </c>
      <c r="C738" s="37"/>
      <c r="D738" s="67"/>
      <c r="E738" s="47"/>
      <c r="F738" s="41"/>
      <c r="G738" s="41"/>
      <c r="H738" s="48"/>
      <c r="I738" s="41"/>
      <c r="J738" s="41"/>
      <c r="K738" s="48"/>
      <c r="L738" s="41"/>
      <c r="M738" s="61"/>
      <c r="N738" s="41"/>
      <c r="O738" s="129"/>
    </row>
    <row r="739" spans="1:15" ht="12.75" customHeight="1">
      <c r="A739" s="67"/>
      <c r="B739" s="112">
        <f t="shared" si="18"/>
        <v>0</v>
      </c>
      <c r="C739" s="37"/>
      <c r="D739" s="67"/>
      <c r="E739" s="47"/>
      <c r="F739" s="41"/>
      <c r="G739" s="41"/>
      <c r="H739" s="48"/>
      <c r="I739" s="41"/>
      <c r="J739" s="41"/>
      <c r="K739" s="48"/>
      <c r="L739" s="41"/>
      <c r="M739" s="61"/>
      <c r="N739" s="41"/>
      <c r="O739" s="129"/>
    </row>
    <row r="740" spans="1:15" ht="12.75" customHeight="1">
      <c r="A740" s="67"/>
      <c r="B740" s="112">
        <f t="shared" si="18"/>
        <v>0</v>
      </c>
      <c r="C740" s="37"/>
      <c r="D740" s="67"/>
      <c r="E740" s="47"/>
      <c r="F740" s="41"/>
      <c r="G740" s="41"/>
      <c r="H740" s="48"/>
      <c r="I740" s="41"/>
      <c r="J740" s="41"/>
      <c r="K740" s="48"/>
      <c r="L740" s="41"/>
      <c r="M740" s="61"/>
      <c r="N740" s="41"/>
      <c r="O740" s="129"/>
    </row>
    <row r="741" spans="1:15" ht="12.75" customHeight="1">
      <c r="A741" s="67"/>
      <c r="B741" s="112">
        <f t="shared" si="18"/>
        <v>0</v>
      </c>
      <c r="C741" s="37"/>
      <c r="D741" s="67"/>
      <c r="E741" s="47"/>
      <c r="F741" s="41"/>
      <c r="G741" s="41"/>
      <c r="H741" s="48"/>
      <c r="I741" s="41"/>
      <c r="J741" s="41"/>
      <c r="K741" s="48"/>
      <c r="L741" s="41"/>
      <c r="M741" s="61"/>
      <c r="N741" s="41"/>
      <c r="O741" s="129"/>
    </row>
    <row r="742" spans="1:15" ht="12.75" customHeight="1">
      <c r="A742" s="67"/>
      <c r="B742" s="112">
        <f t="shared" si="18"/>
        <v>0</v>
      </c>
      <c r="C742" s="37"/>
      <c r="D742" s="67"/>
      <c r="E742" s="47"/>
      <c r="F742" s="41"/>
      <c r="G742" s="41"/>
      <c r="H742" s="48"/>
      <c r="I742" s="41"/>
      <c r="J742" s="41"/>
      <c r="K742" s="48"/>
      <c r="L742" s="41"/>
      <c r="M742" s="61"/>
      <c r="N742" s="41"/>
      <c r="O742" s="129"/>
    </row>
    <row r="743" spans="1:15" ht="12.75" customHeight="1">
      <c r="A743" s="67"/>
      <c r="B743" s="112">
        <f t="shared" si="18"/>
        <v>0</v>
      </c>
      <c r="C743" s="37"/>
      <c r="D743" s="67"/>
      <c r="E743" s="47"/>
      <c r="F743" s="41"/>
      <c r="G743" s="41"/>
      <c r="H743" s="48"/>
      <c r="I743" s="41"/>
      <c r="J743" s="41"/>
      <c r="K743" s="48"/>
      <c r="L743" s="41"/>
      <c r="M743" s="61"/>
      <c r="N743" s="41"/>
      <c r="O743" s="129"/>
    </row>
    <row r="744" spans="1:15" ht="12.75" customHeight="1">
      <c r="A744" s="67"/>
      <c r="B744" s="112">
        <f t="shared" si="18"/>
        <v>0</v>
      </c>
      <c r="C744" s="37"/>
      <c r="D744" s="67"/>
      <c r="E744" s="47"/>
      <c r="F744" s="41"/>
      <c r="G744" s="41"/>
      <c r="H744" s="48"/>
      <c r="I744" s="41"/>
      <c r="J744" s="41"/>
      <c r="K744" s="48"/>
      <c r="L744" s="41"/>
      <c r="M744" s="61"/>
      <c r="N744" s="41"/>
      <c r="O744" s="129"/>
    </row>
    <row r="745" spans="1:15" ht="12.75" customHeight="1">
      <c r="A745" s="67"/>
      <c r="B745" s="112">
        <f t="shared" si="18"/>
        <v>0</v>
      </c>
      <c r="C745" s="37"/>
      <c r="D745" s="67"/>
      <c r="E745" s="47"/>
      <c r="F745" s="41"/>
      <c r="G745" s="41"/>
      <c r="H745" s="48"/>
      <c r="I745" s="41"/>
      <c r="J745" s="41"/>
      <c r="K745" s="48"/>
      <c r="L745" s="41"/>
      <c r="M745" s="61"/>
      <c r="N745" s="41"/>
      <c r="O745" s="129"/>
    </row>
    <row r="746" spans="1:15" ht="12.75" customHeight="1">
      <c r="A746" s="67"/>
      <c r="B746" s="112">
        <f t="shared" si="18"/>
        <v>0</v>
      </c>
      <c r="C746" s="37"/>
      <c r="D746" s="67"/>
      <c r="E746" s="47"/>
      <c r="F746" s="41"/>
      <c r="G746" s="41"/>
      <c r="H746" s="48"/>
      <c r="I746" s="41"/>
      <c r="J746" s="41"/>
      <c r="K746" s="48"/>
      <c r="L746" s="41"/>
      <c r="M746" s="61"/>
      <c r="N746" s="41"/>
      <c r="O746" s="129"/>
    </row>
    <row r="747" spans="1:15" ht="12.75" customHeight="1">
      <c r="A747" s="67"/>
      <c r="B747" s="112">
        <f t="shared" si="18"/>
        <v>0</v>
      </c>
      <c r="C747" s="37"/>
      <c r="D747" s="67"/>
      <c r="E747" s="47"/>
      <c r="F747" s="41"/>
      <c r="G747" s="41"/>
      <c r="H747" s="48"/>
      <c r="I747" s="41"/>
      <c r="J747" s="41"/>
      <c r="K747" s="48"/>
      <c r="L747" s="41"/>
      <c r="M747" s="61"/>
      <c r="N747" s="41"/>
      <c r="O747" s="129"/>
    </row>
    <row r="748" spans="1:15" ht="12.75" customHeight="1">
      <c r="A748" s="67"/>
      <c r="B748" s="112">
        <f t="shared" si="18"/>
        <v>0</v>
      </c>
      <c r="C748" s="37"/>
      <c r="D748" s="67"/>
      <c r="E748" s="47"/>
      <c r="F748" s="41"/>
      <c r="G748" s="41"/>
      <c r="H748" s="48"/>
      <c r="I748" s="41"/>
      <c r="J748" s="41"/>
      <c r="K748" s="48"/>
      <c r="L748" s="41"/>
      <c r="M748" s="61"/>
      <c r="N748" s="41"/>
      <c r="O748" s="129"/>
    </row>
    <row r="749" spans="1:15" ht="12.75" customHeight="1">
      <c r="A749" s="67"/>
      <c r="B749" s="112">
        <f t="shared" si="18"/>
        <v>0</v>
      </c>
      <c r="C749" s="37"/>
      <c r="D749" s="67"/>
      <c r="E749" s="47"/>
      <c r="F749" s="41"/>
      <c r="G749" s="41"/>
      <c r="H749" s="48"/>
      <c r="I749" s="41"/>
      <c r="J749" s="41"/>
      <c r="K749" s="48"/>
      <c r="L749" s="41"/>
      <c r="M749" s="61"/>
      <c r="N749" s="41"/>
      <c r="O749" s="129"/>
    </row>
    <row r="750" spans="1:15" ht="12.75" customHeight="1">
      <c r="A750" s="67"/>
      <c r="B750" s="112">
        <f t="shared" si="18"/>
        <v>0</v>
      </c>
      <c r="C750" s="37"/>
      <c r="D750" s="67"/>
      <c r="E750" s="47"/>
      <c r="F750" s="41"/>
      <c r="G750" s="41"/>
      <c r="H750" s="48"/>
      <c r="I750" s="41"/>
      <c r="J750" s="41"/>
      <c r="K750" s="48"/>
      <c r="L750" s="41"/>
      <c r="M750" s="61"/>
      <c r="N750" s="41"/>
      <c r="O750" s="129"/>
    </row>
    <row r="751" spans="1:15" ht="12.75" customHeight="1">
      <c r="A751" s="67"/>
      <c r="B751" s="112">
        <f t="shared" si="18"/>
        <v>0</v>
      </c>
      <c r="C751" s="37"/>
      <c r="D751" s="67"/>
      <c r="E751" s="47"/>
      <c r="F751" s="41"/>
      <c r="G751" s="41"/>
      <c r="H751" s="48"/>
      <c r="I751" s="41"/>
      <c r="J751" s="41"/>
      <c r="K751" s="48"/>
      <c r="L751" s="41"/>
      <c r="M751" s="61"/>
      <c r="N751" s="41"/>
      <c r="O751" s="129"/>
    </row>
    <row r="752" spans="1:15" ht="12.75" customHeight="1">
      <c r="A752" s="67"/>
      <c r="B752" s="112">
        <f t="shared" si="18"/>
        <v>0</v>
      </c>
      <c r="C752" s="37"/>
      <c r="D752" s="67"/>
      <c r="E752" s="47"/>
      <c r="F752" s="41"/>
      <c r="G752" s="41"/>
      <c r="H752" s="48"/>
      <c r="I752" s="41"/>
      <c r="J752" s="41"/>
      <c r="K752" s="48"/>
      <c r="L752" s="41"/>
      <c r="M752" s="61"/>
      <c r="N752" s="41"/>
      <c r="O752" s="129"/>
    </row>
    <row r="753" spans="1:15" ht="12.75" customHeight="1">
      <c r="A753" s="67"/>
      <c r="B753" s="112">
        <f t="shared" si="18"/>
        <v>0</v>
      </c>
      <c r="C753" s="37"/>
      <c r="D753" s="67"/>
      <c r="E753" s="47"/>
      <c r="F753" s="41"/>
      <c r="G753" s="41"/>
      <c r="H753" s="48"/>
      <c r="I753" s="41"/>
      <c r="J753" s="41"/>
      <c r="K753" s="48"/>
      <c r="L753" s="41"/>
      <c r="M753" s="61"/>
      <c r="N753" s="41"/>
      <c r="O753" s="129"/>
    </row>
    <row r="754" spans="1:15" ht="12.75" customHeight="1">
      <c r="A754" s="67"/>
      <c r="B754" s="112">
        <f t="shared" si="18"/>
        <v>0</v>
      </c>
      <c r="C754" s="37"/>
      <c r="D754" s="67"/>
      <c r="E754" s="47"/>
      <c r="F754" s="41"/>
      <c r="G754" s="41"/>
      <c r="H754" s="48"/>
      <c r="I754" s="41"/>
      <c r="J754" s="41"/>
      <c r="K754" s="48"/>
      <c r="L754" s="41"/>
      <c r="M754" s="61"/>
      <c r="N754" s="41"/>
      <c r="O754" s="129"/>
    </row>
    <row r="755" spans="1:15" ht="12.75" customHeight="1">
      <c r="A755" s="67"/>
      <c r="B755" s="112">
        <f t="shared" si="18"/>
        <v>0</v>
      </c>
      <c r="C755" s="37"/>
      <c r="D755" s="67"/>
      <c r="E755" s="47"/>
      <c r="F755" s="41"/>
      <c r="G755" s="41"/>
      <c r="H755" s="48"/>
      <c r="I755" s="41"/>
      <c r="J755" s="41"/>
      <c r="K755" s="48"/>
      <c r="L755" s="41"/>
      <c r="M755" s="61"/>
      <c r="N755" s="41"/>
      <c r="O755" s="129"/>
    </row>
    <row r="756" spans="1:15" ht="12.75" customHeight="1">
      <c r="A756" s="67"/>
      <c r="B756" s="112">
        <f t="shared" si="18"/>
        <v>0</v>
      </c>
      <c r="C756" s="37"/>
      <c r="D756" s="67"/>
      <c r="E756" s="47"/>
      <c r="F756" s="41"/>
      <c r="G756" s="41"/>
      <c r="H756" s="48"/>
      <c r="I756" s="41"/>
      <c r="J756" s="41"/>
      <c r="K756" s="48"/>
      <c r="L756" s="41"/>
      <c r="M756" s="61"/>
      <c r="N756" s="41"/>
      <c r="O756" s="129"/>
    </row>
    <row r="757" spans="1:15" ht="12.75" customHeight="1">
      <c r="A757" s="67"/>
      <c r="B757" s="112">
        <f t="shared" si="18"/>
        <v>0</v>
      </c>
      <c r="C757" s="37"/>
      <c r="D757" s="67"/>
      <c r="E757" s="47"/>
      <c r="F757" s="41"/>
      <c r="G757" s="41"/>
      <c r="H757" s="48"/>
      <c r="I757" s="41"/>
      <c r="J757" s="41"/>
      <c r="K757" s="48"/>
      <c r="L757" s="41"/>
      <c r="M757" s="61"/>
      <c r="N757" s="41"/>
      <c r="O757" s="129"/>
    </row>
    <row r="758" spans="1:15" ht="12.75" customHeight="1">
      <c r="A758" s="67"/>
      <c r="B758" s="112">
        <f t="shared" si="18"/>
        <v>0</v>
      </c>
      <c r="C758" s="37"/>
      <c r="D758" s="67"/>
      <c r="E758" s="47"/>
      <c r="F758" s="41"/>
      <c r="G758" s="41"/>
      <c r="H758" s="48"/>
      <c r="I758" s="41"/>
      <c r="J758" s="41"/>
      <c r="K758" s="48"/>
      <c r="L758" s="41"/>
      <c r="M758" s="61"/>
      <c r="N758" s="41"/>
      <c r="O758" s="129"/>
    </row>
    <row r="759" spans="1:15" ht="12.75" customHeight="1">
      <c r="A759" s="67"/>
      <c r="B759" s="112">
        <f t="shared" si="18"/>
        <v>0</v>
      </c>
      <c r="C759" s="37"/>
      <c r="D759" s="67"/>
      <c r="E759" s="47"/>
      <c r="F759" s="41"/>
      <c r="G759" s="41"/>
      <c r="H759" s="48"/>
      <c r="I759" s="41"/>
      <c r="J759" s="41"/>
      <c r="K759" s="48"/>
      <c r="L759" s="41"/>
      <c r="M759" s="61"/>
      <c r="N759" s="41"/>
      <c r="O759" s="129"/>
    </row>
    <row r="760" spans="1:15" ht="12.75" customHeight="1">
      <c r="A760" s="67"/>
      <c r="B760" s="112">
        <f t="shared" si="18"/>
        <v>0</v>
      </c>
      <c r="C760" s="37"/>
      <c r="D760" s="67"/>
      <c r="E760" s="47"/>
      <c r="F760" s="41"/>
      <c r="G760" s="41"/>
      <c r="H760" s="48"/>
      <c r="I760" s="41"/>
      <c r="J760" s="41"/>
      <c r="K760" s="48"/>
      <c r="L760" s="41"/>
      <c r="M760" s="61"/>
      <c r="N760" s="41"/>
      <c r="O760" s="129"/>
    </row>
    <row r="761" spans="1:15" ht="12.75" customHeight="1">
      <c r="A761" s="67"/>
      <c r="B761" s="112">
        <f t="shared" si="18"/>
        <v>0</v>
      </c>
      <c r="C761" s="37"/>
      <c r="D761" s="67"/>
      <c r="E761" s="47"/>
      <c r="F761" s="41"/>
      <c r="G761" s="41"/>
      <c r="H761" s="48"/>
      <c r="I761" s="41"/>
      <c r="J761" s="41"/>
      <c r="K761" s="48"/>
      <c r="L761" s="41"/>
      <c r="M761" s="61"/>
      <c r="N761" s="41"/>
      <c r="O761" s="129"/>
    </row>
    <row r="762" spans="1:15" ht="12.75" customHeight="1">
      <c r="A762" s="67"/>
      <c r="B762" s="112">
        <f t="shared" si="18"/>
        <v>0</v>
      </c>
      <c r="C762" s="37"/>
      <c r="D762" s="67"/>
      <c r="E762" s="47"/>
      <c r="F762" s="41"/>
      <c r="G762" s="41"/>
      <c r="H762" s="48"/>
      <c r="I762" s="41"/>
      <c r="J762" s="41"/>
      <c r="K762" s="48"/>
      <c r="L762" s="41"/>
      <c r="M762" s="61"/>
      <c r="N762" s="41"/>
      <c r="O762" s="129"/>
    </row>
    <row r="763" spans="1:15" ht="12.75" customHeight="1">
      <c r="A763" s="67"/>
      <c r="B763" s="112">
        <f t="shared" si="18"/>
        <v>0</v>
      </c>
      <c r="C763" s="37"/>
      <c r="D763" s="67"/>
      <c r="E763" s="47"/>
      <c r="F763" s="41"/>
      <c r="G763" s="41"/>
      <c r="H763" s="48"/>
      <c r="I763" s="41"/>
      <c r="J763" s="41"/>
      <c r="K763" s="48"/>
      <c r="L763" s="41"/>
      <c r="M763" s="61"/>
      <c r="N763" s="41"/>
      <c r="O763" s="129"/>
    </row>
    <row r="764" spans="1:15" ht="12.75" customHeight="1">
      <c r="A764" s="67"/>
      <c r="B764" s="112">
        <f t="shared" si="18"/>
        <v>0</v>
      </c>
      <c r="C764" s="37"/>
      <c r="D764" s="67"/>
      <c r="E764" s="47"/>
      <c r="F764" s="41"/>
      <c r="G764" s="41"/>
      <c r="H764" s="48"/>
      <c r="I764" s="41"/>
      <c r="J764" s="41"/>
      <c r="K764" s="48"/>
      <c r="L764" s="41"/>
      <c r="M764" s="61"/>
      <c r="N764" s="41"/>
      <c r="O764" s="129"/>
    </row>
    <row r="765" spans="1:15" ht="12.75" customHeight="1">
      <c r="A765" s="67"/>
      <c r="B765" s="112">
        <f t="shared" si="18"/>
        <v>0</v>
      </c>
      <c r="C765" s="37"/>
      <c r="D765" s="67"/>
      <c r="E765" s="47"/>
      <c r="F765" s="41"/>
      <c r="G765" s="41"/>
      <c r="H765" s="48"/>
      <c r="I765" s="41"/>
      <c r="J765" s="41"/>
      <c r="K765" s="48"/>
      <c r="L765" s="41"/>
      <c r="M765" s="61"/>
      <c r="N765" s="41"/>
      <c r="O765" s="129"/>
    </row>
    <row r="766" spans="1:15" ht="12.75" customHeight="1">
      <c r="A766" s="67"/>
      <c r="B766" s="112">
        <f t="shared" si="18"/>
        <v>0</v>
      </c>
      <c r="C766" s="37"/>
      <c r="D766" s="67"/>
      <c r="E766" s="47"/>
      <c r="F766" s="41"/>
      <c r="G766" s="41"/>
      <c r="H766" s="48"/>
      <c r="I766" s="41"/>
      <c r="J766" s="41"/>
      <c r="K766" s="48"/>
      <c r="L766" s="41"/>
      <c r="M766" s="61"/>
      <c r="N766" s="41"/>
      <c r="O766" s="129"/>
    </row>
    <row r="767" spans="1:15" ht="12.75" customHeight="1">
      <c r="A767" s="67"/>
      <c r="B767" s="112">
        <f t="shared" si="18"/>
        <v>0</v>
      </c>
      <c r="C767" s="37"/>
      <c r="D767" s="67"/>
      <c r="E767" s="47"/>
      <c r="F767" s="41"/>
      <c r="G767" s="41"/>
      <c r="H767" s="48"/>
      <c r="I767" s="41"/>
      <c r="J767" s="41"/>
      <c r="K767" s="48"/>
      <c r="L767" s="41"/>
      <c r="M767" s="61"/>
      <c r="N767" s="41"/>
      <c r="O767" s="129"/>
    </row>
    <row r="768" spans="1:15" ht="12.75" customHeight="1">
      <c r="A768" s="67"/>
      <c r="B768" s="112">
        <f t="shared" si="18"/>
        <v>0</v>
      </c>
      <c r="C768" s="37"/>
      <c r="D768" s="67"/>
      <c r="E768" s="47"/>
      <c r="F768" s="41"/>
      <c r="G768" s="41"/>
      <c r="H768" s="48"/>
      <c r="I768" s="41"/>
      <c r="J768" s="41"/>
      <c r="K768" s="48"/>
      <c r="L768" s="41"/>
      <c r="M768" s="61"/>
      <c r="N768" s="41"/>
      <c r="O768" s="129"/>
    </row>
    <row r="769" spans="1:15" ht="12.75" customHeight="1">
      <c r="A769" s="67"/>
      <c r="B769" s="112">
        <f t="shared" si="18"/>
        <v>0</v>
      </c>
      <c r="C769" s="37"/>
      <c r="D769" s="67"/>
      <c r="E769" s="47"/>
      <c r="F769" s="41"/>
      <c r="G769" s="41"/>
      <c r="H769" s="48"/>
      <c r="I769" s="41"/>
      <c r="J769" s="41"/>
      <c r="K769" s="48"/>
      <c r="L769" s="41"/>
      <c r="M769" s="61"/>
      <c r="N769" s="41"/>
      <c r="O769" s="129"/>
    </row>
    <row r="770" spans="1:15" ht="12.75" customHeight="1">
      <c r="A770" s="67"/>
      <c r="B770" s="112">
        <f t="shared" si="18"/>
        <v>0</v>
      </c>
      <c r="C770" s="37"/>
      <c r="D770" s="67"/>
      <c r="E770" s="47"/>
      <c r="F770" s="41"/>
      <c r="G770" s="41"/>
      <c r="H770" s="48"/>
      <c r="I770" s="41"/>
      <c r="J770" s="41"/>
      <c r="K770" s="48"/>
      <c r="L770" s="41"/>
      <c r="M770" s="61"/>
      <c r="N770" s="41"/>
      <c r="O770" s="129"/>
    </row>
    <row r="771" spans="1:15" ht="12.75" customHeight="1">
      <c r="A771" s="67"/>
      <c r="B771" s="112">
        <f t="shared" si="18"/>
        <v>0</v>
      </c>
      <c r="C771" s="37"/>
      <c r="D771" s="67"/>
      <c r="E771" s="47"/>
      <c r="F771" s="41"/>
      <c r="G771" s="41"/>
      <c r="H771" s="48"/>
      <c r="I771" s="41"/>
      <c r="J771" s="41"/>
      <c r="K771" s="48"/>
      <c r="L771" s="41"/>
      <c r="M771" s="61"/>
      <c r="N771" s="41"/>
      <c r="O771" s="129"/>
    </row>
    <row r="772" spans="1:15" ht="12.75" customHeight="1">
      <c r="A772" s="67"/>
      <c r="B772" s="112">
        <f t="shared" si="18"/>
        <v>0</v>
      </c>
      <c r="C772" s="37"/>
      <c r="D772" s="67"/>
      <c r="E772" s="47"/>
      <c r="F772" s="41"/>
      <c r="G772" s="41"/>
      <c r="H772" s="48"/>
      <c r="I772" s="41"/>
      <c r="J772" s="41"/>
      <c r="K772" s="48"/>
      <c r="L772" s="41"/>
      <c r="M772" s="61"/>
      <c r="N772" s="41"/>
      <c r="O772" s="129"/>
    </row>
    <row r="773" spans="1:15" ht="12.75" customHeight="1">
      <c r="A773" s="67"/>
      <c r="B773" s="112">
        <f t="shared" si="18"/>
        <v>0</v>
      </c>
      <c r="C773" s="37"/>
      <c r="D773" s="67"/>
      <c r="E773" s="47"/>
      <c r="F773" s="41"/>
      <c r="G773" s="41"/>
      <c r="H773" s="48"/>
      <c r="I773" s="41"/>
      <c r="J773" s="41"/>
      <c r="K773" s="48"/>
      <c r="L773" s="41"/>
      <c r="M773" s="61"/>
      <c r="N773" s="41"/>
      <c r="O773" s="129"/>
    </row>
    <row r="774" spans="1:15" ht="12.75" customHeight="1">
      <c r="A774" s="67"/>
      <c r="B774" s="112">
        <f t="shared" si="18"/>
        <v>0</v>
      </c>
      <c r="C774" s="37"/>
      <c r="D774" s="67"/>
      <c r="E774" s="47"/>
      <c r="F774" s="41"/>
      <c r="G774" s="41"/>
      <c r="H774" s="48"/>
      <c r="I774" s="41"/>
      <c r="J774" s="41"/>
      <c r="K774" s="48"/>
      <c r="L774" s="41"/>
      <c r="M774" s="61"/>
      <c r="N774" s="41"/>
      <c r="O774" s="129"/>
    </row>
    <row r="775" spans="1:15" ht="12.75" customHeight="1">
      <c r="A775" s="67"/>
      <c r="B775" s="112">
        <f t="shared" si="18"/>
        <v>0</v>
      </c>
      <c r="C775" s="37"/>
      <c r="D775" s="67"/>
      <c r="E775" s="47"/>
      <c r="F775" s="41"/>
      <c r="G775" s="41"/>
      <c r="H775" s="48"/>
      <c r="I775" s="41"/>
      <c r="J775" s="41"/>
      <c r="K775" s="48"/>
      <c r="L775" s="41"/>
      <c r="M775" s="61"/>
      <c r="N775" s="41"/>
      <c r="O775" s="129"/>
    </row>
    <row r="776" spans="1:15" ht="12.75" customHeight="1">
      <c r="A776" s="67"/>
      <c r="B776" s="112">
        <f t="shared" si="18"/>
        <v>0</v>
      </c>
      <c r="C776" s="37"/>
      <c r="D776" s="67"/>
      <c r="E776" s="47"/>
      <c r="F776" s="41"/>
      <c r="G776" s="41"/>
      <c r="H776" s="48"/>
      <c r="I776" s="41"/>
      <c r="J776" s="41"/>
      <c r="K776" s="48"/>
      <c r="L776" s="41"/>
      <c r="M776" s="61"/>
      <c r="N776" s="41"/>
      <c r="O776" s="129"/>
    </row>
    <row r="777" spans="1:15" ht="12.75" customHeight="1">
      <c r="A777" s="67"/>
      <c r="B777" s="112">
        <f t="shared" si="18"/>
        <v>0</v>
      </c>
      <c r="C777" s="37"/>
      <c r="D777" s="67"/>
      <c r="E777" s="47"/>
      <c r="F777" s="41"/>
      <c r="G777" s="41"/>
      <c r="H777" s="48"/>
      <c r="I777" s="41"/>
      <c r="J777" s="41"/>
      <c r="K777" s="48"/>
      <c r="L777" s="41"/>
      <c r="M777" s="61"/>
      <c r="N777" s="41"/>
      <c r="O777" s="129"/>
    </row>
    <row r="778" spans="1:15" ht="12.75" customHeight="1">
      <c r="A778" s="67"/>
      <c r="B778" s="112">
        <f t="shared" si="18"/>
        <v>0</v>
      </c>
      <c r="C778" s="37"/>
      <c r="D778" s="67"/>
      <c r="E778" s="47"/>
      <c r="F778" s="41"/>
      <c r="G778" s="41"/>
      <c r="H778" s="48"/>
      <c r="I778" s="41"/>
      <c r="J778" s="41"/>
      <c r="K778" s="48"/>
      <c r="L778" s="41"/>
      <c r="M778" s="61"/>
      <c r="N778" s="41"/>
      <c r="O778" s="129"/>
    </row>
    <row r="779" spans="1:15" ht="12.75" customHeight="1">
      <c r="A779" s="67"/>
      <c r="B779" s="112">
        <f t="shared" si="18"/>
        <v>0</v>
      </c>
      <c r="C779" s="37"/>
      <c r="D779" s="67"/>
      <c r="E779" s="47"/>
      <c r="F779" s="41"/>
      <c r="G779" s="41"/>
      <c r="H779" s="48"/>
      <c r="I779" s="41"/>
      <c r="J779" s="41"/>
      <c r="K779" s="48"/>
      <c r="L779" s="41"/>
      <c r="M779" s="61"/>
      <c r="N779" s="41"/>
      <c r="O779" s="129"/>
    </row>
    <row r="780" spans="1:15" ht="12.75" customHeight="1">
      <c r="A780" s="67"/>
      <c r="B780" s="112">
        <f t="shared" si="18"/>
        <v>0</v>
      </c>
      <c r="C780" s="37"/>
      <c r="D780" s="67"/>
      <c r="E780" s="47"/>
      <c r="F780" s="41"/>
      <c r="G780" s="41"/>
      <c r="H780" s="48"/>
      <c r="I780" s="41"/>
      <c r="J780" s="41"/>
      <c r="K780" s="48"/>
      <c r="L780" s="41"/>
      <c r="M780" s="61"/>
      <c r="N780" s="41"/>
      <c r="O780" s="129"/>
    </row>
    <row r="781" spans="1:15" ht="12.75" customHeight="1">
      <c r="A781" s="67"/>
      <c r="B781" s="112">
        <f t="shared" si="18"/>
        <v>0</v>
      </c>
      <c r="C781" s="37"/>
      <c r="D781" s="67"/>
      <c r="E781" s="47"/>
      <c r="F781" s="41"/>
      <c r="G781" s="41"/>
      <c r="H781" s="48"/>
      <c r="I781" s="41"/>
      <c r="J781" s="41"/>
      <c r="K781" s="48"/>
      <c r="L781" s="41"/>
      <c r="M781" s="61"/>
      <c r="N781" s="41"/>
      <c r="O781" s="129"/>
    </row>
    <row r="782" spans="1:15" ht="12.75" customHeight="1">
      <c r="A782" s="67"/>
      <c r="B782" s="112">
        <f t="shared" si="18"/>
        <v>0</v>
      </c>
      <c r="C782" s="37"/>
      <c r="D782" s="67"/>
      <c r="E782" s="47"/>
      <c r="F782" s="41"/>
      <c r="G782" s="41"/>
      <c r="H782" s="48"/>
      <c r="I782" s="41"/>
      <c r="J782" s="41"/>
      <c r="K782" s="48"/>
      <c r="L782" s="41"/>
      <c r="M782" s="61"/>
      <c r="N782" s="41"/>
      <c r="O782" s="129"/>
    </row>
    <row r="783" spans="1:15" ht="12.75" customHeight="1">
      <c r="A783" s="67"/>
      <c r="B783" s="112">
        <f t="shared" si="18"/>
        <v>0</v>
      </c>
      <c r="C783" s="37"/>
      <c r="D783" s="67"/>
      <c r="E783" s="47"/>
      <c r="F783" s="41"/>
      <c r="G783" s="41"/>
      <c r="H783" s="48"/>
      <c r="I783" s="41"/>
      <c r="J783" s="41"/>
      <c r="K783" s="48"/>
      <c r="L783" s="41"/>
      <c r="M783" s="61"/>
      <c r="N783" s="41"/>
      <c r="O783" s="129"/>
    </row>
    <row r="784" spans="1:15" ht="12.75" customHeight="1">
      <c r="A784" s="67"/>
      <c r="B784" s="112">
        <f t="shared" si="18"/>
        <v>0</v>
      </c>
      <c r="C784" s="37"/>
      <c r="D784" s="67"/>
      <c r="E784" s="47"/>
      <c r="F784" s="41"/>
      <c r="G784" s="41"/>
      <c r="H784" s="48"/>
      <c r="I784" s="41"/>
      <c r="J784" s="41"/>
      <c r="K784" s="48"/>
      <c r="L784" s="41"/>
      <c r="M784" s="61"/>
      <c r="N784" s="41"/>
      <c r="O784" s="129"/>
    </row>
    <row r="785" spans="1:15" ht="12.75" customHeight="1">
      <c r="A785" s="67"/>
      <c r="B785" s="112">
        <f t="shared" si="18"/>
        <v>0</v>
      </c>
      <c r="C785" s="37"/>
      <c r="D785" s="67"/>
      <c r="E785" s="47"/>
      <c r="F785" s="41"/>
      <c r="G785" s="41"/>
      <c r="H785" s="48"/>
      <c r="I785" s="41"/>
      <c r="J785" s="41"/>
      <c r="K785" s="48"/>
      <c r="L785" s="41"/>
      <c r="M785" s="61"/>
      <c r="N785" s="41"/>
      <c r="O785" s="129"/>
    </row>
    <row r="786" spans="1:15" ht="12.75" customHeight="1">
      <c r="A786" s="67"/>
      <c r="B786" s="112">
        <f t="shared" ref="B786:B849" si="19">$C$2</f>
        <v>0</v>
      </c>
      <c r="C786" s="37"/>
      <c r="D786" s="67"/>
      <c r="E786" s="47"/>
      <c r="F786" s="41"/>
      <c r="G786" s="41"/>
      <c r="H786" s="48"/>
      <c r="I786" s="41"/>
      <c r="J786" s="41"/>
      <c r="K786" s="48"/>
      <c r="L786" s="41"/>
      <c r="M786" s="61"/>
      <c r="N786" s="41"/>
      <c r="O786" s="129"/>
    </row>
    <row r="787" spans="1:15" ht="12.75" customHeight="1">
      <c r="A787" s="67"/>
      <c r="B787" s="112">
        <f t="shared" si="19"/>
        <v>0</v>
      </c>
      <c r="C787" s="37"/>
      <c r="D787" s="67"/>
      <c r="E787" s="47"/>
      <c r="F787" s="41"/>
      <c r="G787" s="41"/>
      <c r="H787" s="48"/>
      <c r="I787" s="41"/>
      <c r="J787" s="41"/>
      <c r="K787" s="48"/>
      <c r="L787" s="41"/>
      <c r="M787" s="61"/>
      <c r="N787" s="41"/>
      <c r="O787" s="129"/>
    </row>
    <row r="788" spans="1:15" ht="12.75" customHeight="1">
      <c r="A788" s="67"/>
      <c r="B788" s="112">
        <f t="shared" si="19"/>
        <v>0</v>
      </c>
      <c r="C788" s="37"/>
      <c r="D788" s="67"/>
      <c r="E788" s="47"/>
      <c r="F788" s="41"/>
      <c r="G788" s="41"/>
      <c r="H788" s="48"/>
      <c r="I788" s="41"/>
      <c r="J788" s="41"/>
      <c r="K788" s="48"/>
      <c r="L788" s="41"/>
      <c r="M788" s="61"/>
      <c r="N788" s="41"/>
      <c r="O788" s="129"/>
    </row>
    <row r="789" spans="1:15" ht="12.75" customHeight="1">
      <c r="A789" s="67"/>
      <c r="B789" s="112">
        <f t="shared" si="19"/>
        <v>0</v>
      </c>
      <c r="C789" s="37"/>
      <c r="D789" s="67"/>
      <c r="E789" s="47"/>
      <c r="F789" s="41"/>
      <c r="G789" s="41"/>
      <c r="H789" s="48"/>
      <c r="I789" s="41"/>
      <c r="J789" s="41"/>
      <c r="K789" s="48"/>
      <c r="L789" s="41"/>
      <c r="M789" s="61"/>
      <c r="N789" s="41"/>
      <c r="O789" s="129"/>
    </row>
    <row r="790" spans="1:15" ht="12.75" customHeight="1">
      <c r="A790" s="67"/>
      <c r="B790" s="112">
        <f t="shared" si="19"/>
        <v>0</v>
      </c>
      <c r="C790" s="37"/>
      <c r="D790" s="67"/>
      <c r="E790" s="47"/>
      <c r="F790" s="41"/>
      <c r="G790" s="41"/>
      <c r="H790" s="48"/>
      <c r="I790" s="41"/>
      <c r="J790" s="41"/>
      <c r="K790" s="48"/>
      <c r="L790" s="41"/>
      <c r="M790" s="61"/>
      <c r="N790" s="41"/>
      <c r="O790" s="129"/>
    </row>
    <row r="791" spans="1:15" ht="12.75" customHeight="1">
      <c r="A791" s="67"/>
      <c r="B791" s="112">
        <f t="shared" si="19"/>
        <v>0</v>
      </c>
      <c r="C791" s="37"/>
      <c r="D791" s="67"/>
      <c r="E791" s="47"/>
      <c r="F791" s="41"/>
      <c r="G791" s="41"/>
      <c r="H791" s="48"/>
      <c r="I791" s="41"/>
      <c r="J791" s="41"/>
      <c r="K791" s="48"/>
      <c r="L791" s="41"/>
      <c r="M791" s="61"/>
      <c r="N791" s="41"/>
      <c r="O791" s="129"/>
    </row>
    <row r="792" spans="1:15" ht="12.75" customHeight="1">
      <c r="A792" s="67"/>
      <c r="B792" s="112">
        <f t="shared" si="19"/>
        <v>0</v>
      </c>
      <c r="C792" s="37"/>
      <c r="D792" s="67"/>
      <c r="E792" s="47"/>
      <c r="F792" s="41"/>
      <c r="G792" s="41"/>
      <c r="H792" s="48"/>
      <c r="I792" s="41"/>
      <c r="J792" s="41"/>
      <c r="K792" s="48"/>
      <c r="L792" s="41"/>
      <c r="M792" s="61"/>
      <c r="N792" s="41"/>
      <c r="O792" s="129"/>
    </row>
    <row r="793" spans="1:15" ht="12.75" customHeight="1">
      <c r="A793" s="67"/>
      <c r="B793" s="112">
        <f t="shared" si="19"/>
        <v>0</v>
      </c>
      <c r="C793" s="37"/>
      <c r="D793" s="67"/>
      <c r="E793" s="47"/>
      <c r="F793" s="41"/>
      <c r="G793" s="41"/>
      <c r="H793" s="48"/>
      <c r="I793" s="41"/>
      <c r="J793" s="41"/>
      <c r="K793" s="48"/>
      <c r="L793" s="41"/>
      <c r="M793" s="61"/>
      <c r="N793" s="41"/>
      <c r="O793" s="129"/>
    </row>
    <row r="794" spans="1:15" ht="12.75" customHeight="1">
      <c r="A794" s="67"/>
      <c r="B794" s="112">
        <f t="shared" si="19"/>
        <v>0</v>
      </c>
      <c r="C794" s="37"/>
      <c r="D794" s="67"/>
      <c r="E794" s="47"/>
      <c r="F794" s="41"/>
      <c r="G794" s="41"/>
      <c r="H794" s="48"/>
      <c r="I794" s="41"/>
      <c r="J794" s="41"/>
      <c r="K794" s="48"/>
      <c r="L794" s="41"/>
      <c r="M794" s="61"/>
      <c r="N794" s="41"/>
      <c r="O794" s="129"/>
    </row>
    <row r="795" spans="1:15" ht="12.75" customHeight="1">
      <c r="A795" s="67"/>
      <c r="B795" s="112">
        <f t="shared" si="19"/>
        <v>0</v>
      </c>
      <c r="C795" s="37"/>
      <c r="D795" s="67"/>
      <c r="E795" s="47"/>
      <c r="F795" s="41"/>
      <c r="G795" s="41"/>
      <c r="H795" s="48"/>
      <c r="I795" s="41"/>
      <c r="J795" s="41"/>
      <c r="K795" s="48"/>
      <c r="L795" s="41"/>
      <c r="M795" s="61"/>
      <c r="N795" s="41"/>
      <c r="O795" s="129"/>
    </row>
    <row r="796" spans="1:15" ht="12.75" customHeight="1">
      <c r="A796" s="67"/>
      <c r="B796" s="112">
        <f t="shared" si="19"/>
        <v>0</v>
      </c>
      <c r="C796" s="37"/>
      <c r="D796" s="67"/>
      <c r="E796" s="47"/>
      <c r="F796" s="41"/>
      <c r="G796" s="41"/>
      <c r="H796" s="48"/>
      <c r="I796" s="41"/>
      <c r="J796" s="41"/>
      <c r="K796" s="48"/>
      <c r="L796" s="41"/>
      <c r="M796" s="61"/>
      <c r="N796" s="41"/>
      <c r="O796" s="129"/>
    </row>
    <row r="797" spans="1:15" ht="12.75" customHeight="1">
      <c r="A797" s="67"/>
      <c r="B797" s="112">
        <f t="shared" si="19"/>
        <v>0</v>
      </c>
      <c r="C797" s="37"/>
      <c r="D797" s="67"/>
      <c r="E797" s="47"/>
      <c r="F797" s="41"/>
      <c r="G797" s="41"/>
      <c r="H797" s="48"/>
      <c r="I797" s="41"/>
      <c r="J797" s="41"/>
      <c r="K797" s="48"/>
      <c r="L797" s="41"/>
      <c r="M797" s="61"/>
      <c r="N797" s="41"/>
      <c r="O797" s="129"/>
    </row>
    <row r="798" spans="1:15" ht="12.75" customHeight="1">
      <c r="A798" s="67"/>
      <c r="B798" s="112">
        <f t="shared" si="19"/>
        <v>0</v>
      </c>
      <c r="C798" s="37"/>
      <c r="D798" s="67"/>
      <c r="E798" s="47"/>
      <c r="F798" s="41"/>
      <c r="G798" s="41"/>
      <c r="H798" s="48"/>
      <c r="I798" s="41"/>
      <c r="J798" s="41"/>
      <c r="K798" s="48"/>
      <c r="L798" s="41"/>
      <c r="M798" s="61"/>
      <c r="N798" s="41"/>
      <c r="O798" s="129"/>
    </row>
    <row r="799" spans="1:15" ht="12.75" customHeight="1">
      <c r="A799" s="67"/>
      <c r="B799" s="112">
        <f t="shared" si="19"/>
        <v>0</v>
      </c>
      <c r="C799" s="37"/>
      <c r="D799" s="67"/>
      <c r="E799" s="47"/>
      <c r="F799" s="41"/>
      <c r="G799" s="41"/>
      <c r="H799" s="48"/>
      <c r="I799" s="41"/>
      <c r="J799" s="41"/>
      <c r="K799" s="48"/>
      <c r="L799" s="41"/>
      <c r="M799" s="61"/>
      <c r="N799" s="41"/>
      <c r="O799" s="129"/>
    </row>
    <row r="800" spans="1:15" ht="12.75" customHeight="1">
      <c r="A800" s="67"/>
      <c r="B800" s="112">
        <f t="shared" si="19"/>
        <v>0</v>
      </c>
      <c r="C800" s="37"/>
      <c r="D800" s="67"/>
      <c r="E800" s="47"/>
      <c r="F800" s="41"/>
      <c r="G800" s="41"/>
      <c r="H800" s="48"/>
      <c r="I800" s="41"/>
      <c r="J800" s="41"/>
      <c r="K800" s="48"/>
      <c r="L800" s="41"/>
      <c r="M800" s="61"/>
      <c r="N800" s="41"/>
      <c r="O800" s="129"/>
    </row>
    <row r="801" spans="1:15" ht="12.75" customHeight="1">
      <c r="A801" s="67"/>
      <c r="B801" s="112">
        <f t="shared" si="19"/>
        <v>0</v>
      </c>
      <c r="C801" s="37"/>
      <c r="D801" s="67"/>
      <c r="E801" s="47"/>
      <c r="F801" s="41"/>
      <c r="G801" s="41"/>
      <c r="H801" s="48"/>
      <c r="I801" s="41"/>
      <c r="J801" s="41"/>
      <c r="K801" s="48"/>
      <c r="L801" s="41"/>
      <c r="M801" s="61"/>
      <c r="N801" s="41"/>
      <c r="O801" s="129"/>
    </row>
    <row r="802" spans="1:15" ht="12.75" customHeight="1">
      <c r="A802" s="67"/>
      <c r="B802" s="112">
        <f t="shared" si="19"/>
        <v>0</v>
      </c>
      <c r="C802" s="37"/>
      <c r="D802" s="67"/>
      <c r="E802" s="47"/>
      <c r="F802" s="41"/>
      <c r="G802" s="41"/>
      <c r="H802" s="48"/>
      <c r="I802" s="41"/>
      <c r="J802" s="41"/>
      <c r="K802" s="48"/>
      <c r="L802" s="41"/>
      <c r="M802" s="61"/>
      <c r="N802" s="41"/>
      <c r="O802" s="129"/>
    </row>
    <row r="803" spans="1:15" ht="12.75" customHeight="1">
      <c r="A803" s="67"/>
      <c r="B803" s="112">
        <f t="shared" si="19"/>
        <v>0</v>
      </c>
      <c r="C803" s="37"/>
      <c r="D803" s="67"/>
      <c r="E803" s="47"/>
      <c r="F803" s="41"/>
      <c r="G803" s="41"/>
      <c r="H803" s="48"/>
      <c r="I803" s="41"/>
      <c r="J803" s="41"/>
      <c r="K803" s="48"/>
      <c r="L803" s="41"/>
      <c r="M803" s="61"/>
      <c r="N803" s="41"/>
      <c r="O803" s="129"/>
    </row>
    <row r="804" spans="1:15" ht="12.75" customHeight="1">
      <c r="A804" s="67"/>
      <c r="B804" s="112">
        <f t="shared" si="19"/>
        <v>0</v>
      </c>
      <c r="C804" s="37"/>
      <c r="D804" s="67"/>
      <c r="E804" s="47"/>
      <c r="F804" s="41"/>
      <c r="G804" s="41"/>
      <c r="H804" s="48"/>
      <c r="I804" s="41"/>
      <c r="J804" s="41"/>
      <c r="K804" s="48"/>
      <c r="L804" s="41"/>
      <c r="M804" s="61"/>
      <c r="N804" s="41"/>
      <c r="O804" s="129"/>
    </row>
    <row r="805" spans="1:15" ht="12.75" customHeight="1">
      <c r="A805" s="67"/>
      <c r="B805" s="112">
        <f t="shared" si="19"/>
        <v>0</v>
      </c>
      <c r="C805" s="37"/>
      <c r="D805" s="67"/>
      <c r="E805" s="47"/>
      <c r="F805" s="41"/>
      <c r="G805" s="41"/>
      <c r="H805" s="48"/>
      <c r="I805" s="41"/>
      <c r="J805" s="41"/>
      <c r="K805" s="48"/>
      <c r="L805" s="41"/>
      <c r="M805" s="61"/>
      <c r="N805" s="41"/>
      <c r="O805" s="129"/>
    </row>
    <row r="806" spans="1:15" ht="12.75" customHeight="1">
      <c r="A806" s="67"/>
      <c r="B806" s="112">
        <f t="shared" si="19"/>
        <v>0</v>
      </c>
      <c r="C806" s="37"/>
      <c r="D806" s="67"/>
      <c r="E806" s="47"/>
      <c r="F806" s="41"/>
      <c r="G806" s="41"/>
      <c r="H806" s="48"/>
      <c r="I806" s="41"/>
      <c r="J806" s="41"/>
      <c r="K806" s="48"/>
      <c r="L806" s="41"/>
      <c r="M806" s="61"/>
      <c r="N806" s="41"/>
      <c r="O806" s="129"/>
    </row>
    <row r="807" spans="1:15" ht="12.75" customHeight="1">
      <c r="A807" s="67"/>
      <c r="B807" s="112">
        <f t="shared" si="19"/>
        <v>0</v>
      </c>
      <c r="C807" s="37"/>
      <c r="D807" s="67"/>
      <c r="E807" s="47"/>
      <c r="F807" s="41"/>
      <c r="G807" s="41"/>
      <c r="H807" s="48"/>
      <c r="I807" s="41"/>
      <c r="J807" s="41"/>
      <c r="K807" s="48"/>
      <c r="L807" s="41"/>
      <c r="M807" s="61"/>
      <c r="N807" s="41"/>
      <c r="O807" s="129"/>
    </row>
    <row r="808" spans="1:15" ht="12.75" customHeight="1">
      <c r="A808" s="67"/>
      <c r="B808" s="112">
        <f t="shared" si="19"/>
        <v>0</v>
      </c>
      <c r="C808" s="37"/>
      <c r="D808" s="67"/>
      <c r="E808" s="47"/>
      <c r="F808" s="41"/>
      <c r="G808" s="41"/>
      <c r="H808" s="48"/>
      <c r="I808" s="41"/>
      <c r="J808" s="41"/>
      <c r="K808" s="48"/>
      <c r="L808" s="41"/>
      <c r="M808" s="61"/>
      <c r="N808" s="41"/>
      <c r="O808" s="129"/>
    </row>
    <row r="809" spans="1:15" ht="12.75" customHeight="1">
      <c r="A809" s="67"/>
      <c r="B809" s="112">
        <f t="shared" si="19"/>
        <v>0</v>
      </c>
      <c r="C809" s="37"/>
      <c r="D809" s="67"/>
      <c r="E809" s="47"/>
      <c r="F809" s="41"/>
      <c r="G809" s="41"/>
      <c r="H809" s="48"/>
      <c r="I809" s="41"/>
      <c r="J809" s="41"/>
      <c r="K809" s="48"/>
      <c r="L809" s="41"/>
      <c r="M809" s="61"/>
      <c r="N809" s="41"/>
      <c r="O809" s="129"/>
    </row>
    <row r="810" spans="1:15" ht="12.75" customHeight="1">
      <c r="A810" s="67"/>
      <c r="B810" s="112">
        <f t="shared" si="19"/>
        <v>0</v>
      </c>
      <c r="C810" s="37"/>
      <c r="D810" s="67"/>
      <c r="E810" s="47"/>
      <c r="F810" s="41"/>
      <c r="G810" s="41"/>
      <c r="H810" s="48"/>
      <c r="I810" s="41"/>
      <c r="J810" s="41"/>
      <c r="K810" s="48"/>
      <c r="L810" s="41"/>
      <c r="M810" s="61"/>
      <c r="N810" s="41"/>
      <c r="O810" s="129"/>
    </row>
    <row r="811" spans="1:15" ht="12.75" customHeight="1">
      <c r="A811" s="67"/>
      <c r="B811" s="112">
        <f t="shared" si="19"/>
        <v>0</v>
      </c>
      <c r="C811" s="37"/>
      <c r="D811" s="67"/>
      <c r="E811" s="47"/>
      <c r="F811" s="41"/>
      <c r="G811" s="41"/>
      <c r="H811" s="48"/>
      <c r="I811" s="41"/>
      <c r="J811" s="41"/>
      <c r="K811" s="48"/>
      <c r="L811" s="41"/>
      <c r="M811" s="61"/>
      <c r="N811" s="41"/>
      <c r="O811" s="129"/>
    </row>
    <row r="812" spans="1:15" ht="12.75" customHeight="1">
      <c r="A812" s="67"/>
      <c r="B812" s="112">
        <f t="shared" si="19"/>
        <v>0</v>
      </c>
      <c r="C812" s="37"/>
      <c r="D812" s="67"/>
      <c r="E812" s="47"/>
      <c r="F812" s="41"/>
      <c r="G812" s="41"/>
      <c r="H812" s="48"/>
      <c r="I812" s="41"/>
      <c r="J812" s="41"/>
      <c r="K812" s="48"/>
      <c r="L812" s="41"/>
      <c r="M812" s="61"/>
      <c r="N812" s="41"/>
      <c r="O812" s="129"/>
    </row>
    <row r="813" spans="1:15" ht="12.75" customHeight="1">
      <c r="A813" s="67"/>
      <c r="B813" s="112">
        <f t="shared" si="19"/>
        <v>0</v>
      </c>
      <c r="C813" s="37"/>
      <c r="D813" s="67"/>
      <c r="E813" s="47"/>
      <c r="F813" s="41"/>
      <c r="G813" s="41"/>
      <c r="H813" s="48"/>
      <c r="I813" s="41"/>
      <c r="J813" s="41"/>
      <c r="K813" s="48"/>
      <c r="L813" s="41"/>
      <c r="M813" s="61"/>
      <c r="N813" s="41"/>
      <c r="O813" s="129"/>
    </row>
    <row r="814" spans="1:15" ht="12.75" customHeight="1">
      <c r="A814" s="67"/>
      <c r="B814" s="112">
        <f t="shared" si="19"/>
        <v>0</v>
      </c>
      <c r="C814" s="37"/>
      <c r="D814" s="67"/>
      <c r="E814" s="47"/>
      <c r="F814" s="41"/>
      <c r="G814" s="41"/>
      <c r="H814" s="48"/>
      <c r="I814" s="41"/>
      <c r="J814" s="41"/>
      <c r="K814" s="48"/>
      <c r="L814" s="41"/>
      <c r="M814" s="61"/>
      <c r="N814" s="41"/>
      <c r="O814" s="129"/>
    </row>
    <row r="815" spans="1:15" ht="12.75" customHeight="1">
      <c r="A815" s="67"/>
      <c r="B815" s="112">
        <f t="shared" si="19"/>
        <v>0</v>
      </c>
      <c r="C815" s="37"/>
      <c r="D815" s="67"/>
      <c r="E815" s="47"/>
      <c r="F815" s="41"/>
      <c r="G815" s="41"/>
      <c r="H815" s="48"/>
      <c r="I815" s="41"/>
      <c r="J815" s="41"/>
      <c r="K815" s="48"/>
      <c r="L815" s="41"/>
      <c r="M815" s="61"/>
      <c r="N815" s="41"/>
      <c r="O815" s="129"/>
    </row>
    <row r="816" spans="1:15" ht="12.75" customHeight="1">
      <c r="A816" s="67"/>
      <c r="B816" s="112">
        <f t="shared" si="19"/>
        <v>0</v>
      </c>
      <c r="C816" s="37"/>
      <c r="D816" s="67"/>
      <c r="E816" s="47"/>
      <c r="F816" s="41"/>
      <c r="G816" s="41"/>
      <c r="H816" s="48"/>
      <c r="I816" s="41"/>
      <c r="J816" s="41"/>
      <c r="K816" s="48"/>
      <c r="L816" s="41"/>
      <c r="M816" s="61"/>
      <c r="N816" s="41"/>
      <c r="O816" s="129"/>
    </row>
    <row r="817" spans="1:15" ht="12.75" customHeight="1">
      <c r="A817" s="67"/>
      <c r="B817" s="112">
        <f t="shared" si="19"/>
        <v>0</v>
      </c>
      <c r="C817" s="37"/>
      <c r="D817" s="67"/>
      <c r="E817" s="47"/>
      <c r="F817" s="41"/>
      <c r="G817" s="41"/>
      <c r="H817" s="48"/>
      <c r="I817" s="41"/>
      <c r="J817" s="41"/>
      <c r="K817" s="48"/>
      <c r="L817" s="41"/>
      <c r="M817" s="61"/>
      <c r="N817" s="41"/>
      <c r="O817" s="129"/>
    </row>
    <row r="818" spans="1:15" ht="12.75" customHeight="1">
      <c r="A818" s="67"/>
      <c r="B818" s="112">
        <f t="shared" si="19"/>
        <v>0</v>
      </c>
      <c r="C818" s="37"/>
      <c r="D818" s="67"/>
      <c r="E818" s="47"/>
      <c r="F818" s="41"/>
      <c r="G818" s="41"/>
      <c r="H818" s="48"/>
      <c r="I818" s="41"/>
      <c r="J818" s="41"/>
      <c r="K818" s="48"/>
      <c r="L818" s="41"/>
      <c r="M818" s="61"/>
      <c r="N818" s="41"/>
      <c r="O818" s="129"/>
    </row>
    <row r="819" spans="1:15" ht="12.75" customHeight="1">
      <c r="A819" s="67"/>
      <c r="B819" s="112">
        <f t="shared" si="19"/>
        <v>0</v>
      </c>
      <c r="C819" s="37"/>
      <c r="D819" s="67"/>
      <c r="E819" s="47"/>
      <c r="F819" s="41"/>
      <c r="G819" s="41"/>
      <c r="H819" s="48"/>
      <c r="I819" s="41"/>
      <c r="J819" s="41"/>
      <c r="K819" s="48"/>
      <c r="L819" s="41"/>
      <c r="M819" s="61"/>
      <c r="N819" s="41"/>
      <c r="O819" s="129"/>
    </row>
    <row r="820" spans="1:15" ht="12.75" customHeight="1">
      <c r="A820" s="67"/>
      <c r="B820" s="112">
        <f t="shared" si="19"/>
        <v>0</v>
      </c>
      <c r="C820" s="37"/>
      <c r="D820" s="67"/>
      <c r="E820" s="47"/>
      <c r="F820" s="41"/>
      <c r="G820" s="41"/>
      <c r="H820" s="48"/>
      <c r="I820" s="41"/>
      <c r="J820" s="41"/>
      <c r="K820" s="48"/>
      <c r="L820" s="41"/>
      <c r="M820" s="61"/>
      <c r="N820" s="41"/>
      <c r="O820" s="129"/>
    </row>
    <row r="821" spans="1:15" ht="12.75" customHeight="1">
      <c r="A821" s="67"/>
      <c r="B821" s="112">
        <f t="shared" si="19"/>
        <v>0</v>
      </c>
      <c r="C821" s="37"/>
      <c r="D821" s="67"/>
      <c r="E821" s="47"/>
      <c r="F821" s="41"/>
      <c r="G821" s="41"/>
      <c r="H821" s="48"/>
      <c r="I821" s="41"/>
      <c r="J821" s="41"/>
      <c r="K821" s="48"/>
      <c r="L821" s="41"/>
      <c r="M821" s="61"/>
      <c r="N821" s="41"/>
      <c r="O821" s="129"/>
    </row>
    <row r="822" spans="1:15" ht="12.75" customHeight="1">
      <c r="A822" s="67"/>
      <c r="B822" s="112">
        <f t="shared" si="19"/>
        <v>0</v>
      </c>
      <c r="C822" s="37"/>
      <c r="D822" s="67"/>
      <c r="E822" s="47"/>
      <c r="F822" s="41"/>
      <c r="G822" s="41"/>
      <c r="H822" s="48"/>
      <c r="I822" s="41"/>
      <c r="J822" s="41"/>
      <c r="K822" s="48"/>
      <c r="L822" s="41"/>
      <c r="M822" s="61"/>
      <c r="N822" s="41"/>
      <c r="O822" s="129"/>
    </row>
    <row r="823" spans="1:15" ht="12.75" customHeight="1">
      <c r="A823" s="67"/>
      <c r="B823" s="112">
        <f t="shared" si="19"/>
        <v>0</v>
      </c>
      <c r="C823" s="37"/>
      <c r="D823" s="67"/>
      <c r="E823" s="47"/>
      <c r="F823" s="41"/>
      <c r="G823" s="41"/>
      <c r="H823" s="48"/>
      <c r="I823" s="41"/>
      <c r="J823" s="41"/>
      <c r="K823" s="48"/>
      <c r="L823" s="41"/>
      <c r="M823" s="61"/>
      <c r="N823" s="41"/>
      <c r="O823" s="129"/>
    </row>
    <row r="824" spans="1:15" ht="12.75" customHeight="1">
      <c r="A824" s="67"/>
      <c r="B824" s="112">
        <f t="shared" si="19"/>
        <v>0</v>
      </c>
      <c r="C824" s="37"/>
      <c r="D824" s="67"/>
      <c r="E824" s="47"/>
      <c r="F824" s="41"/>
      <c r="G824" s="41"/>
      <c r="H824" s="48"/>
      <c r="I824" s="41"/>
      <c r="J824" s="41"/>
      <c r="K824" s="48"/>
      <c r="L824" s="41"/>
      <c r="M824" s="61"/>
      <c r="N824" s="41"/>
      <c r="O824" s="129"/>
    </row>
    <row r="825" spans="1:15" ht="12.75" customHeight="1">
      <c r="A825" s="67"/>
      <c r="B825" s="112">
        <f t="shared" si="19"/>
        <v>0</v>
      </c>
      <c r="C825" s="37"/>
      <c r="D825" s="67"/>
      <c r="E825" s="47"/>
      <c r="F825" s="41"/>
      <c r="G825" s="41"/>
      <c r="H825" s="48"/>
      <c r="I825" s="41"/>
      <c r="J825" s="41"/>
      <c r="K825" s="48"/>
      <c r="L825" s="41"/>
      <c r="M825" s="61"/>
      <c r="N825" s="41"/>
      <c r="O825" s="129"/>
    </row>
    <row r="826" spans="1:15" ht="12.75" customHeight="1">
      <c r="A826" s="67"/>
      <c r="B826" s="112">
        <f t="shared" si="19"/>
        <v>0</v>
      </c>
      <c r="C826" s="37"/>
      <c r="D826" s="67"/>
      <c r="E826" s="47"/>
      <c r="F826" s="41"/>
      <c r="G826" s="41"/>
      <c r="H826" s="48"/>
      <c r="I826" s="41"/>
      <c r="J826" s="41"/>
      <c r="K826" s="48"/>
      <c r="L826" s="41"/>
      <c r="M826" s="61"/>
      <c r="N826" s="41"/>
      <c r="O826" s="129"/>
    </row>
    <row r="827" spans="1:15" ht="12.75" customHeight="1">
      <c r="A827" s="67"/>
      <c r="B827" s="112">
        <f t="shared" si="19"/>
        <v>0</v>
      </c>
      <c r="C827" s="37"/>
      <c r="D827" s="67"/>
      <c r="E827" s="47"/>
      <c r="F827" s="41"/>
      <c r="G827" s="41"/>
      <c r="H827" s="48"/>
      <c r="I827" s="41"/>
      <c r="J827" s="41"/>
      <c r="K827" s="48"/>
      <c r="L827" s="41"/>
      <c r="M827" s="61"/>
      <c r="N827" s="41"/>
      <c r="O827" s="129"/>
    </row>
    <row r="828" spans="1:15" ht="12.75" customHeight="1">
      <c r="A828" s="67"/>
      <c r="B828" s="112">
        <f t="shared" si="19"/>
        <v>0</v>
      </c>
      <c r="C828" s="37"/>
      <c r="D828" s="67"/>
      <c r="E828" s="47"/>
      <c r="F828" s="41"/>
      <c r="G828" s="41"/>
      <c r="H828" s="48"/>
      <c r="I828" s="41"/>
      <c r="J828" s="41"/>
      <c r="K828" s="48"/>
      <c r="L828" s="41"/>
      <c r="M828" s="61"/>
      <c r="N828" s="41"/>
      <c r="O828" s="129"/>
    </row>
    <row r="829" spans="1:15" ht="12.75" customHeight="1">
      <c r="A829" s="67"/>
      <c r="B829" s="112">
        <f t="shared" si="19"/>
        <v>0</v>
      </c>
      <c r="C829" s="37"/>
      <c r="D829" s="67"/>
      <c r="E829" s="47"/>
      <c r="F829" s="41"/>
      <c r="G829" s="41"/>
      <c r="H829" s="48"/>
      <c r="I829" s="41"/>
      <c r="J829" s="41"/>
      <c r="K829" s="48"/>
      <c r="L829" s="41"/>
      <c r="M829" s="61"/>
      <c r="N829" s="41"/>
      <c r="O829" s="129"/>
    </row>
    <row r="830" spans="1:15" ht="12.75" customHeight="1">
      <c r="A830" s="67"/>
      <c r="B830" s="112">
        <f t="shared" si="19"/>
        <v>0</v>
      </c>
      <c r="C830" s="37"/>
      <c r="D830" s="67"/>
      <c r="E830" s="47"/>
      <c r="F830" s="41"/>
      <c r="G830" s="41"/>
      <c r="H830" s="48"/>
      <c r="I830" s="41"/>
      <c r="J830" s="41"/>
      <c r="K830" s="48"/>
      <c r="L830" s="41"/>
      <c r="M830" s="61"/>
      <c r="N830" s="41"/>
      <c r="O830" s="129"/>
    </row>
    <row r="831" spans="1:15" ht="12.75" customHeight="1">
      <c r="A831" s="67"/>
      <c r="B831" s="112">
        <f t="shared" si="19"/>
        <v>0</v>
      </c>
      <c r="C831" s="37"/>
      <c r="D831" s="67"/>
      <c r="E831" s="47"/>
      <c r="F831" s="41"/>
      <c r="G831" s="41"/>
      <c r="H831" s="48"/>
      <c r="I831" s="41"/>
      <c r="J831" s="41"/>
      <c r="K831" s="48"/>
      <c r="L831" s="41"/>
      <c r="M831" s="61"/>
      <c r="N831" s="41"/>
      <c r="O831" s="129"/>
    </row>
    <row r="832" spans="1:15" ht="12.75" customHeight="1">
      <c r="A832" s="67"/>
      <c r="B832" s="112">
        <f t="shared" si="19"/>
        <v>0</v>
      </c>
      <c r="C832" s="37"/>
      <c r="D832" s="67"/>
      <c r="E832" s="47"/>
      <c r="F832" s="41"/>
      <c r="G832" s="41"/>
      <c r="H832" s="48"/>
      <c r="I832" s="41"/>
      <c r="J832" s="41"/>
      <c r="K832" s="48"/>
      <c r="L832" s="41"/>
      <c r="M832" s="61"/>
      <c r="N832" s="41"/>
      <c r="O832" s="129"/>
    </row>
    <row r="833" spans="1:15" ht="12.75" customHeight="1">
      <c r="A833" s="67"/>
      <c r="B833" s="112">
        <f t="shared" si="19"/>
        <v>0</v>
      </c>
      <c r="C833" s="37"/>
      <c r="D833" s="67"/>
      <c r="E833" s="47"/>
      <c r="F833" s="41"/>
      <c r="G833" s="41"/>
      <c r="H833" s="48"/>
      <c r="I833" s="41"/>
      <c r="J833" s="41"/>
      <c r="K833" s="48"/>
      <c r="L833" s="41"/>
      <c r="M833" s="61"/>
      <c r="N833" s="41"/>
      <c r="O833" s="129"/>
    </row>
    <row r="834" spans="1:15" ht="12.75" customHeight="1">
      <c r="A834" s="67"/>
      <c r="B834" s="112">
        <f t="shared" si="19"/>
        <v>0</v>
      </c>
      <c r="C834" s="37"/>
      <c r="D834" s="67"/>
      <c r="E834" s="47"/>
      <c r="F834" s="41"/>
      <c r="G834" s="41"/>
      <c r="H834" s="48"/>
      <c r="I834" s="41"/>
      <c r="J834" s="41"/>
      <c r="K834" s="48"/>
      <c r="L834" s="41"/>
      <c r="M834" s="61"/>
      <c r="N834" s="41"/>
      <c r="O834" s="129"/>
    </row>
    <row r="835" spans="1:15" ht="12.75" customHeight="1">
      <c r="A835" s="67"/>
      <c r="B835" s="112">
        <f t="shared" si="19"/>
        <v>0</v>
      </c>
      <c r="C835" s="37"/>
      <c r="D835" s="67"/>
      <c r="E835" s="47"/>
      <c r="F835" s="41"/>
      <c r="G835" s="41"/>
      <c r="H835" s="48"/>
      <c r="I835" s="41"/>
      <c r="J835" s="41"/>
      <c r="K835" s="48"/>
      <c r="L835" s="41"/>
      <c r="M835" s="61"/>
      <c r="N835" s="41"/>
      <c r="O835" s="129"/>
    </row>
    <row r="836" spans="1:15" ht="12.75" customHeight="1">
      <c r="A836" s="67"/>
      <c r="B836" s="112">
        <f t="shared" si="19"/>
        <v>0</v>
      </c>
      <c r="C836" s="37"/>
      <c r="D836" s="67"/>
      <c r="E836" s="47"/>
      <c r="F836" s="41"/>
      <c r="G836" s="41"/>
      <c r="H836" s="48"/>
      <c r="I836" s="41"/>
      <c r="J836" s="41"/>
      <c r="K836" s="48"/>
      <c r="L836" s="41"/>
      <c r="M836" s="61"/>
      <c r="N836" s="41"/>
      <c r="O836" s="129"/>
    </row>
    <row r="837" spans="1:15" ht="12.75" customHeight="1">
      <c r="A837" s="67"/>
      <c r="B837" s="112">
        <f t="shared" si="19"/>
        <v>0</v>
      </c>
      <c r="C837" s="37"/>
      <c r="D837" s="67"/>
      <c r="E837" s="47"/>
      <c r="F837" s="41"/>
      <c r="G837" s="41"/>
      <c r="H837" s="48"/>
      <c r="I837" s="41"/>
      <c r="J837" s="41"/>
      <c r="K837" s="48"/>
      <c r="L837" s="41"/>
      <c r="M837" s="61"/>
      <c r="N837" s="41"/>
      <c r="O837" s="129"/>
    </row>
    <row r="838" spans="1:15" ht="12.75" customHeight="1">
      <c r="A838" s="67"/>
      <c r="B838" s="112">
        <f t="shared" si="19"/>
        <v>0</v>
      </c>
      <c r="C838" s="37"/>
      <c r="D838" s="67"/>
      <c r="E838" s="47"/>
      <c r="F838" s="41"/>
      <c r="G838" s="41"/>
      <c r="H838" s="48"/>
      <c r="I838" s="41"/>
      <c r="J838" s="41"/>
      <c r="K838" s="48"/>
      <c r="L838" s="41"/>
      <c r="M838" s="61"/>
      <c r="N838" s="41"/>
      <c r="O838" s="129"/>
    </row>
    <row r="839" spans="1:15" ht="12.75" customHeight="1">
      <c r="A839" s="67"/>
      <c r="B839" s="112">
        <f t="shared" si="19"/>
        <v>0</v>
      </c>
      <c r="C839" s="37"/>
      <c r="D839" s="67"/>
      <c r="E839" s="47"/>
      <c r="F839" s="41"/>
      <c r="G839" s="41"/>
      <c r="H839" s="48"/>
      <c r="I839" s="41"/>
      <c r="J839" s="41"/>
      <c r="K839" s="48"/>
      <c r="L839" s="41"/>
      <c r="M839" s="61"/>
      <c r="N839" s="41"/>
      <c r="O839" s="129"/>
    </row>
    <row r="840" spans="1:15" ht="12.75" customHeight="1">
      <c r="A840" s="67"/>
      <c r="B840" s="112">
        <f t="shared" si="19"/>
        <v>0</v>
      </c>
      <c r="C840" s="37"/>
      <c r="D840" s="67"/>
      <c r="E840" s="47"/>
      <c r="F840" s="41"/>
      <c r="G840" s="41"/>
      <c r="H840" s="48"/>
      <c r="I840" s="41"/>
      <c r="J840" s="41"/>
      <c r="K840" s="48"/>
      <c r="L840" s="41"/>
      <c r="M840" s="61"/>
      <c r="N840" s="41"/>
      <c r="O840" s="129"/>
    </row>
    <row r="841" spans="1:15" ht="12.75" customHeight="1">
      <c r="A841" s="67"/>
      <c r="B841" s="112">
        <f t="shared" si="19"/>
        <v>0</v>
      </c>
      <c r="C841" s="37"/>
      <c r="D841" s="67"/>
      <c r="E841" s="47"/>
      <c r="F841" s="41"/>
      <c r="G841" s="41"/>
      <c r="H841" s="48"/>
      <c r="I841" s="41"/>
      <c r="J841" s="41"/>
      <c r="K841" s="48"/>
      <c r="L841" s="41"/>
      <c r="M841" s="61"/>
      <c r="N841" s="41"/>
      <c r="O841" s="129"/>
    </row>
    <row r="842" spans="1:15" ht="12.75" customHeight="1">
      <c r="A842" s="67"/>
      <c r="B842" s="112">
        <f t="shared" si="19"/>
        <v>0</v>
      </c>
      <c r="C842" s="37"/>
      <c r="D842" s="67"/>
      <c r="E842" s="47"/>
      <c r="F842" s="41"/>
      <c r="G842" s="41"/>
      <c r="H842" s="48"/>
      <c r="I842" s="41"/>
      <c r="J842" s="41"/>
      <c r="K842" s="48"/>
      <c r="L842" s="41"/>
      <c r="M842" s="61"/>
      <c r="N842" s="41"/>
      <c r="O842" s="129"/>
    </row>
    <row r="843" spans="1:15" ht="12.75" customHeight="1">
      <c r="A843" s="67"/>
      <c r="B843" s="112">
        <f t="shared" si="19"/>
        <v>0</v>
      </c>
      <c r="C843" s="37"/>
      <c r="D843" s="67"/>
      <c r="E843" s="47"/>
      <c r="F843" s="41"/>
      <c r="G843" s="41"/>
      <c r="H843" s="48"/>
      <c r="I843" s="41"/>
      <c r="J843" s="41"/>
      <c r="K843" s="48"/>
      <c r="L843" s="41"/>
      <c r="M843" s="61"/>
      <c r="N843" s="41"/>
      <c r="O843" s="129"/>
    </row>
    <row r="844" spans="1:15" ht="12.75" customHeight="1">
      <c r="A844" s="67"/>
      <c r="B844" s="112">
        <f t="shared" si="19"/>
        <v>0</v>
      </c>
      <c r="C844" s="37"/>
      <c r="D844" s="67"/>
      <c r="E844" s="47"/>
      <c r="F844" s="41"/>
      <c r="G844" s="41"/>
      <c r="H844" s="48"/>
      <c r="I844" s="41"/>
      <c r="J844" s="41"/>
      <c r="K844" s="48"/>
      <c r="L844" s="41"/>
      <c r="M844" s="61"/>
      <c r="N844" s="41"/>
      <c r="O844" s="129"/>
    </row>
    <row r="845" spans="1:15" ht="12.75" customHeight="1">
      <c r="A845" s="67"/>
      <c r="B845" s="112">
        <f t="shared" si="19"/>
        <v>0</v>
      </c>
      <c r="C845" s="37"/>
      <c r="D845" s="67"/>
      <c r="E845" s="47"/>
      <c r="F845" s="41"/>
      <c r="G845" s="41"/>
      <c r="H845" s="48"/>
      <c r="I845" s="41"/>
      <c r="J845" s="41"/>
      <c r="K845" s="48"/>
      <c r="L845" s="41"/>
      <c r="M845" s="61"/>
      <c r="N845" s="41"/>
      <c r="O845" s="129"/>
    </row>
    <row r="846" spans="1:15" ht="12.75" customHeight="1">
      <c r="A846" s="67"/>
      <c r="B846" s="112">
        <f t="shared" si="19"/>
        <v>0</v>
      </c>
      <c r="C846" s="37"/>
      <c r="D846" s="67"/>
      <c r="E846" s="47"/>
      <c r="F846" s="41"/>
      <c r="G846" s="41"/>
      <c r="H846" s="48"/>
      <c r="I846" s="41"/>
      <c r="J846" s="41"/>
      <c r="K846" s="48"/>
      <c r="L846" s="41"/>
      <c r="M846" s="61"/>
      <c r="N846" s="41"/>
      <c r="O846" s="129"/>
    </row>
    <row r="847" spans="1:15" ht="12.75" customHeight="1">
      <c r="A847" s="67"/>
      <c r="B847" s="112">
        <f t="shared" si="19"/>
        <v>0</v>
      </c>
      <c r="C847" s="37"/>
      <c r="D847" s="67"/>
      <c r="E847" s="47"/>
      <c r="F847" s="41"/>
      <c r="G847" s="41"/>
      <c r="H847" s="48"/>
      <c r="I847" s="41"/>
      <c r="J847" s="41"/>
      <c r="K847" s="48"/>
      <c r="L847" s="41"/>
      <c r="M847" s="61"/>
      <c r="N847" s="41"/>
      <c r="O847" s="129"/>
    </row>
    <row r="848" spans="1:15" ht="12.75" customHeight="1">
      <c r="A848" s="67"/>
      <c r="B848" s="112">
        <f t="shared" si="19"/>
        <v>0</v>
      </c>
      <c r="C848" s="37"/>
      <c r="D848" s="67"/>
      <c r="E848" s="47"/>
      <c r="F848" s="41"/>
      <c r="G848" s="41"/>
      <c r="H848" s="48"/>
      <c r="I848" s="41"/>
      <c r="J848" s="41"/>
      <c r="K848" s="48"/>
      <c r="L848" s="41"/>
      <c r="M848" s="61"/>
      <c r="N848" s="41"/>
      <c r="O848" s="129"/>
    </row>
    <row r="849" spans="1:15" ht="12.75" customHeight="1">
      <c r="A849" s="67"/>
      <c r="B849" s="112">
        <f t="shared" si="19"/>
        <v>0</v>
      </c>
      <c r="C849" s="37"/>
      <c r="D849" s="67"/>
      <c r="E849" s="47"/>
      <c r="F849" s="41"/>
      <c r="G849" s="41"/>
      <c r="H849" s="48"/>
      <c r="I849" s="41"/>
      <c r="J849" s="41"/>
      <c r="K849" s="48"/>
      <c r="L849" s="41"/>
      <c r="M849" s="61"/>
      <c r="N849" s="41"/>
      <c r="O849" s="129"/>
    </row>
    <row r="850" spans="1:15" ht="12.75" customHeight="1">
      <c r="A850" s="67"/>
      <c r="B850" s="112">
        <f t="shared" ref="B850:B913" si="20">$C$2</f>
        <v>0</v>
      </c>
      <c r="C850" s="37"/>
      <c r="D850" s="67"/>
      <c r="E850" s="47"/>
      <c r="F850" s="41"/>
      <c r="G850" s="41"/>
      <c r="H850" s="48"/>
      <c r="I850" s="41"/>
      <c r="J850" s="41"/>
      <c r="K850" s="48"/>
      <c r="L850" s="41"/>
      <c r="M850" s="61"/>
      <c r="N850" s="41"/>
      <c r="O850" s="129"/>
    </row>
    <row r="851" spans="1:15" ht="12.75" customHeight="1">
      <c r="A851" s="67"/>
      <c r="B851" s="112">
        <f t="shared" si="20"/>
        <v>0</v>
      </c>
      <c r="C851" s="37"/>
      <c r="D851" s="67"/>
      <c r="E851" s="47"/>
      <c r="F851" s="41"/>
      <c r="G851" s="41"/>
      <c r="H851" s="48"/>
      <c r="I851" s="41"/>
      <c r="J851" s="41"/>
      <c r="K851" s="48"/>
      <c r="L851" s="41"/>
      <c r="M851" s="61"/>
      <c r="N851" s="41"/>
      <c r="O851" s="129"/>
    </row>
    <row r="852" spans="1:15" ht="12.75" customHeight="1">
      <c r="A852" s="67"/>
      <c r="B852" s="112">
        <f t="shared" si="20"/>
        <v>0</v>
      </c>
      <c r="C852" s="37"/>
      <c r="D852" s="67"/>
      <c r="E852" s="47"/>
      <c r="F852" s="41"/>
      <c r="G852" s="41"/>
      <c r="H852" s="48"/>
      <c r="I852" s="41"/>
      <c r="J852" s="41"/>
      <c r="K852" s="48"/>
      <c r="L852" s="41"/>
      <c r="M852" s="61"/>
      <c r="N852" s="41"/>
      <c r="O852" s="129"/>
    </row>
    <row r="853" spans="1:15" ht="12.75" customHeight="1">
      <c r="A853" s="67"/>
      <c r="B853" s="112">
        <f t="shared" si="20"/>
        <v>0</v>
      </c>
      <c r="C853" s="37"/>
      <c r="D853" s="67"/>
      <c r="E853" s="47"/>
      <c r="F853" s="41"/>
      <c r="G853" s="41"/>
      <c r="H853" s="48"/>
      <c r="I853" s="41"/>
      <c r="J853" s="41"/>
      <c r="K853" s="48"/>
      <c r="L853" s="41"/>
      <c r="M853" s="61"/>
      <c r="N853" s="41"/>
      <c r="O853" s="129"/>
    </row>
    <row r="854" spans="1:15" ht="12.75" customHeight="1">
      <c r="A854" s="67"/>
      <c r="B854" s="112">
        <f t="shared" si="20"/>
        <v>0</v>
      </c>
      <c r="C854" s="37"/>
      <c r="D854" s="67"/>
      <c r="E854" s="47"/>
      <c r="F854" s="41"/>
      <c r="G854" s="41"/>
      <c r="H854" s="48"/>
      <c r="I854" s="41"/>
      <c r="J854" s="41"/>
      <c r="K854" s="48"/>
      <c r="L854" s="41"/>
      <c r="M854" s="61"/>
      <c r="N854" s="41"/>
      <c r="O854" s="129"/>
    </row>
    <row r="855" spans="1:15" ht="12.75" customHeight="1">
      <c r="A855" s="67"/>
      <c r="B855" s="112">
        <f t="shared" si="20"/>
        <v>0</v>
      </c>
      <c r="C855" s="37"/>
      <c r="D855" s="67"/>
      <c r="E855" s="47"/>
      <c r="F855" s="41"/>
      <c r="G855" s="41"/>
      <c r="H855" s="48"/>
      <c r="I855" s="41"/>
      <c r="J855" s="41"/>
      <c r="K855" s="48"/>
      <c r="L855" s="41"/>
      <c r="M855" s="61"/>
      <c r="N855" s="41"/>
      <c r="O855" s="129"/>
    </row>
    <row r="856" spans="1:15" ht="12.75" customHeight="1">
      <c r="A856" s="67"/>
      <c r="B856" s="112">
        <f t="shared" si="20"/>
        <v>0</v>
      </c>
      <c r="C856" s="37"/>
      <c r="D856" s="67"/>
      <c r="E856" s="47"/>
      <c r="F856" s="41"/>
      <c r="G856" s="41"/>
      <c r="H856" s="48"/>
      <c r="I856" s="41"/>
      <c r="J856" s="41"/>
      <c r="K856" s="48"/>
      <c r="L856" s="41"/>
      <c r="M856" s="61"/>
      <c r="N856" s="41"/>
      <c r="O856" s="129"/>
    </row>
    <row r="857" spans="1:15" ht="12.75" customHeight="1">
      <c r="A857" s="67"/>
      <c r="B857" s="112">
        <f t="shared" si="20"/>
        <v>0</v>
      </c>
      <c r="C857" s="37"/>
      <c r="D857" s="67"/>
      <c r="E857" s="47"/>
      <c r="F857" s="41"/>
      <c r="G857" s="41"/>
      <c r="H857" s="48"/>
      <c r="I857" s="41"/>
      <c r="J857" s="41"/>
      <c r="K857" s="48"/>
      <c r="L857" s="41"/>
      <c r="M857" s="61"/>
      <c r="N857" s="41"/>
      <c r="O857" s="129"/>
    </row>
    <row r="858" spans="1:15" ht="12.75" customHeight="1">
      <c r="A858" s="67"/>
      <c r="B858" s="112">
        <f t="shared" si="20"/>
        <v>0</v>
      </c>
      <c r="C858" s="37"/>
      <c r="D858" s="67"/>
      <c r="E858" s="47"/>
      <c r="F858" s="41"/>
      <c r="G858" s="41"/>
      <c r="H858" s="48"/>
      <c r="I858" s="41"/>
      <c r="J858" s="41"/>
      <c r="K858" s="48"/>
      <c r="L858" s="41"/>
      <c r="M858" s="61"/>
      <c r="N858" s="41"/>
      <c r="O858" s="129"/>
    </row>
    <row r="859" spans="1:15" ht="12.75" customHeight="1">
      <c r="A859" s="67"/>
      <c r="B859" s="112">
        <f t="shared" si="20"/>
        <v>0</v>
      </c>
      <c r="C859" s="37"/>
      <c r="D859" s="67"/>
      <c r="E859" s="47"/>
      <c r="F859" s="41"/>
      <c r="G859" s="41"/>
      <c r="H859" s="48"/>
      <c r="I859" s="41"/>
      <c r="J859" s="41"/>
      <c r="K859" s="48"/>
      <c r="L859" s="41"/>
      <c r="M859" s="61"/>
      <c r="N859" s="41"/>
      <c r="O859" s="129"/>
    </row>
    <row r="860" spans="1:15" ht="12.75" customHeight="1">
      <c r="A860" s="67"/>
      <c r="B860" s="112">
        <f t="shared" si="20"/>
        <v>0</v>
      </c>
      <c r="C860" s="37"/>
      <c r="D860" s="67"/>
      <c r="E860" s="47"/>
      <c r="F860" s="41"/>
      <c r="G860" s="41"/>
      <c r="H860" s="48"/>
      <c r="I860" s="41"/>
      <c r="J860" s="41"/>
      <c r="K860" s="48"/>
      <c r="L860" s="41"/>
      <c r="M860" s="61"/>
      <c r="N860" s="41"/>
      <c r="O860" s="129"/>
    </row>
    <row r="861" spans="1:15" ht="12.75" customHeight="1">
      <c r="A861" s="67"/>
      <c r="B861" s="112">
        <f t="shared" si="20"/>
        <v>0</v>
      </c>
      <c r="C861" s="37"/>
      <c r="D861" s="67"/>
      <c r="E861" s="47"/>
      <c r="F861" s="41"/>
      <c r="G861" s="41"/>
      <c r="H861" s="48"/>
      <c r="I861" s="41"/>
      <c r="J861" s="41"/>
      <c r="K861" s="48"/>
      <c r="L861" s="41"/>
      <c r="M861" s="61"/>
      <c r="N861" s="41"/>
      <c r="O861" s="129"/>
    </row>
    <row r="862" spans="1:15" ht="12.75" customHeight="1">
      <c r="A862" s="67"/>
      <c r="B862" s="112">
        <f t="shared" si="20"/>
        <v>0</v>
      </c>
      <c r="C862" s="37"/>
      <c r="D862" s="67"/>
      <c r="E862" s="47"/>
      <c r="F862" s="41"/>
      <c r="G862" s="41"/>
      <c r="H862" s="48"/>
      <c r="I862" s="41"/>
      <c r="J862" s="41"/>
      <c r="K862" s="48"/>
      <c r="L862" s="41"/>
      <c r="M862" s="61"/>
      <c r="N862" s="41"/>
      <c r="O862" s="129"/>
    </row>
    <row r="863" spans="1:15" ht="12.75" customHeight="1">
      <c r="A863" s="67"/>
      <c r="B863" s="112">
        <f t="shared" si="20"/>
        <v>0</v>
      </c>
      <c r="C863" s="37"/>
      <c r="D863" s="67"/>
      <c r="E863" s="47"/>
      <c r="F863" s="41"/>
      <c r="G863" s="41"/>
      <c r="H863" s="48"/>
      <c r="I863" s="41"/>
      <c r="J863" s="41"/>
      <c r="K863" s="48"/>
      <c r="L863" s="41"/>
      <c r="M863" s="61"/>
      <c r="N863" s="41"/>
      <c r="O863" s="129"/>
    </row>
    <row r="864" spans="1:15" ht="12.75" customHeight="1">
      <c r="A864" s="67"/>
      <c r="B864" s="112">
        <f t="shared" si="20"/>
        <v>0</v>
      </c>
      <c r="C864" s="37"/>
      <c r="D864" s="67"/>
      <c r="E864" s="47"/>
      <c r="F864" s="41"/>
      <c r="G864" s="41"/>
      <c r="H864" s="48"/>
      <c r="I864" s="41"/>
      <c r="J864" s="41"/>
      <c r="K864" s="48"/>
      <c r="L864" s="41"/>
      <c r="M864" s="61"/>
      <c r="N864" s="41"/>
      <c r="O864" s="129"/>
    </row>
    <row r="865" spans="1:15" ht="12.75" customHeight="1">
      <c r="A865" s="67"/>
      <c r="B865" s="112">
        <f t="shared" si="20"/>
        <v>0</v>
      </c>
      <c r="C865" s="37"/>
      <c r="D865" s="67"/>
      <c r="E865" s="47"/>
      <c r="F865" s="41"/>
      <c r="G865" s="41"/>
      <c r="H865" s="48"/>
      <c r="I865" s="41"/>
      <c r="J865" s="41"/>
      <c r="K865" s="48"/>
      <c r="L865" s="41"/>
      <c r="M865" s="61"/>
      <c r="N865" s="41"/>
      <c r="O865" s="129"/>
    </row>
    <row r="866" spans="1:15" ht="12.75" customHeight="1">
      <c r="A866" s="67"/>
      <c r="B866" s="112">
        <f t="shared" si="20"/>
        <v>0</v>
      </c>
      <c r="C866" s="37"/>
      <c r="D866" s="67"/>
      <c r="E866" s="47"/>
      <c r="F866" s="41"/>
      <c r="G866" s="41"/>
      <c r="H866" s="48"/>
      <c r="I866" s="41"/>
      <c r="J866" s="41"/>
      <c r="K866" s="48"/>
      <c r="L866" s="41"/>
      <c r="M866" s="61"/>
      <c r="N866" s="41"/>
      <c r="O866" s="129"/>
    </row>
    <row r="867" spans="1:15" ht="12.75" customHeight="1">
      <c r="A867" s="67"/>
      <c r="B867" s="112">
        <f t="shared" si="20"/>
        <v>0</v>
      </c>
      <c r="C867" s="37"/>
      <c r="D867" s="67"/>
      <c r="E867" s="47"/>
      <c r="F867" s="41"/>
      <c r="G867" s="41"/>
      <c r="H867" s="48"/>
      <c r="I867" s="41"/>
      <c r="J867" s="41"/>
      <c r="K867" s="48"/>
      <c r="L867" s="41"/>
      <c r="M867" s="61"/>
      <c r="N867" s="41"/>
      <c r="O867" s="129"/>
    </row>
    <row r="868" spans="1:15" ht="12.75" customHeight="1">
      <c r="A868" s="67"/>
      <c r="B868" s="112">
        <f t="shared" si="20"/>
        <v>0</v>
      </c>
      <c r="C868" s="37"/>
      <c r="D868" s="67"/>
      <c r="E868" s="47"/>
      <c r="F868" s="41"/>
      <c r="G868" s="41"/>
      <c r="H868" s="48"/>
      <c r="I868" s="41"/>
      <c r="J868" s="41"/>
      <c r="K868" s="48"/>
      <c r="L868" s="41"/>
      <c r="M868" s="61"/>
      <c r="N868" s="41"/>
      <c r="O868" s="129"/>
    </row>
    <row r="869" spans="1:15" ht="12.75" customHeight="1">
      <c r="A869" s="67"/>
      <c r="B869" s="112">
        <f t="shared" si="20"/>
        <v>0</v>
      </c>
      <c r="C869" s="37"/>
      <c r="D869" s="67"/>
      <c r="E869" s="47"/>
      <c r="F869" s="41"/>
      <c r="G869" s="41"/>
      <c r="H869" s="48"/>
      <c r="I869" s="41"/>
      <c r="J869" s="41"/>
      <c r="K869" s="48"/>
      <c r="L869" s="41"/>
      <c r="M869" s="61"/>
      <c r="N869" s="41"/>
      <c r="O869" s="129"/>
    </row>
    <row r="870" spans="1:15" ht="12.75" customHeight="1">
      <c r="A870" s="67"/>
      <c r="B870" s="112">
        <f t="shared" si="20"/>
        <v>0</v>
      </c>
      <c r="C870" s="37"/>
      <c r="D870" s="67"/>
      <c r="E870" s="47"/>
      <c r="F870" s="41"/>
      <c r="G870" s="41"/>
      <c r="H870" s="48"/>
      <c r="I870" s="41"/>
      <c r="J870" s="41"/>
      <c r="K870" s="48"/>
      <c r="L870" s="41"/>
      <c r="M870" s="61"/>
      <c r="N870" s="41"/>
      <c r="O870" s="129"/>
    </row>
    <row r="871" spans="1:15" ht="12.75" customHeight="1">
      <c r="A871" s="67"/>
      <c r="B871" s="112">
        <f t="shared" si="20"/>
        <v>0</v>
      </c>
      <c r="C871" s="37"/>
      <c r="D871" s="67"/>
      <c r="E871" s="47"/>
      <c r="F871" s="41"/>
      <c r="G871" s="41"/>
      <c r="H871" s="48"/>
      <c r="I871" s="41"/>
      <c r="J871" s="41"/>
      <c r="K871" s="48"/>
      <c r="L871" s="41"/>
      <c r="M871" s="61"/>
      <c r="N871" s="41"/>
      <c r="O871" s="129"/>
    </row>
    <row r="872" spans="1:15" ht="12.75" customHeight="1">
      <c r="A872" s="67"/>
      <c r="B872" s="112">
        <f t="shared" si="20"/>
        <v>0</v>
      </c>
      <c r="C872" s="37"/>
      <c r="D872" s="67"/>
      <c r="E872" s="47"/>
      <c r="F872" s="41"/>
      <c r="G872" s="41"/>
      <c r="H872" s="48"/>
      <c r="I872" s="41"/>
      <c r="J872" s="41"/>
      <c r="K872" s="48"/>
      <c r="L872" s="41"/>
      <c r="M872" s="61"/>
      <c r="N872" s="41"/>
      <c r="O872" s="129"/>
    </row>
    <row r="873" spans="1:15" ht="12.75" customHeight="1">
      <c r="A873" s="67"/>
      <c r="B873" s="112">
        <f t="shared" si="20"/>
        <v>0</v>
      </c>
      <c r="C873" s="37"/>
      <c r="D873" s="67"/>
      <c r="E873" s="47"/>
      <c r="F873" s="41"/>
      <c r="G873" s="41"/>
      <c r="H873" s="48"/>
      <c r="I873" s="41"/>
      <c r="J873" s="41"/>
      <c r="K873" s="48"/>
      <c r="L873" s="41"/>
      <c r="M873" s="61"/>
      <c r="N873" s="41"/>
      <c r="O873" s="129"/>
    </row>
    <row r="874" spans="1:15" ht="12.75" customHeight="1">
      <c r="A874" s="67"/>
      <c r="B874" s="112">
        <f t="shared" si="20"/>
        <v>0</v>
      </c>
      <c r="C874" s="37"/>
      <c r="D874" s="67"/>
      <c r="E874" s="47"/>
      <c r="F874" s="41"/>
      <c r="G874" s="41"/>
      <c r="H874" s="48"/>
      <c r="I874" s="41"/>
      <c r="J874" s="41"/>
      <c r="K874" s="48"/>
      <c r="L874" s="41"/>
      <c r="M874" s="61"/>
      <c r="N874" s="41"/>
      <c r="O874" s="129"/>
    </row>
    <row r="875" spans="1:15" ht="12.75" customHeight="1">
      <c r="A875" s="67"/>
      <c r="B875" s="112">
        <f t="shared" si="20"/>
        <v>0</v>
      </c>
      <c r="C875" s="37"/>
      <c r="D875" s="67"/>
      <c r="E875" s="47"/>
      <c r="F875" s="41"/>
      <c r="G875" s="41"/>
      <c r="H875" s="48"/>
      <c r="I875" s="41"/>
      <c r="J875" s="41"/>
      <c r="K875" s="48"/>
      <c r="L875" s="41"/>
      <c r="M875" s="61"/>
      <c r="N875" s="41"/>
      <c r="O875" s="129"/>
    </row>
    <row r="876" spans="1:15" ht="12.75" customHeight="1">
      <c r="A876" s="67"/>
      <c r="B876" s="112">
        <f t="shared" si="20"/>
        <v>0</v>
      </c>
      <c r="C876" s="37"/>
      <c r="D876" s="67"/>
      <c r="E876" s="47"/>
      <c r="F876" s="41"/>
      <c r="G876" s="41"/>
      <c r="H876" s="48"/>
      <c r="I876" s="41"/>
      <c r="J876" s="41"/>
      <c r="K876" s="48"/>
      <c r="L876" s="41"/>
      <c r="M876" s="61"/>
      <c r="N876" s="41"/>
      <c r="O876" s="129"/>
    </row>
    <row r="877" spans="1:15" ht="12.75" customHeight="1">
      <c r="A877" s="67"/>
      <c r="B877" s="112">
        <f t="shared" si="20"/>
        <v>0</v>
      </c>
      <c r="C877" s="37"/>
      <c r="D877" s="67"/>
      <c r="E877" s="47"/>
      <c r="F877" s="41"/>
      <c r="G877" s="41"/>
      <c r="H877" s="48"/>
      <c r="I877" s="41"/>
      <c r="J877" s="41"/>
      <c r="K877" s="48"/>
      <c r="L877" s="41"/>
      <c r="M877" s="61"/>
      <c r="N877" s="41"/>
      <c r="O877" s="129"/>
    </row>
    <row r="878" spans="1:15" ht="12.75" customHeight="1">
      <c r="A878" s="67"/>
      <c r="B878" s="112">
        <f t="shared" si="20"/>
        <v>0</v>
      </c>
      <c r="C878" s="37"/>
      <c r="D878" s="67"/>
      <c r="E878" s="47"/>
      <c r="F878" s="41"/>
      <c r="G878" s="41"/>
      <c r="H878" s="48"/>
      <c r="I878" s="41"/>
      <c r="J878" s="41"/>
      <c r="K878" s="48"/>
      <c r="L878" s="41"/>
      <c r="M878" s="61"/>
      <c r="N878" s="41"/>
      <c r="O878" s="129"/>
    </row>
    <row r="879" spans="1:15" ht="12.75" customHeight="1">
      <c r="A879" s="67"/>
      <c r="B879" s="112">
        <f t="shared" si="20"/>
        <v>0</v>
      </c>
      <c r="C879" s="37"/>
      <c r="D879" s="67"/>
      <c r="E879" s="47"/>
      <c r="F879" s="41"/>
      <c r="G879" s="41"/>
      <c r="H879" s="48"/>
      <c r="I879" s="41"/>
      <c r="J879" s="41"/>
      <c r="K879" s="48"/>
      <c r="L879" s="41"/>
      <c r="M879" s="61"/>
      <c r="N879" s="41"/>
      <c r="O879" s="129"/>
    </row>
    <row r="880" spans="1:15" ht="12.75" customHeight="1">
      <c r="A880" s="67"/>
      <c r="B880" s="112">
        <f t="shared" si="20"/>
        <v>0</v>
      </c>
      <c r="C880" s="37"/>
      <c r="D880" s="67"/>
      <c r="E880" s="47"/>
      <c r="F880" s="41"/>
      <c r="G880" s="41"/>
      <c r="H880" s="48"/>
      <c r="I880" s="41"/>
      <c r="J880" s="41"/>
      <c r="K880" s="48"/>
      <c r="L880" s="41"/>
      <c r="M880" s="61"/>
      <c r="N880" s="41"/>
      <c r="O880" s="129"/>
    </row>
    <row r="881" spans="1:15" ht="12.75" customHeight="1">
      <c r="A881" s="67"/>
      <c r="B881" s="112">
        <f t="shared" si="20"/>
        <v>0</v>
      </c>
      <c r="C881" s="37"/>
      <c r="D881" s="67"/>
      <c r="E881" s="47"/>
      <c r="F881" s="41"/>
      <c r="G881" s="41"/>
      <c r="H881" s="48"/>
      <c r="I881" s="41"/>
      <c r="J881" s="41"/>
      <c r="K881" s="48"/>
      <c r="L881" s="41"/>
      <c r="M881" s="61"/>
      <c r="N881" s="41"/>
      <c r="O881" s="129"/>
    </row>
    <row r="882" spans="1:15" ht="12.75" customHeight="1">
      <c r="A882" s="67"/>
      <c r="B882" s="112">
        <f t="shared" si="20"/>
        <v>0</v>
      </c>
      <c r="C882" s="37"/>
      <c r="D882" s="67"/>
      <c r="E882" s="47"/>
      <c r="F882" s="41"/>
      <c r="G882" s="41"/>
      <c r="H882" s="48"/>
      <c r="I882" s="41"/>
      <c r="J882" s="41"/>
      <c r="K882" s="48"/>
      <c r="L882" s="41"/>
      <c r="M882" s="61"/>
      <c r="N882" s="41"/>
      <c r="O882" s="129"/>
    </row>
    <row r="883" spans="1:15" ht="12.75" customHeight="1">
      <c r="A883" s="67"/>
      <c r="B883" s="112">
        <f t="shared" si="20"/>
        <v>0</v>
      </c>
      <c r="C883" s="37"/>
      <c r="D883" s="67"/>
      <c r="E883" s="47"/>
      <c r="F883" s="41"/>
      <c r="G883" s="41"/>
      <c r="H883" s="48"/>
      <c r="I883" s="41"/>
      <c r="J883" s="41"/>
      <c r="K883" s="48"/>
      <c r="L883" s="41"/>
      <c r="M883" s="61"/>
      <c r="N883" s="41"/>
      <c r="O883" s="129"/>
    </row>
    <row r="884" spans="1:15" ht="12.75" customHeight="1">
      <c r="A884" s="67"/>
      <c r="B884" s="112">
        <f t="shared" si="20"/>
        <v>0</v>
      </c>
      <c r="C884" s="37"/>
      <c r="D884" s="67"/>
      <c r="E884" s="47"/>
      <c r="F884" s="41"/>
      <c r="G884" s="41"/>
      <c r="H884" s="48"/>
      <c r="I884" s="41"/>
      <c r="J884" s="41"/>
      <c r="K884" s="48"/>
      <c r="L884" s="41"/>
      <c r="M884" s="61"/>
      <c r="N884" s="41"/>
      <c r="O884" s="129"/>
    </row>
    <row r="885" spans="1:15" ht="12.75" customHeight="1">
      <c r="A885" s="67"/>
      <c r="B885" s="112">
        <f t="shared" si="20"/>
        <v>0</v>
      </c>
      <c r="C885" s="37"/>
      <c r="D885" s="67"/>
      <c r="E885" s="47"/>
      <c r="F885" s="41"/>
      <c r="G885" s="41"/>
      <c r="H885" s="48"/>
      <c r="I885" s="41"/>
      <c r="J885" s="41"/>
      <c r="K885" s="48"/>
      <c r="L885" s="41"/>
      <c r="M885" s="61"/>
      <c r="N885" s="41"/>
      <c r="O885" s="129"/>
    </row>
    <row r="886" spans="1:15" ht="12.75" customHeight="1">
      <c r="A886" s="67"/>
      <c r="B886" s="112">
        <f t="shared" si="20"/>
        <v>0</v>
      </c>
      <c r="C886" s="37"/>
      <c r="D886" s="67"/>
      <c r="E886" s="47"/>
      <c r="F886" s="41"/>
      <c r="G886" s="41"/>
      <c r="H886" s="48"/>
      <c r="I886" s="41"/>
      <c r="J886" s="41"/>
      <c r="K886" s="48"/>
      <c r="L886" s="41"/>
      <c r="M886" s="61"/>
      <c r="N886" s="41"/>
      <c r="O886" s="129"/>
    </row>
    <row r="887" spans="1:15" ht="12.75" customHeight="1">
      <c r="A887" s="67"/>
      <c r="B887" s="112">
        <f t="shared" si="20"/>
        <v>0</v>
      </c>
      <c r="C887" s="37"/>
      <c r="D887" s="67"/>
      <c r="E887" s="47"/>
      <c r="F887" s="41"/>
      <c r="G887" s="41"/>
      <c r="H887" s="48"/>
      <c r="I887" s="41"/>
      <c r="J887" s="41"/>
      <c r="K887" s="48"/>
      <c r="L887" s="41"/>
      <c r="M887" s="61"/>
      <c r="N887" s="41"/>
      <c r="O887" s="129"/>
    </row>
    <row r="888" spans="1:15" ht="12.75" customHeight="1">
      <c r="A888" s="67"/>
      <c r="B888" s="112">
        <f t="shared" si="20"/>
        <v>0</v>
      </c>
      <c r="C888" s="37"/>
      <c r="D888" s="67"/>
      <c r="E888" s="47"/>
      <c r="F888" s="41"/>
      <c r="G888" s="41"/>
      <c r="H888" s="48"/>
      <c r="I888" s="41"/>
      <c r="J888" s="41"/>
      <c r="K888" s="48"/>
      <c r="L888" s="41"/>
      <c r="M888" s="61"/>
      <c r="N888" s="41"/>
      <c r="O888" s="129"/>
    </row>
    <row r="889" spans="1:15" ht="12.75" customHeight="1">
      <c r="A889" s="67"/>
      <c r="B889" s="112">
        <f t="shared" si="20"/>
        <v>0</v>
      </c>
      <c r="C889" s="37"/>
      <c r="D889" s="67"/>
      <c r="E889" s="47"/>
      <c r="F889" s="41"/>
      <c r="G889" s="41"/>
      <c r="H889" s="48"/>
      <c r="I889" s="41"/>
      <c r="J889" s="41"/>
      <c r="K889" s="48"/>
      <c r="L889" s="41"/>
      <c r="M889" s="61"/>
      <c r="N889" s="41"/>
      <c r="O889" s="129"/>
    </row>
    <row r="890" spans="1:15" ht="12.75" customHeight="1">
      <c r="A890" s="67"/>
      <c r="B890" s="112">
        <f t="shared" si="20"/>
        <v>0</v>
      </c>
      <c r="C890" s="37"/>
      <c r="D890" s="67"/>
      <c r="E890" s="47"/>
      <c r="F890" s="41"/>
      <c r="G890" s="41"/>
      <c r="H890" s="48"/>
      <c r="I890" s="41"/>
      <c r="J890" s="41"/>
      <c r="K890" s="48"/>
      <c r="L890" s="41"/>
      <c r="M890" s="61"/>
      <c r="N890" s="41"/>
      <c r="O890" s="129"/>
    </row>
    <row r="891" spans="1:15" ht="12.75" customHeight="1">
      <c r="A891" s="67"/>
      <c r="B891" s="112">
        <f t="shared" si="20"/>
        <v>0</v>
      </c>
      <c r="C891" s="37"/>
      <c r="D891" s="67"/>
      <c r="E891" s="47"/>
      <c r="F891" s="41"/>
      <c r="G891" s="41"/>
      <c r="H891" s="48"/>
      <c r="I891" s="41"/>
      <c r="J891" s="41"/>
      <c r="K891" s="48"/>
      <c r="L891" s="41"/>
      <c r="M891" s="61"/>
      <c r="N891" s="41"/>
      <c r="O891" s="129"/>
    </row>
    <row r="892" spans="1:15" ht="12.75" customHeight="1">
      <c r="A892" s="67"/>
      <c r="B892" s="112">
        <f t="shared" si="20"/>
        <v>0</v>
      </c>
      <c r="C892" s="37"/>
      <c r="D892" s="67"/>
      <c r="E892" s="47"/>
      <c r="F892" s="41"/>
      <c r="G892" s="41"/>
      <c r="H892" s="48"/>
      <c r="I892" s="41"/>
      <c r="J892" s="41"/>
      <c r="K892" s="48"/>
      <c r="L892" s="41"/>
      <c r="M892" s="61"/>
      <c r="N892" s="41"/>
      <c r="O892" s="129"/>
    </row>
    <row r="893" spans="1:15" ht="12.75" customHeight="1">
      <c r="A893" s="67"/>
      <c r="B893" s="112">
        <f t="shared" si="20"/>
        <v>0</v>
      </c>
      <c r="C893" s="37"/>
      <c r="D893" s="67"/>
      <c r="E893" s="47"/>
      <c r="F893" s="41"/>
      <c r="G893" s="41"/>
      <c r="H893" s="48"/>
      <c r="I893" s="41"/>
      <c r="J893" s="41"/>
      <c r="K893" s="48"/>
      <c r="L893" s="41"/>
      <c r="M893" s="61"/>
      <c r="N893" s="41"/>
      <c r="O893" s="129"/>
    </row>
    <row r="894" spans="1:15" ht="12.75" customHeight="1">
      <c r="A894" s="67"/>
      <c r="B894" s="112">
        <f t="shared" si="20"/>
        <v>0</v>
      </c>
      <c r="C894" s="37"/>
      <c r="D894" s="67"/>
      <c r="E894" s="47"/>
      <c r="F894" s="41"/>
      <c r="G894" s="41"/>
      <c r="H894" s="48"/>
      <c r="I894" s="41"/>
      <c r="J894" s="41"/>
      <c r="K894" s="48"/>
      <c r="L894" s="41"/>
      <c r="M894" s="61"/>
      <c r="N894" s="41"/>
      <c r="O894" s="129"/>
    </row>
    <row r="895" spans="1:15" ht="12.75" customHeight="1">
      <c r="A895" s="67"/>
      <c r="B895" s="112">
        <f t="shared" si="20"/>
        <v>0</v>
      </c>
      <c r="C895" s="37"/>
      <c r="D895" s="67"/>
      <c r="E895" s="47"/>
      <c r="F895" s="41"/>
      <c r="G895" s="41"/>
      <c r="H895" s="48"/>
      <c r="I895" s="41"/>
      <c r="J895" s="41"/>
      <c r="K895" s="48"/>
      <c r="L895" s="41"/>
      <c r="M895" s="61"/>
      <c r="N895" s="41"/>
      <c r="O895" s="129"/>
    </row>
    <row r="896" spans="1:15" ht="12.75" customHeight="1">
      <c r="A896" s="67"/>
      <c r="B896" s="112">
        <f t="shared" si="20"/>
        <v>0</v>
      </c>
      <c r="C896" s="37"/>
      <c r="D896" s="67"/>
      <c r="E896" s="47"/>
      <c r="F896" s="41"/>
      <c r="G896" s="41"/>
      <c r="H896" s="48"/>
      <c r="I896" s="41"/>
      <c r="J896" s="41"/>
      <c r="K896" s="48"/>
      <c r="L896" s="41"/>
      <c r="M896" s="61"/>
      <c r="N896" s="41"/>
      <c r="O896" s="129"/>
    </row>
    <row r="897" spans="1:15" ht="12.75" customHeight="1">
      <c r="A897" s="67"/>
      <c r="B897" s="112">
        <f t="shared" si="20"/>
        <v>0</v>
      </c>
      <c r="C897" s="37"/>
      <c r="D897" s="67"/>
      <c r="E897" s="47"/>
      <c r="F897" s="41"/>
      <c r="G897" s="41"/>
      <c r="H897" s="48"/>
      <c r="I897" s="41"/>
      <c r="J897" s="41"/>
      <c r="K897" s="48"/>
      <c r="L897" s="41"/>
      <c r="M897" s="61"/>
      <c r="N897" s="41"/>
      <c r="O897" s="129"/>
    </row>
    <row r="898" spans="1:15" ht="12.75" customHeight="1">
      <c r="A898" s="67"/>
      <c r="B898" s="112">
        <f t="shared" si="20"/>
        <v>0</v>
      </c>
      <c r="C898" s="37"/>
      <c r="D898" s="67"/>
      <c r="E898" s="47"/>
      <c r="F898" s="41"/>
      <c r="G898" s="41"/>
      <c r="H898" s="48"/>
      <c r="I898" s="41"/>
      <c r="J898" s="41"/>
      <c r="K898" s="48"/>
      <c r="L898" s="41"/>
      <c r="M898" s="61"/>
      <c r="N898" s="41"/>
      <c r="O898" s="129"/>
    </row>
    <row r="899" spans="1:15" ht="12.75" customHeight="1">
      <c r="A899" s="67"/>
      <c r="B899" s="112">
        <f t="shared" si="20"/>
        <v>0</v>
      </c>
      <c r="C899" s="37"/>
      <c r="D899" s="67"/>
      <c r="E899" s="47"/>
      <c r="F899" s="41"/>
      <c r="G899" s="41"/>
      <c r="H899" s="48"/>
      <c r="I899" s="41"/>
      <c r="J899" s="41"/>
      <c r="K899" s="48"/>
      <c r="L899" s="41"/>
      <c r="M899" s="61"/>
      <c r="N899" s="41"/>
      <c r="O899" s="129"/>
    </row>
    <row r="900" spans="1:15" ht="12.75" customHeight="1">
      <c r="A900" s="67"/>
      <c r="B900" s="112">
        <f t="shared" si="20"/>
        <v>0</v>
      </c>
      <c r="C900" s="37"/>
      <c r="D900" s="67"/>
      <c r="E900" s="47"/>
      <c r="F900" s="41"/>
      <c r="G900" s="41"/>
      <c r="H900" s="48"/>
      <c r="I900" s="41"/>
      <c r="J900" s="41"/>
      <c r="K900" s="48"/>
      <c r="L900" s="41"/>
      <c r="M900" s="61"/>
      <c r="N900" s="41"/>
      <c r="O900" s="129"/>
    </row>
    <row r="901" spans="1:15" ht="12.75" customHeight="1">
      <c r="A901" s="67"/>
      <c r="B901" s="112">
        <f t="shared" si="20"/>
        <v>0</v>
      </c>
      <c r="C901" s="37"/>
      <c r="D901" s="67"/>
      <c r="E901" s="47"/>
      <c r="F901" s="41"/>
      <c r="G901" s="41"/>
      <c r="H901" s="48"/>
      <c r="I901" s="41"/>
      <c r="J901" s="41"/>
      <c r="K901" s="48"/>
      <c r="L901" s="41"/>
      <c r="M901" s="61"/>
      <c r="N901" s="41"/>
      <c r="O901" s="129"/>
    </row>
    <row r="902" spans="1:15" ht="12.75" customHeight="1">
      <c r="A902" s="67"/>
      <c r="B902" s="112">
        <f t="shared" si="20"/>
        <v>0</v>
      </c>
      <c r="C902" s="37"/>
      <c r="D902" s="67"/>
      <c r="E902" s="47"/>
      <c r="F902" s="41"/>
      <c r="G902" s="41"/>
      <c r="H902" s="48"/>
      <c r="I902" s="41"/>
      <c r="J902" s="41"/>
      <c r="K902" s="48"/>
      <c r="L902" s="41"/>
      <c r="M902" s="61"/>
      <c r="N902" s="41"/>
      <c r="O902" s="129"/>
    </row>
    <row r="903" spans="1:15" ht="12.75" customHeight="1">
      <c r="A903" s="67"/>
      <c r="B903" s="112">
        <f t="shared" si="20"/>
        <v>0</v>
      </c>
      <c r="C903" s="37"/>
      <c r="D903" s="67"/>
      <c r="E903" s="47"/>
      <c r="F903" s="41"/>
      <c r="G903" s="41"/>
      <c r="H903" s="48"/>
      <c r="I903" s="41"/>
      <c r="J903" s="41"/>
      <c r="K903" s="48"/>
      <c r="L903" s="41"/>
      <c r="M903" s="61"/>
      <c r="N903" s="41"/>
      <c r="O903" s="129"/>
    </row>
    <row r="904" spans="1:15" ht="12.75" customHeight="1">
      <c r="A904" s="67"/>
      <c r="B904" s="112">
        <f t="shared" si="20"/>
        <v>0</v>
      </c>
      <c r="C904" s="37"/>
      <c r="D904" s="67"/>
      <c r="E904" s="47"/>
      <c r="F904" s="41"/>
      <c r="G904" s="41"/>
      <c r="H904" s="48"/>
      <c r="I904" s="41"/>
      <c r="J904" s="41"/>
      <c r="K904" s="48"/>
      <c r="L904" s="41"/>
      <c r="M904" s="61"/>
      <c r="N904" s="41"/>
      <c r="O904" s="129"/>
    </row>
    <row r="905" spans="1:15" ht="12.75" customHeight="1">
      <c r="A905" s="67"/>
      <c r="B905" s="112">
        <f t="shared" si="20"/>
        <v>0</v>
      </c>
      <c r="C905" s="37"/>
      <c r="D905" s="67"/>
      <c r="E905" s="47"/>
      <c r="F905" s="41"/>
      <c r="G905" s="41"/>
      <c r="H905" s="48"/>
      <c r="I905" s="41"/>
      <c r="J905" s="41"/>
      <c r="K905" s="48"/>
      <c r="L905" s="41"/>
      <c r="M905" s="61"/>
      <c r="N905" s="41"/>
      <c r="O905" s="129"/>
    </row>
    <row r="906" spans="1:15" ht="12.75" customHeight="1">
      <c r="A906" s="67"/>
      <c r="B906" s="112">
        <f t="shared" si="20"/>
        <v>0</v>
      </c>
      <c r="C906" s="37"/>
      <c r="D906" s="67"/>
      <c r="E906" s="47"/>
      <c r="F906" s="41"/>
      <c r="G906" s="41"/>
      <c r="H906" s="48"/>
      <c r="I906" s="41"/>
      <c r="J906" s="41"/>
      <c r="K906" s="48"/>
      <c r="L906" s="41"/>
      <c r="M906" s="61"/>
      <c r="N906" s="41"/>
      <c r="O906" s="129"/>
    </row>
    <row r="907" spans="1:15" ht="12.75" customHeight="1">
      <c r="A907" s="67"/>
      <c r="B907" s="112">
        <f t="shared" si="20"/>
        <v>0</v>
      </c>
      <c r="C907" s="37"/>
      <c r="D907" s="67"/>
      <c r="E907" s="47"/>
      <c r="F907" s="41"/>
      <c r="G907" s="41"/>
      <c r="H907" s="48"/>
      <c r="I907" s="41"/>
      <c r="J907" s="41"/>
      <c r="K907" s="48"/>
      <c r="L907" s="41"/>
      <c r="M907" s="61"/>
      <c r="N907" s="41"/>
      <c r="O907" s="129"/>
    </row>
    <row r="908" spans="1:15" ht="12.75" customHeight="1">
      <c r="A908" s="67"/>
      <c r="B908" s="112">
        <f t="shared" si="20"/>
        <v>0</v>
      </c>
      <c r="C908" s="37"/>
      <c r="D908" s="67"/>
      <c r="E908" s="47"/>
      <c r="F908" s="41"/>
      <c r="G908" s="41"/>
      <c r="H908" s="48"/>
      <c r="I908" s="41"/>
      <c r="J908" s="41"/>
      <c r="K908" s="48"/>
      <c r="L908" s="41"/>
      <c r="M908" s="61"/>
      <c r="N908" s="41"/>
      <c r="O908" s="129"/>
    </row>
    <row r="909" spans="1:15" ht="12.75" customHeight="1">
      <c r="A909" s="67"/>
      <c r="B909" s="112">
        <f t="shared" si="20"/>
        <v>0</v>
      </c>
      <c r="C909" s="37"/>
      <c r="D909" s="67"/>
      <c r="E909" s="47"/>
      <c r="F909" s="41"/>
      <c r="G909" s="41"/>
      <c r="H909" s="48"/>
      <c r="I909" s="41"/>
      <c r="J909" s="41"/>
      <c r="K909" s="48"/>
      <c r="L909" s="41"/>
      <c r="M909" s="61"/>
      <c r="N909" s="41"/>
      <c r="O909" s="129"/>
    </row>
    <row r="910" spans="1:15" ht="12.75" customHeight="1">
      <c r="A910" s="67"/>
      <c r="B910" s="112">
        <f t="shared" si="20"/>
        <v>0</v>
      </c>
      <c r="C910" s="37"/>
      <c r="D910" s="67"/>
      <c r="E910" s="47"/>
      <c r="F910" s="41"/>
      <c r="G910" s="41"/>
      <c r="H910" s="48"/>
      <c r="I910" s="41"/>
      <c r="J910" s="41"/>
      <c r="K910" s="48"/>
      <c r="L910" s="41"/>
      <c r="M910" s="61"/>
      <c r="N910" s="41"/>
      <c r="O910" s="129"/>
    </row>
    <row r="911" spans="1:15" ht="12.75" customHeight="1">
      <c r="A911" s="67"/>
      <c r="B911" s="112">
        <f t="shared" si="20"/>
        <v>0</v>
      </c>
      <c r="C911" s="37"/>
      <c r="D911" s="67"/>
      <c r="E911" s="47"/>
      <c r="F911" s="41"/>
      <c r="G911" s="41"/>
      <c r="H911" s="48"/>
      <c r="I911" s="41"/>
      <c r="J911" s="41"/>
      <c r="K911" s="48"/>
      <c r="L911" s="41"/>
      <c r="M911" s="61"/>
      <c r="N911" s="41"/>
      <c r="O911" s="129"/>
    </row>
    <row r="912" spans="1:15" ht="12.75" customHeight="1">
      <c r="A912" s="67"/>
      <c r="B912" s="112">
        <f t="shared" si="20"/>
        <v>0</v>
      </c>
      <c r="C912" s="37"/>
      <c r="D912" s="67"/>
      <c r="E912" s="47"/>
      <c r="F912" s="41"/>
      <c r="G912" s="41"/>
      <c r="H912" s="48"/>
      <c r="I912" s="41"/>
      <c r="J912" s="41"/>
      <c r="K912" s="48"/>
      <c r="L912" s="41"/>
      <c r="M912" s="61"/>
      <c r="N912" s="41"/>
      <c r="O912" s="129"/>
    </row>
    <row r="913" spans="1:15" ht="12.75" customHeight="1">
      <c r="A913" s="67"/>
      <c r="B913" s="112">
        <f t="shared" si="20"/>
        <v>0</v>
      </c>
      <c r="C913" s="37"/>
      <c r="D913" s="67"/>
      <c r="E913" s="47"/>
      <c r="F913" s="41"/>
      <c r="G913" s="41"/>
      <c r="H913" s="48"/>
      <c r="I913" s="41"/>
      <c r="J913" s="41"/>
      <c r="K913" s="48"/>
      <c r="L913" s="41"/>
      <c r="M913" s="61"/>
      <c r="N913" s="41"/>
      <c r="O913" s="129"/>
    </row>
    <row r="914" spans="1:15" ht="12.75" customHeight="1">
      <c r="A914" s="67"/>
      <c r="B914" s="112">
        <f t="shared" ref="B914:B977" si="21">$C$2</f>
        <v>0</v>
      </c>
      <c r="C914" s="37"/>
      <c r="D914" s="67"/>
      <c r="E914" s="47"/>
      <c r="F914" s="41"/>
      <c r="G914" s="41"/>
      <c r="H914" s="48"/>
      <c r="I914" s="41"/>
      <c r="J914" s="41"/>
      <c r="K914" s="48"/>
      <c r="L914" s="41"/>
      <c r="M914" s="61"/>
      <c r="N914" s="41"/>
      <c r="O914" s="129"/>
    </row>
    <row r="915" spans="1:15" ht="12.75" customHeight="1">
      <c r="A915" s="67"/>
      <c r="B915" s="112">
        <f t="shared" si="21"/>
        <v>0</v>
      </c>
      <c r="C915" s="37"/>
      <c r="D915" s="67"/>
      <c r="E915" s="47"/>
      <c r="F915" s="41"/>
      <c r="G915" s="41"/>
      <c r="H915" s="48"/>
      <c r="I915" s="41"/>
      <c r="J915" s="41"/>
      <c r="K915" s="48"/>
      <c r="L915" s="41"/>
      <c r="M915" s="61"/>
      <c r="N915" s="41"/>
      <c r="O915" s="129"/>
    </row>
    <row r="916" spans="1:15" ht="12.75" customHeight="1">
      <c r="A916" s="67"/>
      <c r="B916" s="112">
        <f t="shared" si="21"/>
        <v>0</v>
      </c>
      <c r="C916" s="37"/>
      <c r="D916" s="67"/>
      <c r="E916" s="47"/>
      <c r="F916" s="41"/>
      <c r="G916" s="41"/>
      <c r="H916" s="48"/>
      <c r="I916" s="41"/>
      <c r="J916" s="41"/>
      <c r="K916" s="48"/>
      <c r="L916" s="41"/>
      <c r="M916" s="61"/>
      <c r="N916" s="41"/>
      <c r="O916" s="129"/>
    </row>
    <row r="917" spans="1:15" ht="12.75" customHeight="1">
      <c r="A917" s="67"/>
      <c r="B917" s="112">
        <f t="shared" si="21"/>
        <v>0</v>
      </c>
      <c r="C917" s="37"/>
      <c r="D917" s="67"/>
      <c r="E917" s="47"/>
      <c r="F917" s="41"/>
      <c r="G917" s="41"/>
      <c r="H917" s="48"/>
      <c r="I917" s="41"/>
      <c r="J917" s="41"/>
      <c r="K917" s="48"/>
      <c r="L917" s="41"/>
      <c r="M917" s="61"/>
      <c r="N917" s="41"/>
      <c r="O917" s="129"/>
    </row>
    <row r="918" spans="1:15" ht="12.75" customHeight="1">
      <c r="A918" s="67"/>
      <c r="B918" s="112">
        <f t="shared" si="21"/>
        <v>0</v>
      </c>
      <c r="C918" s="37"/>
      <c r="D918" s="67"/>
      <c r="E918" s="47"/>
      <c r="F918" s="41"/>
      <c r="G918" s="41"/>
      <c r="H918" s="48"/>
      <c r="I918" s="41"/>
      <c r="J918" s="41"/>
      <c r="K918" s="48"/>
      <c r="L918" s="41"/>
      <c r="M918" s="61"/>
      <c r="N918" s="41"/>
      <c r="O918" s="129"/>
    </row>
    <row r="919" spans="1:15" ht="12.75" customHeight="1">
      <c r="A919" s="67"/>
      <c r="B919" s="112">
        <f t="shared" si="21"/>
        <v>0</v>
      </c>
      <c r="C919" s="37"/>
      <c r="D919" s="67"/>
      <c r="E919" s="47"/>
      <c r="F919" s="41"/>
      <c r="G919" s="41"/>
      <c r="H919" s="48"/>
      <c r="I919" s="41"/>
      <c r="J919" s="41"/>
      <c r="K919" s="48"/>
      <c r="L919" s="41"/>
      <c r="M919" s="61"/>
      <c r="N919" s="41"/>
      <c r="O919" s="129"/>
    </row>
    <row r="920" spans="1:15" ht="12.75" customHeight="1">
      <c r="A920" s="67"/>
      <c r="B920" s="112">
        <f t="shared" si="21"/>
        <v>0</v>
      </c>
      <c r="C920" s="37"/>
      <c r="D920" s="67"/>
      <c r="E920" s="47"/>
      <c r="F920" s="41"/>
      <c r="G920" s="41"/>
      <c r="H920" s="48"/>
      <c r="I920" s="41"/>
      <c r="J920" s="41"/>
      <c r="K920" s="48"/>
      <c r="L920" s="41"/>
      <c r="M920" s="61"/>
      <c r="N920" s="41"/>
      <c r="O920" s="129"/>
    </row>
    <row r="921" spans="1:15" ht="12.75" customHeight="1">
      <c r="A921" s="67"/>
      <c r="B921" s="112">
        <f t="shared" si="21"/>
        <v>0</v>
      </c>
      <c r="C921" s="37"/>
      <c r="D921" s="67"/>
      <c r="E921" s="47"/>
      <c r="F921" s="41"/>
      <c r="G921" s="41"/>
      <c r="H921" s="48"/>
      <c r="I921" s="41"/>
      <c r="J921" s="41"/>
      <c r="K921" s="48"/>
      <c r="L921" s="41"/>
      <c r="M921" s="61"/>
      <c r="N921" s="41"/>
      <c r="O921" s="129"/>
    </row>
    <row r="922" spans="1:15" ht="12.75" customHeight="1">
      <c r="A922" s="67"/>
      <c r="B922" s="112">
        <f t="shared" si="21"/>
        <v>0</v>
      </c>
      <c r="C922" s="37"/>
      <c r="D922" s="67"/>
      <c r="E922" s="47"/>
      <c r="F922" s="41"/>
      <c r="G922" s="41"/>
      <c r="H922" s="48"/>
      <c r="I922" s="41"/>
      <c r="J922" s="41"/>
      <c r="K922" s="48"/>
      <c r="L922" s="41"/>
      <c r="M922" s="61"/>
      <c r="N922" s="41"/>
      <c r="O922" s="129"/>
    </row>
    <row r="923" spans="1:15" ht="12.75" customHeight="1">
      <c r="A923" s="67"/>
      <c r="B923" s="112">
        <f t="shared" si="21"/>
        <v>0</v>
      </c>
      <c r="C923" s="37"/>
      <c r="D923" s="67"/>
      <c r="E923" s="47"/>
      <c r="F923" s="41"/>
      <c r="G923" s="41"/>
      <c r="H923" s="48"/>
      <c r="I923" s="41"/>
      <c r="J923" s="41"/>
      <c r="K923" s="48"/>
      <c r="L923" s="41"/>
      <c r="M923" s="61"/>
      <c r="N923" s="41"/>
      <c r="O923" s="129"/>
    </row>
    <row r="924" spans="1:15" ht="12.75" customHeight="1">
      <c r="A924" s="67"/>
      <c r="B924" s="112">
        <f t="shared" si="21"/>
        <v>0</v>
      </c>
      <c r="C924" s="37"/>
      <c r="D924" s="67"/>
      <c r="E924" s="47"/>
      <c r="F924" s="41"/>
      <c r="G924" s="41"/>
      <c r="H924" s="48"/>
      <c r="I924" s="41"/>
      <c r="J924" s="41"/>
      <c r="K924" s="48"/>
      <c r="L924" s="41"/>
      <c r="M924" s="61"/>
      <c r="N924" s="41"/>
      <c r="O924" s="129"/>
    </row>
    <row r="925" spans="1:15" ht="12.75" customHeight="1">
      <c r="A925" s="67"/>
      <c r="B925" s="112">
        <f t="shared" si="21"/>
        <v>0</v>
      </c>
      <c r="C925" s="37"/>
      <c r="D925" s="67"/>
      <c r="E925" s="47"/>
      <c r="F925" s="41"/>
      <c r="G925" s="41"/>
      <c r="H925" s="48"/>
      <c r="I925" s="41"/>
      <c r="J925" s="41"/>
      <c r="K925" s="48"/>
      <c r="L925" s="41"/>
      <c r="M925" s="61"/>
      <c r="N925" s="41"/>
      <c r="O925" s="129"/>
    </row>
    <row r="926" spans="1:15" ht="12.75" customHeight="1">
      <c r="A926" s="67"/>
      <c r="B926" s="112">
        <f t="shared" si="21"/>
        <v>0</v>
      </c>
      <c r="C926" s="37"/>
      <c r="D926" s="67"/>
      <c r="E926" s="47"/>
      <c r="F926" s="41"/>
      <c r="G926" s="41"/>
      <c r="H926" s="48"/>
      <c r="I926" s="41"/>
      <c r="J926" s="41"/>
      <c r="K926" s="48"/>
      <c r="L926" s="41"/>
      <c r="M926" s="61"/>
      <c r="N926" s="41"/>
      <c r="O926" s="129"/>
    </row>
    <row r="927" spans="1:15" ht="12.75" customHeight="1">
      <c r="A927" s="67"/>
      <c r="B927" s="112">
        <f t="shared" si="21"/>
        <v>0</v>
      </c>
      <c r="C927" s="37"/>
      <c r="D927" s="67"/>
      <c r="E927" s="47"/>
      <c r="F927" s="41"/>
      <c r="G927" s="41"/>
      <c r="H927" s="48"/>
      <c r="I927" s="41"/>
      <c r="J927" s="41"/>
      <c r="K927" s="48"/>
      <c r="L927" s="41"/>
      <c r="M927" s="61"/>
      <c r="N927" s="41"/>
      <c r="O927" s="129"/>
    </row>
    <row r="928" spans="1:15" ht="12.75" customHeight="1">
      <c r="A928" s="67"/>
      <c r="B928" s="112">
        <f t="shared" si="21"/>
        <v>0</v>
      </c>
      <c r="C928" s="37"/>
      <c r="D928" s="67"/>
      <c r="E928" s="47"/>
      <c r="F928" s="41"/>
      <c r="G928" s="41"/>
      <c r="H928" s="48"/>
      <c r="I928" s="41"/>
      <c r="J928" s="41"/>
      <c r="K928" s="48"/>
      <c r="L928" s="41"/>
      <c r="M928" s="61"/>
      <c r="N928" s="41"/>
      <c r="O928" s="129"/>
    </row>
    <row r="929" spans="1:15" ht="12.75" customHeight="1">
      <c r="A929" s="67"/>
      <c r="B929" s="112">
        <f t="shared" si="21"/>
        <v>0</v>
      </c>
      <c r="C929" s="37"/>
      <c r="D929" s="67"/>
      <c r="E929" s="47"/>
      <c r="F929" s="41"/>
      <c r="G929" s="41"/>
      <c r="H929" s="48"/>
      <c r="I929" s="41"/>
      <c r="J929" s="41"/>
      <c r="K929" s="48"/>
      <c r="L929" s="41"/>
      <c r="M929" s="61"/>
      <c r="N929" s="41"/>
      <c r="O929" s="129"/>
    </row>
    <row r="930" spans="1:15" ht="12.75" customHeight="1">
      <c r="A930" s="67"/>
      <c r="B930" s="112">
        <f t="shared" si="21"/>
        <v>0</v>
      </c>
      <c r="C930" s="37"/>
      <c r="D930" s="67"/>
      <c r="E930" s="47"/>
      <c r="F930" s="41"/>
      <c r="G930" s="41"/>
      <c r="H930" s="48"/>
      <c r="I930" s="41"/>
      <c r="J930" s="41"/>
      <c r="K930" s="48"/>
      <c r="L930" s="41"/>
      <c r="M930" s="61"/>
      <c r="N930" s="41"/>
      <c r="O930" s="129"/>
    </row>
    <row r="931" spans="1:15" ht="12.75" customHeight="1">
      <c r="A931" s="67"/>
      <c r="B931" s="112">
        <f t="shared" si="21"/>
        <v>0</v>
      </c>
      <c r="C931" s="37"/>
      <c r="D931" s="67"/>
      <c r="E931" s="47"/>
      <c r="F931" s="41"/>
      <c r="G931" s="41"/>
      <c r="H931" s="48"/>
      <c r="I931" s="41"/>
      <c r="J931" s="41"/>
      <c r="K931" s="48"/>
      <c r="L931" s="41"/>
      <c r="M931" s="61"/>
      <c r="N931" s="41"/>
      <c r="O931" s="129"/>
    </row>
    <row r="932" spans="1:15" ht="12.75" customHeight="1">
      <c r="A932" s="67"/>
      <c r="B932" s="112">
        <f t="shared" si="21"/>
        <v>0</v>
      </c>
      <c r="C932" s="37"/>
      <c r="D932" s="67"/>
      <c r="E932" s="47"/>
      <c r="F932" s="41"/>
      <c r="G932" s="41"/>
      <c r="H932" s="48"/>
      <c r="I932" s="41"/>
      <c r="J932" s="41"/>
      <c r="K932" s="48"/>
      <c r="L932" s="41"/>
      <c r="M932" s="61"/>
      <c r="N932" s="41"/>
      <c r="O932" s="129"/>
    </row>
    <row r="933" spans="1:15" ht="12.75" customHeight="1">
      <c r="A933" s="67"/>
      <c r="B933" s="112">
        <f t="shared" si="21"/>
        <v>0</v>
      </c>
      <c r="C933" s="37"/>
      <c r="D933" s="67"/>
      <c r="E933" s="47"/>
      <c r="F933" s="41"/>
      <c r="G933" s="41"/>
      <c r="H933" s="48"/>
      <c r="I933" s="41"/>
      <c r="J933" s="41"/>
      <c r="K933" s="48"/>
      <c r="L933" s="41"/>
      <c r="M933" s="61"/>
      <c r="N933" s="41"/>
      <c r="O933" s="129"/>
    </row>
    <row r="934" spans="1:15" ht="12.75" customHeight="1">
      <c r="A934" s="67"/>
      <c r="B934" s="112">
        <f t="shared" si="21"/>
        <v>0</v>
      </c>
      <c r="C934" s="37"/>
      <c r="D934" s="67"/>
      <c r="E934" s="47"/>
      <c r="F934" s="41"/>
      <c r="G934" s="41"/>
      <c r="H934" s="48"/>
      <c r="I934" s="41"/>
      <c r="J934" s="41"/>
      <c r="K934" s="48"/>
      <c r="L934" s="41"/>
      <c r="M934" s="61"/>
      <c r="N934" s="41"/>
      <c r="O934" s="129"/>
    </row>
    <row r="935" spans="1:15" ht="12.75" customHeight="1">
      <c r="A935" s="67"/>
      <c r="B935" s="112">
        <f t="shared" si="21"/>
        <v>0</v>
      </c>
      <c r="C935" s="37"/>
      <c r="D935" s="67"/>
      <c r="E935" s="47"/>
      <c r="F935" s="41"/>
      <c r="G935" s="41"/>
      <c r="H935" s="48"/>
      <c r="I935" s="41"/>
      <c r="J935" s="41"/>
      <c r="K935" s="48"/>
      <c r="L935" s="41"/>
      <c r="M935" s="61"/>
      <c r="N935" s="41"/>
      <c r="O935" s="129"/>
    </row>
    <row r="936" spans="1:15" ht="12.75" customHeight="1">
      <c r="A936" s="67"/>
      <c r="B936" s="112">
        <f t="shared" si="21"/>
        <v>0</v>
      </c>
      <c r="C936" s="37"/>
      <c r="D936" s="67"/>
      <c r="E936" s="47"/>
      <c r="F936" s="41"/>
      <c r="G936" s="41"/>
      <c r="H936" s="48"/>
      <c r="I936" s="41"/>
      <c r="J936" s="41"/>
      <c r="K936" s="48"/>
      <c r="L936" s="41"/>
      <c r="M936" s="61"/>
      <c r="N936" s="41"/>
      <c r="O936" s="129"/>
    </row>
    <row r="937" spans="1:15" ht="12.75" customHeight="1">
      <c r="A937" s="67"/>
      <c r="B937" s="112">
        <f t="shared" si="21"/>
        <v>0</v>
      </c>
      <c r="C937" s="37"/>
      <c r="D937" s="67"/>
      <c r="E937" s="47"/>
      <c r="F937" s="41"/>
      <c r="G937" s="41"/>
      <c r="H937" s="48"/>
      <c r="I937" s="41"/>
      <c r="J937" s="41"/>
      <c r="K937" s="48"/>
      <c r="L937" s="41"/>
      <c r="M937" s="61"/>
      <c r="N937" s="41"/>
      <c r="O937" s="129"/>
    </row>
    <row r="938" spans="1:15" ht="12.75" customHeight="1">
      <c r="A938" s="67"/>
      <c r="B938" s="112">
        <f t="shared" si="21"/>
        <v>0</v>
      </c>
      <c r="C938" s="37"/>
      <c r="D938" s="67"/>
      <c r="E938" s="47"/>
      <c r="F938" s="41"/>
      <c r="G938" s="41"/>
      <c r="H938" s="48"/>
      <c r="I938" s="41"/>
      <c r="J938" s="41"/>
      <c r="K938" s="48"/>
      <c r="L938" s="41"/>
      <c r="M938" s="61"/>
      <c r="N938" s="41"/>
      <c r="O938" s="129"/>
    </row>
    <row r="939" spans="1:15" ht="12.75" customHeight="1">
      <c r="A939" s="67"/>
      <c r="B939" s="112">
        <f t="shared" si="21"/>
        <v>0</v>
      </c>
      <c r="C939" s="37"/>
      <c r="D939" s="67"/>
      <c r="E939" s="47"/>
      <c r="F939" s="41"/>
      <c r="G939" s="41"/>
      <c r="H939" s="48"/>
      <c r="I939" s="41"/>
      <c r="J939" s="41"/>
      <c r="K939" s="48"/>
      <c r="L939" s="41"/>
      <c r="M939" s="61"/>
      <c r="N939" s="41"/>
      <c r="O939" s="129"/>
    </row>
    <row r="940" spans="1:15" ht="12.75" customHeight="1">
      <c r="A940" s="67"/>
      <c r="B940" s="112">
        <f t="shared" si="21"/>
        <v>0</v>
      </c>
      <c r="C940" s="37"/>
      <c r="D940" s="67"/>
      <c r="E940" s="47"/>
      <c r="F940" s="41"/>
      <c r="G940" s="41"/>
      <c r="H940" s="48"/>
      <c r="I940" s="41"/>
      <c r="J940" s="41"/>
      <c r="K940" s="48"/>
      <c r="L940" s="41"/>
      <c r="M940" s="61"/>
      <c r="N940" s="41"/>
      <c r="O940" s="129"/>
    </row>
    <row r="941" spans="1:15" ht="12.75" customHeight="1">
      <c r="A941" s="67"/>
      <c r="B941" s="112">
        <f t="shared" si="21"/>
        <v>0</v>
      </c>
      <c r="C941" s="37"/>
      <c r="D941" s="67"/>
      <c r="E941" s="47"/>
      <c r="F941" s="41"/>
      <c r="G941" s="41"/>
      <c r="H941" s="48"/>
      <c r="I941" s="41"/>
      <c r="J941" s="41"/>
      <c r="K941" s="48"/>
      <c r="L941" s="41"/>
      <c r="M941" s="61"/>
      <c r="N941" s="41"/>
      <c r="O941" s="129"/>
    </row>
    <row r="942" spans="1:15" ht="12.75" customHeight="1">
      <c r="A942" s="67"/>
      <c r="B942" s="112">
        <f t="shared" si="21"/>
        <v>0</v>
      </c>
      <c r="C942" s="37"/>
      <c r="D942" s="67"/>
      <c r="E942" s="47"/>
      <c r="F942" s="41"/>
      <c r="G942" s="41"/>
      <c r="H942" s="48"/>
      <c r="I942" s="41"/>
      <c r="J942" s="41"/>
      <c r="K942" s="48"/>
      <c r="L942" s="41"/>
      <c r="M942" s="61"/>
      <c r="N942" s="41"/>
      <c r="O942" s="129"/>
    </row>
    <row r="943" spans="1:15" ht="12.75" customHeight="1">
      <c r="A943" s="67"/>
      <c r="B943" s="112">
        <f t="shared" si="21"/>
        <v>0</v>
      </c>
      <c r="C943" s="37"/>
      <c r="D943" s="67"/>
      <c r="E943" s="47"/>
      <c r="F943" s="41"/>
      <c r="G943" s="41"/>
      <c r="H943" s="48"/>
      <c r="I943" s="41"/>
      <c r="J943" s="41"/>
      <c r="K943" s="48"/>
      <c r="L943" s="41"/>
      <c r="M943" s="61"/>
      <c r="N943" s="41"/>
      <c r="O943" s="129"/>
    </row>
    <row r="944" spans="1:15" ht="12.75" customHeight="1">
      <c r="A944" s="67"/>
      <c r="B944" s="112">
        <f t="shared" si="21"/>
        <v>0</v>
      </c>
      <c r="C944" s="37"/>
      <c r="D944" s="67"/>
      <c r="E944" s="47"/>
      <c r="F944" s="41"/>
      <c r="G944" s="41"/>
      <c r="H944" s="48"/>
      <c r="I944" s="41"/>
      <c r="J944" s="41"/>
      <c r="K944" s="48"/>
      <c r="L944" s="41"/>
      <c r="M944" s="61"/>
      <c r="N944" s="41"/>
      <c r="O944" s="129"/>
    </row>
    <row r="945" spans="1:15" ht="12.75" customHeight="1">
      <c r="A945" s="67"/>
      <c r="B945" s="112">
        <f t="shared" si="21"/>
        <v>0</v>
      </c>
      <c r="C945" s="37"/>
      <c r="D945" s="67"/>
      <c r="E945" s="47"/>
      <c r="F945" s="41"/>
      <c r="G945" s="41"/>
      <c r="H945" s="48"/>
      <c r="I945" s="41"/>
      <c r="J945" s="41"/>
      <c r="K945" s="48"/>
      <c r="L945" s="41"/>
      <c r="M945" s="61"/>
      <c r="N945" s="41"/>
      <c r="O945" s="129"/>
    </row>
    <row r="946" spans="1:15" ht="12.75" customHeight="1">
      <c r="A946" s="67"/>
      <c r="B946" s="112">
        <f t="shared" si="21"/>
        <v>0</v>
      </c>
      <c r="C946" s="37"/>
      <c r="D946" s="67"/>
      <c r="E946" s="47"/>
      <c r="F946" s="41"/>
      <c r="G946" s="41"/>
      <c r="H946" s="48"/>
      <c r="I946" s="41"/>
      <c r="J946" s="41"/>
      <c r="K946" s="48"/>
      <c r="L946" s="41"/>
      <c r="M946" s="61"/>
      <c r="N946" s="41"/>
      <c r="O946" s="129"/>
    </row>
    <row r="947" spans="1:15" ht="12.75" customHeight="1">
      <c r="A947" s="67"/>
      <c r="B947" s="112">
        <f t="shared" si="21"/>
        <v>0</v>
      </c>
      <c r="C947" s="37"/>
      <c r="D947" s="67"/>
      <c r="E947" s="47"/>
      <c r="F947" s="41"/>
      <c r="G947" s="41"/>
      <c r="H947" s="48"/>
      <c r="I947" s="41"/>
      <c r="J947" s="41"/>
      <c r="K947" s="48"/>
      <c r="L947" s="41"/>
      <c r="M947" s="61"/>
      <c r="N947" s="41"/>
      <c r="O947" s="129"/>
    </row>
    <row r="948" spans="1:15" ht="12.75" customHeight="1">
      <c r="A948" s="67"/>
      <c r="B948" s="112">
        <f t="shared" si="21"/>
        <v>0</v>
      </c>
      <c r="C948" s="37"/>
      <c r="D948" s="67"/>
      <c r="E948" s="47"/>
      <c r="F948" s="41"/>
      <c r="G948" s="41"/>
      <c r="H948" s="48"/>
      <c r="I948" s="41"/>
      <c r="J948" s="41"/>
      <c r="K948" s="48"/>
      <c r="L948" s="41"/>
      <c r="M948" s="61"/>
      <c r="N948" s="41"/>
      <c r="O948" s="129"/>
    </row>
    <row r="949" spans="1:15" ht="12.75" customHeight="1">
      <c r="A949" s="67"/>
      <c r="B949" s="112">
        <f t="shared" si="21"/>
        <v>0</v>
      </c>
      <c r="C949" s="37"/>
      <c r="D949" s="67"/>
      <c r="E949" s="47"/>
      <c r="F949" s="41"/>
      <c r="G949" s="41"/>
      <c r="H949" s="48"/>
      <c r="I949" s="41"/>
      <c r="J949" s="41"/>
      <c r="K949" s="48"/>
      <c r="L949" s="41"/>
      <c r="M949" s="61"/>
      <c r="N949" s="41"/>
      <c r="O949" s="129"/>
    </row>
    <row r="950" spans="1:15" ht="12.75" customHeight="1">
      <c r="A950" s="67"/>
      <c r="B950" s="112">
        <f t="shared" si="21"/>
        <v>0</v>
      </c>
      <c r="C950" s="37"/>
      <c r="D950" s="67"/>
      <c r="E950" s="47"/>
      <c r="F950" s="41"/>
      <c r="G950" s="41"/>
      <c r="H950" s="48"/>
      <c r="I950" s="41"/>
      <c r="J950" s="41"/>
      <c r="K950" s="48"/>
      <c r="L950" s="41"/>
      <c r="M950" s="61"/>
      <c r="N950" s="41"/>
      <c r="O950" s="129"/>
    </row>
    <row r="951" spans="1:15" ht="12.75" customHeight="1">
      <c r="A951" s="67"/>
      <c r="B951" s="112">
        <f t="shared" si="21"/>
        <v>0</v>
      </c>
      <c r="C951" s="37"/>
      <c r="D951" s="67"/>
      <c r="E951" s="47"/>
      <c r="F951" s="41"/>
      <c r="G951" s="41"/>
      <c r="H951" s="48"/>
      <c r="I951" s="41"/>
      <c r="J951" s="41"/>
      <c r="K951" s="48"/>
      <c r="L951" s="41"/>
      <c r="M951" s="61"/>
      <c r="N951" s="41"/>
      <c r="O951" s="129"/>
    </row>
    <row r="952" spans="1:15" ht="12.75" customHeight="1">
      <c r="A952" s="67"/>
      <c r="B952" s="112">
        <f t="shared" si="21"/>
        <v>0</v>
      </c>
      <c r="C952" s="37"/>
      <c r="D952" s="67"/>
      <c r="E952" s="47"/>
      <c r="F952" s="41"/>
      <c r="G952" s="41"/>
      <c r="H952" s="48"/>
      <c r="I952" s="41"/>
      <c r="J952" s="41"/>
      <c r="K952" s="48"/>
      <c r="L952" s="41"/>
      <c r="M952" s="61"/>
      <c r="N952" s="41"/>
      <c r="O952" s="129"/>
    </row>
    <row r="953" spans="1:15" ht="12.75" customHeight="1">
      <c r="A953" s="67"/>
      <c r="B953" s="112">
        <f t="shared" si="21"/>
        <v>0</v>
      </c>
      <c r="C953" s="37"/>
      <c r="D953" s="67"/>
      <c r="E953" s="47"/>
      <c r="F953" s="41"/>
      <c r="G953" s="41"/>
      <c r="H953" s="48"/>
      <c r="I953" s="41"/>
      <c r="J953" s="41"/>
      <c r="K953" s="48"/>
      <c r="L953" s="41"/>
      <c r="M953" s="61"/>
      <c r="N953" s="41"/>
      <c r="O953" s="129"/>
    </row>
    <row r="954" spans="1:15" ht="12.75" customHeight="1">
      <c r="A954" s="67"/>
      <c r="B954" s="112">
        <f t="shared" si="21"/>
        <v>0</v>
      </c>
      <c r="C954" s="37"/>
      <c r="D954" s="67"/>
      <c r="E954" s="47"/>
      <c r="F954" s="41"/>
      <c r="G954" s="41"/>
      <c r="H954" s="48"/>
      <c r="I954" s="41"/>
      <c r="J954" s="41"/>
      <c r="K954" s="48"/>
      <c r="L954" s="41"/>
      <c r="M954" s="61"/>
      <c r="N954" s="41"/>
      <c r="O954" s="129"/>
    </row>
    <row r="955" spans="1:15" ht="12.75" customHeight="1">
      <c r="A955" s="67"/>
      <c r="B955" s="112">
        <f t="shared" si="21"/>
        <v>0</v>
      </c>
      <c r="C955" s="37"/>
      <c r="D955" s="67"/>
      <c r="E955" s="47"/>
      <c r="F955" s="41"/>
      <c r="G955" s="41"/>
      <c r="H955" s="48"/>
      <c r="I955" s="41"/>
      <c r="J955" s="41"/>
      <c r="K955" s="48"/>
      <c r="L955" s="41"/>
      <c r="M955" s="61"/>
      <c r="N955" s="41"/>
      <c r="O955" s="129"/>
    </row>
    <row r="956" spans="1:15" ht="12.75" customHeight="1">
      <c r="A956" s="67"/>
      <c r="B956" s="112">
        <f t="shared" si="21"/>
        <v>0</v>
      </c>
      <c r="C956" s="37"/>
      <c r="D956" s="67"/>
      <c r="E956" s="47"/>
      <c r="F956" s="41"/>
      <c r="G956" s="41"/>
      <c r="H956" s="48"/>
      <c r="I956" s="41"/>
      <c r="J956" s="41"/>
      <c r="K956" s="48"/>
      <c r="L956" s="41"/>
      <c r="M956" s="61"/>
      <c r="N956" s="41"/>
      <c r="O956" s="129"/>
    </row>
    <row r="957" spans="1:15" ht="12.75" customHeight="1">
      <c r="A957" s="67"/>
      <c r="B957" s="112">
        <f t="shared" si="21"/>
        <v>0</v>
      </c>
      <c r="C957" s="37"/>
      <c r="D957" s="67"/>
      <c r="E957" s="47"/>
      <c r="F957" s="41"/>
      <c r="G957" s="41"/>
      <c r="H957" s="48"/>
      <c r="I957" s="41"/>
      <c r="J957" s="41"/>
      <c r="K957" s="48"/>
      <c r="L957" s="41"/>
      <c r="M957" s="61"/>
      <c r="N957" s="41"/>
      <c r="O957" s="129"/>
    </row>
    <row r="958" spans="1:15" ht="12.75" customHeight="1">
      <c r="A958" s="67"/>
      <c r="B958" s="112">
        <f t="shared" si="21"/>
        <v>0</v>
      </c>
      <c r="C958" s="37"/>
      <c r="D958" s="67"/>
      <c r="E958" s="47"/>
      <c r="F958" s="41"/>
      <c r="G958" s="41"/>
      <c r="H958" s="48"/>
      <c r="I958" s="41"/>
      <c r="J958" s="41"/>
      <c r="K958" s="48"/>
      <c r="L958" s="41"/>
      <c r="M958" s="61"/>
      <c r="N958" s="41"/>
      <c r="O958" s="129"/>
    </row>
    <row r="959" spans="1:15" ht="12.75" customHeight="1">
      <c r="A959" s="67"/>
      <c r="B959" s="112">
        <f t="shared" si="21"/>
        <v>0</v>
      </c>
      <c r="C959" s="37"/>
      <c r="D959" s="67"/>
      <c r="E959" s="47"/>
      <c r="F959" s="41"/>
      <c r="G959" s="41"/>
      <c r="H959" s="48"/>
      <c r="I959" s="41"/>
      <c r="J959" s="41"/>
      <c r="K959" s="48"/>
      <c r="L959" s="41"/>
      <c r="M959" s="61"/>
      <c r="N959" s="41"/>
      <c r="O959" s="129"/>
    </row>
    <row r="960" spans="1:15" ht="12.75" customHeight="1">
      <c r="A960" s="67"/>
      <c r="B960" s="112">
        <f t="shared" si="21"/>
        <v>0</v>
      </c>
      <c r="C960" s="37"/>
      <c r="D960" s="67"/>
      <c r="E960" s="47"/>
      <c r="F960" s="41"/>
      <c r="G960" s="41"/>
      <c r="H960" s="48"/>
      <c r="I960" s="41"/>
      <c r="J960" s="41"/>
      <c r="K960" s="48"/>
      <c r="L960" s="41"/>
      <c r="M960" s="61"/>
      <c r="N960" s="41"/>
      <c r="O960" s="129"/>
    </row>
    <row r="961" spans="1:15" ht="12.75" customHeight="1">
      <c r="A961" s="67"/>
      <c r="B961" s="112">
        <f t="shared" si="21"/>
        <v>0</v>
      </c>
      <c r="C961" s="37"/>
      <c r="D961" s="67"/>
      <c r="E961" s="47"/>
      <c r="F961" s="41"/>
      <c r="G961" s="41"/>
      <c r="H961" s="48"/>
      <c r="I961" s="41"/>
      <c r="J961" s="41"/>
      <c r="K961" s="48"/>
      <c r="L961" s="41"/>
      <c r="M961" s="61"/>
      <c r="N961" s="41"/>
      <c r="O961" s="129"/>
    </row>
    <row r="962" spans="1:15" ht="12.75" customHeight="1">
      <c r="A962" s="67"/>
      <c r="B962" s="112">
        <f t="shared" si="21"/>
        <v>0</v>
      </c>
      <c r="C962" s="37"/>
      <c r="D962" s="67"/>
      <c r="E962" s="47"/>
      <c r="F962" s="41"/>
      <c r="G962" s="41"/>
      <c r="H962" s="48"/>
      <c r="I962" s="41"/>
      <c r="J962" s="41"/>
      <c r="K962" s="48"/>
      <c r="L962" s="41"/>
      <c r="M962" s="61"/>
      <c r="N962" s="41"/>
      <c r="O962" s="129"/>
    </row>
    <row r="963" spans="1:15" ht="12.75" customHeight="1">
      <c r="A963" s="67"/>
      <c r="B963" s="112">
        <f t="shared" si="21"/>
        <v>0</v>
      </c>
      <c r="C963" s="37"/>
      <c r="D963" s="67"/>
      <c r="E963" s="47"/>
      <c r="F963" s="41"/>
      <c r="G963" s="41"/>
      <c r="H963" s="48"/>
      <c r="I963" s="41"/>
      <c r="J963" s="41"/>
      <c r="K963" s="48"/>
      <c r="L963" s="41"/>
      <c r="M963" s="61"/>
      <c r="N963" s="41"/>
      <c r="O963" s="129"/>
    </row>
    <row r="964" spans="1:15" ht="12.75" customHeight="1">
      <c r="A964" s="67"/>
      <c r="B964" s="112">
        <f t="shared" si="21"/>
        <v>0</v>
      </c>
      <c r="C964" s="37"/>
      <c r="D964" s="67"/>
      <c r="E964" s="47"/>
      <c r="F964" s="41"/>
      <c r="G964" s="41"/>
      <c r="H964" s="48"/>
      <c r="I964" s="41"/>
      <c r="J964" s="41"/>
      <c r="K964" s="48"/>
      <c r="L964" s="41"/>
      <c r="M964" s="61"/>
      <c r="N964" s="41"/>
      <c r="O964" s="129"/>
    </row>
    <row r="965" spans="1:15" ht="12.75" customHeight="1">
      <c r="A965" s="67"/>
      <c r="B965" s="112">
        <f t="shared" si="21"/>
        <v>0</v>
      </c>
      <c r="C965" s="37"/>
      <c r="D965" s="67"/>
      <c r="E965" s="47"/>
      <c r="F965" s="41"/>
      <c r="G965" s="41"/>
      <c r="H965" s="48"/>
      <c r="I965" s="41"/>
      <c r="J965" s="41"/>
      <c r="K965" s="48"/>
      <c r="L965" s="41"/>
      <c r="M965" s="61"/>
      <c r="N965" s="41"/>
      <c r="O965" s="129"/>
    </row>
    <row r="966" spans="1:15" ht="12.75" customHeight="1">
      <c r="A966" s="67"/>
      <c r="B966" s="112">
        <f t="shared" si="21"/>
        <v>0</v>
      </c>
      <c r="C966" s="37"/>
      <c r="D966" s="67"/>
      <c r="E966" s="47"/>
      <c r="F966" s="41"/>
      <c r="G966" s="41"/>
      <c r="H966" s="48"/>
      <c r="I966" s="41"/>
      <c r="J966" s="41"/>
      <c r="K966" s="48"/>
      <c r="L966" s="41"/>
      <c r="M966" s="61"/>
      <c r="N966" s="41"/>
      <c r="O966" s="129"/>
    </row>
    <row r="967" spans="1:15" ht="12.75" customHeight="1">
      <c r="A967" s="67"/>
      <c r="B967" s="112">
        <f t="shared" si="21"/>
        <v>0</v>
      </c>
      <c r="C967" s="37"/>
      <c r="D967" s="67"/>
      <c r="E967" s="47"/>
      <c r="F967" s="41"/>
      <c r="G967" s="41"/>
      <c r="H967" s="48"/>
      <c r="I967" s="41"/>
      <c r="J967" s="41"/>
      <c r="K967" s="48"/>
      <c r="L967" s="41"/>
      <c r="M967" s="61"/>
      <c r="N967" s="41"/>
      <c r="O967" s="129"/>
    </row>
    <row r="968" spans="1:15" ht="12.75" customHeight="1">
      <c r="A968" s="67"/>
      <c r="B968" s="112">
        <f t="shared" si="21"/>
        <v>0</v>
      </c>
      <c r="C968" s="37"/>
      <c r="D968" s="67"/>
      <c r="E968" s="47"/>
      <c r="F968" s="41"/>
      <c r="G968" s="41"/>
      <c r="H968" s="48"/>
      <c r="I968" s="41"/>
      <c r="J968" s="41"/>
      <c r="K968" s="48"/>
      <c r="L968" s="41"/>
      <c r="M968" s="61"/>
      <c r="N968" s="41"/>
      <c r="O968" s="129"/>
    </row>
    <row r="969" spans="1:15" ht="12.75" customHeight="1">
      <c r="A969" s="67"/>
      <c r="B969" s="112">
        <f t="shared" si="21"/>
        <v>0</v>
      </c>
      <c r="C969" s="37"/>
      <c r="D969" s="67"/>
      <c r="E969" s="47"/>
      <c r="F969" s="41"/>
      <c r="G969" s="41"/>
      <c r="H969" s="48"/>
      <c r="I969" s="41"/>
      <c r="J969" s="41"/>
      <c r="K969" s="48"/>
      <c r="L969" s="41"/>
      <c r="M969" s="61"/>
      <c r="N969" s="41"/>
      <c r="O969" s="129"/>
    </row>
    <row r="970" spans="1:15" ht="12.75" customHeight="1">
      <c r="A970" s="67"/>
      <c r="B970" s="112">
        <f t="shared" si="21"/>
        <v>0</v>
      </c>
      <c r="C970" s="37"/>
      <c r="D970" s="67"/>
      <c r="E970" s="47"/>
      <c r="F970" s="41"/>
      <c r="G970" s="41"/>
      <c r="H970" s="48"/>
      <c r="I970" s="41"/>
      <c r="J970" s="41"/>
      <c r="K970" s="48"/>
      <c r="L970" s="41"/>
      <c r="M970" s="61"/>
      <c r="N970" s="41"/>
      <c r="O970" s="129"/>
    </row>
    <row r="971" spans="1:15" ht="12.75" customHeight="1">
      <c r="A971" s="67"/>
      <c r="B971" s="112">
        <f t="shared" si="21"/>
        <v>0</v>
      </c>
      <c r="C971" s="37"/>
      <c r="D971" s="67"/>
      <c r="E971" s="47"/>
      <c r="F971" s="41"/>
      <c r="G971" s="41"/>
      <c r="H971" s="48"/>
      <c r="I971" s="41"/>
      <c r="J971" s="41"/>
      <c r="K971" s="48"/>
      <c r="L971" s="41"/>
      <c r="M971" s="61"/>
      <c r="N971" s="41"/>
      <c r="O971" s="129"/>
    </row>
    <row r="972" spans="1:15" ht="12.75" customHeight="1">
      <c r="A972" s="67"/>
      <c r="B972" s="112">
        <f t="shared" si="21"/>
        <v>0</v>
      </c>
      <c r="C972" s="37"/>
      <c r="D972" s="67"/>
      <c r="E972" s="47"/>
      <c r="F972" s="41"/>
      <c r="G972" s="41"/>
      <c r="H972" s="48"/>
      <c r="I972" s="41"/>
      <c r="J972" s="41"/>
      <c r="K972" s="48"/>
      <c r="L972" s="41"/>
      <c r="M972" s="61"/>
      <c r="N972" s="41"/>
      <c r="O972" s="129"/>
    </row>
    <row r="973" spans="1:15" ht="12.75" customHeight="1">
      <c r="A973" s="67"/>
      <c r="B973" s="112">
        <f t="shared" si="21"/>
        <v>0</v>
      </c>
      <c r="C973" s="37"/>
      <c r="D973" s="67"/>
      <c r="E973" s="47"/>
      <c r="F973" s="41"/>
      <c r="G973" s="41"/>
      <c r="H973" s="48"/>
      <c r="I973" s="41"/>
      <c r="J973" s="41"/>
      <c r="K973" s="48"/>
      <c r="L973" s="41"/>
      <c r="M973" s="61"/>
      <c r="N973" s="41"/>
      <c r="O973" s="129"/>
    </row>
    <row r="974" spans="1:15" ht="12.75" customHeight="1">
      <c r="A974" s="67"/>
      <c r="B974" s="112">
        <f t="shared" si="21"/>
        <v>0</v>
      </c>
      <c r="C974" s="37"/>
      <c r="D974" s="67"/>
      <c r="E974" s="47"/>
      <c r="F974" s="41"/>
      <c r="G974" s="41"/>
      <c r="H974" s="48"/>
      <c r="I974" s="41"/>
      <c r="J974" s="41"/>
      <c r="K974" s="48"/>
      <c r="L974" s="41"/>
      <c r="M974" s="61"/>
      <c r="N974" s="41"/>
      <c r="O974" s="129"/>
    </row>
    <row r="975" spans="1:15" ht="12.75" customHeight="1">
      <c r="A975" s="67"/>
      <c r="B975" s="112">
        <f t="shared" si="21"/>
        <v>0</v>
      </c>
      <c r="C975" s="37"/>
      <c r="D975" s="67"/>
      <c r="E975" s="47"/>
      <c r="F975" s="41"/>
      <c r="G975" s="41"/>
      <c r="H975" s="48"/>
      <c r="I975" s="41"/>
      <c r="J975" s="41"/>
      <c r="K975" s="48"/>
      <c r="L975" s="41"/>
      <c r="M975" s="61"/>
      <c r="N975" s="41"/>
      <c r="O975" s="129"/>
    </row>
    <row r="976" spans="1:15" ht="12.75" customHeight="1">
      <c r="A976" s="67"/>
      <c r="B976" s="112">
        <f t="shared" si="21"/>
        <v>0</v>
      </c>
      <c r="C976" s="37"/>
      <c r="D976" s="67"/>
      <c r="E976" s="47"/>
      <c r="F976" s="41"/>
      <c r="G976" s="41"/>
      <c r="H976" s="48"/>
      <c r="I976" s="41"/>
      <c r="J976" s="41"/>
      <c r="K976" s="48"/>
      <c r="L976" s="41"/>
      <c r="M976" s="61"/>
      <c r="N976" s="41"/>
      <c r="O976" s="129"/>
    </row>
    <row r="977" spans="1:15" ht="12.75" customHeight="1">
      <c r="A977" s="67"/>
      <c r="B977" s="112">
        <f t="shared" si="21"/>
        <v>0</v>
      </c>
      <c r="C977" s="37"/>
      <c r="D977" s="67"/>
      <c r="E977" s="47"/>
      <c r="F977" s="41"/>
      <c r="G977" s="41"/>
      <c r="H977" s="48"/>
      <c r="I977" s="41"/>
      <c r="J977" s="41"/>
      <c r="K977" s="48"/>
      <c r="L977" s="41"/>
      <c r="M977" s="61"/>
      <c r="N977" s="41"/>
      <c r="O977" s="129"/>
    </row>
    <row r="978" spans="1:15" ht="12.75" customHeight="1">
      <c r="A978" s="67"/>
      <c r="B978" s="112">
        <f t="shared" ref="B978:B1041" si="22">$C$2</f>
        <v>0</v>
      </c>
      <c r="C978" s="37"/>
      <c r="D978" s="67"/>
      <c r="E978" s="47"/>
      <c r="F978" s="41"/>
      <c r="G978" s="41"/>
      <c r="H978" s="48"/>
      <c r="I978" s="41"/>
      <c r="J978" s="41"/>
      <c r="K978" s="48"/>
      <c r="L978" s="41"/>
      <c r="M978" s="61"/>
      <c r="N978" s="41"/>
      <c r="O978" s="129"/>
    </row>
    <row r="979" spans="1:15" ht="12.75" customHeight="1">
      <c r="A979" s="67"/>
      <c r="B979" s="112">
        <f t="shared" si="22"/>
        <v>0</v>
      </c>
      <c r="C979" s="37"/>
      <c r="D979" s="67"/>
      <c r="E979" s="47"/>
      <c r="F979" s="41"/>
      <c r="G979" s="41"/>
      <c r="H979" s="48"/>
      <c r="I979" s="41"/>
      <c r="J979" s="41"/>
      <c r="K979" s="48"/>
      <c r="L979" s="41"/>
      <c r="M979" s="61"/>
      <c r="N979" s="41"/>
      <c r="O979" s="129"/>
    </row>
    <row r="980" spans="1:15" ht="12.75" customHeight="1">
      <c r="A980" s="67"/>
      <c r="B980" s="112">
        <f t="shared" si="22"/>
        <v>0</v>
      </c>
      <c r="C980" s="37"/>
      <c r="D980" s="67"/>
      <c r="E980" s="47"/>
      <c r="F980" s="41"/>
      <c r="G980" s="41"/>
      <c r="H980" s="48"/>
      <c r="I980" s="41"/>
      <c r="J980" s="41"/>
      <c r="K980" s="48"/>
      <c r="L980" s="41"/>
      <c r="M980" s="61"/>
      <c r="N980" s="41"/>
      <c r="O980" s="129"/>
    </row>
    <row r="981" spans="1:15" ht="12.75" customHeight="1">
      <c r="A981" s="67"/>
      <c r="B981" s="112">
        <f t="shared" si="22"/>
        <v>0</v>
      </c>
      <c r="C981" s="37"/>
      <c r="D981" s="67"/>
      <c r="E981" s="47"/>
      <c r="F981" s="41"/>
      <c r="G981" s="41"/>
      <c r="H981" s="48"/>
      <c r="I981" s="41"/>
      <c r="J981" s="41"/>
      <c r="K981" s="48"/>
      <c r="L981" s="41"/>
      <c r="M981" s="61"/>
      <c r="N981" s="41"/>
      <c r="O981" s="129"/>
    </row>
    <row r="982" spans="1:15" ht="12.75" customHeight="1">
      <c r="A982" s="67"/>
      <c r="B982" s="112">
        <f t="shared" si="22"/>
        <v>0</v>
      </c>
      <c r="C982" s="37"/>
      <c r="D982" s="67"/>
      <c r="E982" s="47"/>
      <c r="F982" s="41"/>
      <c r="G982" s="41"/>
      <c r="H982" s="48"/>
      <c r="I982" s="41"/>
      <c r="J982" s="41"/>
      <c r="K982" s="48"/>
      <c r="L982" s="41"/>
      <c r="M982" s="61"/>
      <c r="N982" s="41"/>
      <c r="O982" s="129"/>
    </row>
    <row r="983" spans="1:15" ht="12.75" customHeight="1">
      <c r="A983" s="67"/>
      <c r="B983" s="112">
        <f t="shared" si="22"/>
        <v>0</v>
      </c>
      <c r="C983" s="37"/>
      <c r="D983" s="67"/>
      <c r="E983" s="47"/>
      <c r="F983" s="41"/>
      <c r="G983" s="41"/>
      <c r="H983" s="48"/>
      <c r="I983" s="41"/>
      <c r="J983" s="41"/>
      <c r="K983" s="48"/>
      <c r="L983" s="41"/>
      <c r="M983" s="61"/>
      <c r="N983" s="41"/>
      <c r="O983" s="129"/>
    </row>
    <row r="984" spans="1:15" ht="12.75" customHeight="1">
      <c r="A984" s="67"/>
      <c r="B984" s="112">
        <f t="shared" si="22"/>
        <v>0</v>
      </c>
      <c r="C984" s="37"/>
      <c r="D984" s="67"/>
      <c r="E984" s="47"/>
      <c r="F984" s="41"/>
      <c r="G984" s="41"/>
      <c r="H984" s="48"/>
      <c r="I984" s="41"/>
      <c r="J984" s="41"/>
      <c r="K984" s="48"/>
      <c r="L984" s="41"/>
      <c r="M984" s="61"/>
      <c r="N984" s="41"/>
      <c r="O984" s="129"/>
    </row>
    <row r="985" spans="1:15" ht="12.75" customHeight="1">
      <c r="A985" s="67"/>
      <c r="B985" s="112">
        <f t="shared" si="22"/>
        <v>0</v>
      </c>
      <c r="C985" s="37"/>
      <c r="D985" s="67"/>
      <c r="E985" s="47"/>
      <c r="F985" s="41"/>
      <c r="G985" s="41"/>
      <c r="H985" s="48"/>
      <c r="I985" s="41"/>
      <c r="J985" s="41"/>
      <c r="K985" s="48"/>
      <c r="L985" s="41"/>
      <c r="M985" s="61"/>
      <c r="N985" s="41"/>
      <c r="O985" s="129"/>
    </row>
    <row r="986" spans="1:15" ht="12.75" customHeight="1">
      <c r="A986" s="67"/>
      <c r="B986" s="112">
        <f t="shared" si="22"/>
        <v>0</v>
      </c>
      <c r="C986" s="37"/>
      <c r="D986" s="67"/>
      <c r="E986" s="47"/>
      <c r="F986" s="41"/>
      <c r="G986" s="41"/>
      <c r="H986" s="48"/>
      <c r="I986" s="41"/>
      <c r="J986" s="41"/>
      <c r="K986" s="48"/>
      <c r="L986" s="41"/>
      <c r="M986" s="61"/>
      <c r="N986" s="41"/>
      <c r="O986" s="129"/>
    </row>
    <row r="987" spans="1:15" ht="12.75" customHeight="1">
      <c r="A987" s="67"/>
      <c r="B987" s="112">
        <f t="shared" si="22"/>
        <v>0</v>
      </c>
      <c r="C987" s="37"/>
      <c r="D987" s="67"/>
      <c r="E987" s="47"/>
      <c r="F987" s="41"/>
      <c r="G987" s="41"/>
      <c r="H987" s="48"/>
      <c r="I987" s="41"/>
      <c r="J987" s="41"/>
      <c r="K987" s="48"/>
      <c r="L987" s="41"/>
      <c r="M987" s="61"/>
      <c r="N987" s="41"/>
      <c r="O987" s="129"/>
    </row>
    <row r="988" spans="1:15" ht="12.75" customHeight="1">
      <c r="A988" s="67"/>
      <c r="B988" s="112">
        <f t="shared" si="22"/>
        <v>0</v>
      </c>
      <c r="C988" s="37"/>
      <c r="D988" s="67"/>
      <c r="E988" s="47"/>
      <c r="F988" s="41"/>
      <c r="G988" s="41"/>
      <c r="H988" s="48"/>
      <c r="I988" s="41"/>
      <c r="J988" s="41"/>
      <c r="K988" s="48"/>
      <c r="L988" s="41"/>
      <c r="M988" s="61"/>
      <c r="N988" s="41"/>
      <c r="O988" s="129"/>
    </row>
    <row r="989" spans="1:15" ht="12.75" customHeight="1">
      <c r="A989" s="67"/>
      <c r="B989" s="112">
        <f t="shared" si="22"/>
        <v>0</v>
      </c>
      <c r="C989" s="37"/>
      <c r="D989" s="67"/>
      <c r="E989" s="47"/>
      <c r="F989" s="41"/>
      <c r="G989" s="41"/>
      <c r="H989" s="48"/>
      <c r="I989" s="41"/>
      <c r="J989" s="41"/>
      <c r="K989" s="48"/>
      <c r="L989" s="41"/>
      <c r="M989" s="61"/>
      <c r="N989" s="41"/>
      <c r="O989" s="129"/>
    </row>
    <row r="990" spans="1:15" ht="12.75" customHeight="1">
      <c r="A990" s="67"/>
      <c r="B990" s="112">
        <f t="shared" si="22"/>
        <v>0</v>
      </c>
      <c r="C990" s="37"/>
      <c r="D990" s="67"/>
      <c r="E990" s="47"/>
      <c r="F990" s="41"/>
      <c r="G990" s="41"/>
      <c r="H990" s="48"/>
      <c r="I990" s="41"/>
      <c r="J990" s="41"/>
      <c r="K990" s="48"/>
      <c r="L990" s="41"/>
      <c r="M990" s="61"/>
      <c r="N990" s="41"/>
      <c r="O990" s="129"/>
    </row>
    <row r="991" spans="1:15" ht="12.75" customHeight="1">
      <c r="A991" s="67"/>
      <c r="B991" s="112">
        <f t="shared" si="22"/>
        <v>0</v>
      </c>
      <c r="C991" s="37"/>
      <c r="D991" s="67"/>
      <c r="E991" s="47"/>
      <c r="F991" s="41"/>
      <c r="G991" s="41"/>
      <c r="H991" s="48"/>
      <c r="I991" s="41"/>
      <c r="J991" s="41"/>
      <c r="K991" s="48"/>
      <c r="L991" s="41"/>
      <c r="M991" s="61"/>
      <c r="N991" s="41"/>
      <c r="O991" s="129"/>
    </row>
    <row r="992" spans="1:15" ht="12.75" customHeight="1">
      <c r="A992" s="67"/>
      <c r="B992" s="112">
        <f t="shared" si="22"/>
        <v>0</v>
      </c>
      <c r="C992" s="37"/>
      <c r="D992" s="67"/>
      <c r="E992" s="47"/>
      <c r="F992" s="41"/>
      <c r="G992" s="41"/>
      <c r="H992" s="48"/>
      <c r="I992" s="41"/>
      <c r="J992" s="41"/>
      <c r="K992" s="48"/>
      <c r="L992" s="41"/>
      <c r="M992" s="61"/>
      <c r="N992" s="41"/>
      <c r="O992" s="129"/>
    </row>
    <row r="993" spans="1:15" ht="12.75" customHeight="1">
      <c r="A993" s="67"/>
      <c r="B993" s="112">
        <f t="shared" si="22"/>
        <v>0</v>
      </c>
      <c r="C993" s="37"/>
      <c r="D993" s="67"/>
      <c r="E993" s="47"/>
      <c r="F993" s="41"/>
      <c r="G993" s="41"/>
      <c r="H993" s="48"/>
      <c r="I993" s="41"/>
      <c r="J993" s="41"/>
      <c r="K993" s="48"/>
      <c r="L993" s="41"/>
      <c r="M993" s="61"/>
      <c r="N993" s="41"/>
      <c r="O993" s="129"/>
    </row>
    <row r="994" spans="1:15" ht="12.75" customHeight="1">
      <c r="A994" s="67"/>
      <c r="B994" s="112">
        <f t="shared" si="22"/>
        <v>0</v>
      </c>
      <c r="C994" s="37"/>
      <c r="D994" s="67"/>
      <c r="E994" s="47"/>
      <c r="F994" s="41"/>
      <c r="G994" s="41"/>
      <c r="H994" s="48"/>
      <c r="I994" s="41"/>
      <c r="J994" s="41"/>
      <c r="K994" s="48"/>
      <c r="L994" s="41"/>
      <c r="M994" s="61"/>
      <c r="N994" s="41"/>
      <c r="O994" s="129"/>
    </row>
    <row r="995" spans="1:15" ht="12.75" customHeight="1">
      <c r="A995" s="67"/>
      <c r="B995" s="112">
        <f t="shared" si="22"/>
        <v>0</v>
      </c>
      <c r="C995" s="37"/>
      <c r="D995" s="67"/>
      <c r="E995" s="47"/>
      <c r="F995" s="41"/>
      <c r="G995" s="41"/>
      <c r="H995" s="48"/>
      <c r="I995" s="41"/>
      <c r="J995" s="41"/>
      <c r="K995" s="48"/>
      <c r="L995" s="41"/>
      <c r="M995" s="61"/>
      <c r="N995" s="41"/>
      <c r="O995" s="129"/>
    </row>
    <row r="996" spans="1:15" ht="12.75" customHeight="1">
      <c r="A996" s="67"/>
      <c r="B996" s="112">
        <f t="shared" si="22"/>
        <v>0</v>
      </c>
      <c r="C996" s="37"/>
      <c r="D996" s="67"/>
      <c r="E996" s="47"/>
      <c r="F996" s="41"/>
      <c r="G996" s="41"/>
      <c r="H996" s="48"/>
      <c r="I996" s="41"/>
      <c r="J996" s="41"/>
      <c r="K996" s="48"/>
      <c r="L996" s="41"/>
      <c r="M996" s="61"/>
      <c r="N996" s="41"/>
      <c r="O996" s="129"/>
    </row>
    <row r="997" spans="1:15" ht="12.75" customHeight="1">
      <c r="A997" s="67"/>
      <c r="B997" s="112">
        <f t="shared" si="22"/>
        <v>0</v>
      </c>
      <c r="C997" s="37"/>
      <c r="D997" s="67"/>
      <c r="E997" s="47"/>
      <c r="F997" s="41"/>
      <c r="G997" s="41"/>
      <c r="H997" s="48"/>
      <c r="I997" s="41"/>
      <c r="J997" s="41"/>
      <c r="K997" s="48"/>
      <c r="L997" s="41"/>
      <c r="M997" s="61"/>
      <c r="N997" s="41"/>
      <c r="O997" s="129"/>
    </row>
    <row r="998" spans="1:15" ht="12.75" customHeight="1">
      <c r="A998" s="67"/>
      <c r="B998" s="112">
        <f t="shared" si="22"/>
        <v>0</v>
      </c>
      <c r="C998" s="37"/>
      <c r="D998" s="67"/>
      <c r="E998" s="47"/>
      <c r="F998" s="41"/>
      <c r="G998" s="41"/>
      <c r="H998" s="48"/>
      <c r="I998" s="41"/>
      <c r="J998" s="41"/>
      <c r="K998" s="48"/>
      <c r="L998" s="41"/>
      <c r="M998" s="61"/>
      <c r="N998" s="41"/>
      <c r="O998" s="129"/>
    </row>
    <row r="999" spans="1:15" ht="12.75" customHeight="1">
      <c r="A999" s="67"/>
      <c r="B999" s="112">
        <f t="shared" si="22"/>
        <v>0</v>
      </c>
      <c r="C999" s="37"/>
      <c r="D999" s="67"/>
      <c r="E999" s="47"/>
      <c r="F999" s="41"/>
      <c r="G999" s="41"/>
      <c r="H999" s="48"/>
      <c r="I999" s="41"/>
      <c r="J999" s="41"/>
      <c r="K999" s="48"/>
      <c r="L999" s="41"/>
      <c r="M999" s="61"/>
      <c r="N999" s="41"/>
      <c r="O999" s="129"/>
    </row>
    <row r="1000" spans="1:15" ht="12.75" customHeight="1">
      <c r="A1000" s="67"/>
      <c r="B1000" s="112">
        <f t="shared" si="22"/>
        <v>0</v>
      </c>
      <c r="C1000" s="37"/>
      <c r="D1000" s="67"/>
      <c r="E1000" s="47"/>
      <c r="F1000" s="41"/>
      <c r="G1000" s="41"/>
      <c r="H1000" s="48"/>
      <c r="I1000" s="41"/>
      <c r="J1000" s="41"/>
      <c r="K1000" s="48"/>
      <c r="L1000" s="41"/>
      <c r="M1000" s="61"/>
      <c r="N1000" s="41"/>
      <c r="O1000" s="129"/>
    </row>
    <row r="1001" spans="1:15" ht="12.75" customHeight="1">
      <c r="A1001" s="67"/>
      <c r="B1001" s="112">
        <f t="shared" si="22"/>
        <v>0</v>
      </c>
      <c r="C1001" s="37"/>
      <c r="D1001" s="67"/>
      <c r="E1001" s="47"/>
      <c r="F1001" s="41"/>
      <c r="G1001" s="41"/>
      <c r="H1001" s="48"/>
      <c r="I1001" s="41"/>
      <c r="J1001" s="41"/>
      <c r="K1001" s="48"/>
      <c r="L1001" s="41"/>
      <c r="M1001" s="61"/>
      <c r="N1001" s="41"/>
      <c r="O1001" s="129"/>
    </row>
    <row r="1002" spans="1:15" ht="12.75" customHeight="1">
      <c r="A1002" s="67"/>
      <c r="B1002" s="112">
        <f t="shared" si="22"/>
        <v>0</v>
      </c>
      <c r="C1002" s="37"/>
      <c r="D1002" s="67"/>
      <c r="E1002" s="47"/>
      <c r="F1002" s="41"/>
      <c r="G1002" s="41"/>
      <c r="H1002" s="48"/>
      <c r="I1002" s="41"/>
      <c r="J1002" s="41"/>
      <c r="K1002" s="48"/>
      <c r="L1002" s="41"/>
      <c r="M1002" s="61"/>
      <c r="N1002" s="41"/>
      <c r="O1002" s="129"/>
    </row>
    <row r="1003" spans="1:15" ht="12.75" customHeight="1">
      <c r="A1003" s="67"/>
      <c r="B1003" s="112">
        <f t="shared" si="22"/>
        <v>0</v>
      </c>
      <c r="C1003" s="37"/>
      <c r="D1003" s="67"/>
      <c r="E1003" s="47"/>
      <c r="F1003" s="41"/>
      <c r="G1003" s="41"/>
      <c r="H1003" s="48"/>
      <c r="I1003" s="41"/>
      <c r="J1003" s="41"/>
      <c r="K1003" s="48"/>
      <c r="L1003" s="41"/>
      <c r="M1003" s="61"/>
      <c r="N1003" s="41"/>
      <c r="O1003" s="129"/>
    </row>
    <row r="1004" spans="1:15" ht="12.75" customHeight="1">
      <c r="A1004" s="67"/>
      <c r="B1004" s="112">
        <f t="shared" si="22"/>
        <v>0</v>
      </c>
      <c r="C1004" s="37"/>
      <c r="D1004" s="67"/>
      <c r="E1004" s="47"/>
      <c r="F1004" s="41"/>
      <c r="G1004" s="41"/>
      <c r="H1004" s="48"/>
      <c r="I1004" s="41"/>
      <c r="J1004" s="41"/>
      <c r="K1004" s="48"/>
      <c r="L1004" s="41"/>
      <c r="M1004" s="61"/>
      <c r="N1004" s="41"/>
      <c r="O1004" s="129"/>
    </row>
    <row r="1005" spans="1:15" ht="12.75" customHeight="1">
      <c r="A1005" s="67"/>
      <c r="B1005" s="112">
        <f t="shared" si="22"/>
        <v>0</v>
      </c>
      <c r="C1005" s="37"/>
      <c r="D1005" s="67"/>
      <c r="E1005" s="47"/>
      <c r="F1005" s="41"/>
      <c r="G1005" s="41"/>
      <c r="H1005" s="48"/>
      <c r="I1005" s="41"/>
      <c r="J1005" s="41"/>
      <c r="K1005" s="48"/>
      <c r="L1005" s="41"/>
      <c r="M1005" s="61"/>
      <c r="N1005" s="41"/>
      <c r="O1005" s="129"/>
    </row>
    <row r="1006" spans="1:15" ht="12.75" customHeight="1">
      <c r="A1006" s="67"/>
      <c r="B1006" s="112">
        <f t="shared" si="22"/>
        <v>0</v>
      </c>
      <c r="C1006" s="37"/>
      <c r="D1006" s="67"/>
      <c r="E1006" s="47"/>
      <c r="F1006" s="41"/>
      <c r="G1006" s="41"/>
      <c r="H1006" s="48"/>
      <c r="I1006" s="41"/>
      <c r="J1006" s="41"/>
      <c r="K1006" s="48"/>
      <c r="L1006" s="41"/>
      <c r="M1006" s="61"/>
      <c r="N1006" s="41"/>
      <c r="O1006" s="129"/>
    </row>
    <row r="1007" spans="1:15" ht="12.75" customHeight="1">
      <c r="A1007" s="67"/>
      <c r="B1007" s="112">
        <f t="shared" si="22"/>
        <v>0</v>
      </c>
      <c r="C1007" s="37"/>
      <c r="D1007" s="67"/>
      <c r="E1007" s="47"/>
      <c r="F1007" s="41"/>
      <c r="G1007" s="41"/>
      <c r="H1007" s="48"/>
      <c r="I1007" s="41"/>
      <c r="J1007" s="41"/>
      <c r="K1007" s="48"/>
      <c r="L1007" s="41"/>
      <c r="M1007" s="61"/>
      <c r="N1007" s="41"/>
      <c r="O1007" s="129"/>
    </row>
    <row r="1008" spans="1:15" ht="12.75" customHeight="1">
      <c r="A1008" s="67"/>
      <c r="B1008" s="112">
        <f t="shared" si="22"/>
        <v>0</v>
      </c>
      <c r="C1008" s="37"/>
      <c r="D1008" s="67"/>
      <c r="E1008" s="47"/>
      <c r="F1008" s="41"/>
      <c r="G1008" s="41"/>
      <c r="H1008" s="48"/>
      <c r="I1008" s="41"/>
      <c r="J1008" s="41"/>
      <c r="K1008" s="48"/>
      <c r="L1008" s="41"/>
      <c r="M1008" s="61"/>
      <c r="N1008" s="41"/>
      <c r="O1008" s="129"/>
    </row>
    <row r="1009" spans="1:15" ht="12.75" customHeight="1">
      <c r="A1009" s="67"/>
      <c r="B1009" s="112">
        <f t="shared" si="22"/>
        <v>0</v>
      </c>
      <c r="C1009" s="37"/>
      <c r="D1009" s="67"/>
      <c r="E1009" s="47"/>
      <c r="F1009" s="41"/>
      <c r="G1009" s="41"/>
      <c r="H1009" s="48"/>
      <c r="I1009" s="41"/>
      <c r="J1009" s="41"/>
      <c r="K1009" s="48"/>
      <c r="L1009" s="41"/>
      <c r="M1009" s="61"/>
      <c r="N1009" s="41"/>
      <c r="O1009" s="129"/>
    </row>
    <row r="1010" spans="1:15" ht="12.75" customHeight="1">
      <c r="A1010" s="67"/>
      <c r="B1010" s="112">
        <f t="shared" si="22"/>
        <v>0</v>
      </c>
      <c r="C1010" s="37"/>
      <c r="D1010" s="67"/>
      <c r="E1010" s="47"/>
      <c r="F1010" s="41"/>
      <c r="G1010" s="41"/>
      <c r="H1010" s="48"/>
      <c r="I1010" s="41"/>
      <c r="J1010" s="41"/>
      <c r="K1010" s="48"/>
      <c r="L1010" s="41"/>
      <c r="M1010" s="61"/>
      <c r="N1010" s="41"/>
      <c r="O1010" s="129"/>
    </row>
    <row r="1011" spans="1:15" ht="12.75" customHeight="1">
      <c r="A1011" s="67"/>
      <c r="B1011" s="112">
        <f t="shared" si="22"/>
        <v>0</v>
      </c>
      <c r="C1011" s="37"/>
      <c r="D1011" s="67"/>
      <c r="E1011" s="47"/>
      <c r="F1011" s="41"/>
      <c r="G1011" s="41"/>
      <c r="H1011" s="48"/>
      <c r="I1011" s="41"/>
      <c r="J1011" s="41"/>
      <c r="K1011" s="48"/>
      <c r="L1011" s="41"/>
      <c r="M1011" s="61"/>
      <c r="N1011" s="41"/>
      <c r="O1011" s="129"/>
    </row>
    <row r="1012" spans="1:15" ht="12.75" customHeight="1">
      <c r="A1012" s="67"/>
      <c r="B1012" s="112">
        <f t="shared" si="22"/>
        <v>0</v>
      </c>
      <c r="C1012" s="37"/>
      <c r="D1012" s="67"/>
      <c r="E1012" s="47"/>
      <c r="F1012" s="41"/>
      <c r="G1012" s="41"/>
      <c r="H1012" s="48"/>
      <c r="I1012" s="41"/>
      <c r="J1012" s="41"/>
      <c r="K1012" s="48"/>
      <c r="L1012" s="41"/>
      <c r="M1012" s="61"/>
      <c r="N1012" s="41"/>
      <c r="O1012" s="129"/>
    </row>
    <row r="1013" spans="1:15" ht="12.75" customHeight="1">
      <c r="A1013" s="67"/>
      <c r="B1013" s="112">
        <f t="shared" si="22"/>
        <v>0</v>
      </c>
      <c r="C1013" s="37"/>
      <c r="D1013" s="67"/>
      <c r="E1013" s="47"/>
      <c r="F1013" s="41"/>
      <c r="G1013" s="41"/>
      <c r="H1013" s="48"/>
      <c r="I1013" s="41"/>
      <c r="J1013" s="41"/>
      <c r="K1013" s="48"/>
      <c r="L1013" s="41"/>
      <c r="M1013" s="61"/>
      <c r="N1013" s="41"/>
      <c r="O1013" s="129"/>
    </row>
    <row r="1014" spans="1:15" ht="12.75" customHeight="1">
      <c r="A1014" s="67"/>
      <c r="B1014" s="112">
        <f t="shared" si="22"/>
        <v>0</v>
      </c>
      <c r="C1014" s="37"/>
      <c r="D1014" s="67"/>
      <c r="E1014" s="47"/>
      <c r="F1014" s="41"/>
      <c r="G1014" s="41"/>
      <c r="H1014" s="48"/>
      <c r="I1014" s="41"/>
      <c r="J1014" s="41"/>
      <c r="K1014" s="48"/>
      <c r="L1014" s="41"/>
      <c r="M1014" s="61"/>
      <c r="N1014" s="41"/>
      <c r="O1014" s="129"/>
    </row>
    <row r="1015" spans="1:15" ht="12.75" customHeight="1">
      <c r="A1015" s="67"/>
      <c r="B1015" s="112">
        <f t="shared" si="22"/>
        <v>0</v>
      </c>
      <c r="C1015" s="37"/>
      <c r="D1015" s="67"/>
      <c r="E1015" s="47"/>
      <c r="F1015" s="41"/>
      <c r="G1015" s="41"/>
      <c r="H1015" s="48"/>
      <c r="I1015" s="41"/>
      <c r="J1015" s="41"/>
      <c r="K1015" s="48"/>
      <c r="L1015" s="41"/>
      <c r="M1015" s="61"/>
      <c r="N1015" s="41"/>
      <c r="O1015" s="129"/>
    </row>
    <row r="1016" spans="1:15" ht="12.75" customHeight="1">
      <c r="A1016" s="67"/>
      <c r="B1016" s="112">
        <f t="shared" si="22"/>
        <v>0</v>
      </c>
      <c r="C1016" s="37"/>
      <c r="D1016" s="67"/>
      <c r="E1016" s="47"/>
      <c r="F1016" s="41"/>
      <c r="G1016" s="41"/>
      <c r="H1016" s="48"/>
      <c r="I1016" s="41"/>
      <c r="J1016" s="41"/>
      <c r="K1016" s="48"/>
      <c r="L1016" s="41"/>
      <c r="M1016" s="61"/>
      <c r="N1016" s="41"/>
      <c r="O1016" s="129"/>
    </row>
    <row r="1017" spans="1:15" ht="12.75" customHeight="1">
      <c r="A1017" s="67"/>
      <c r="B1017" s="112">
        <f t="shared" si="22"/>
        <v>0</v>
      </c>
      <c r="C1017" s="37"/>
      <c r="D1017" s="67"/>
      <c r="E1017" s="47"/>
      <c r="F1017" s="41"/>
      <c r="G1017" s="41"/>
      <c r="H1017" s="48"/>
      <c r="I1017" s="41"/>
      <c r="J1017" s="41"/>
      <c r="K1017" s="48"/>
      <c r="L1017" s="41"/>
      <c r="M1017" s="61"/>
      <c r="N1017" s="41"/>
      <c r="O1017" s="129"/>
    </row>
    <row r="1018" spans="1:15" ht="12.75" customHeight="1">
      <c r="A1018" s="67"/>
      <c r="B1018" s="112">
        <f t="shared" si="22"/>
        <v>0</v>
      </c>
      <c r="C1018" s="37"/>
      <c r="D1018" s="67"/>
      <c r="E1018" s="47"/>
      <c r="F1018" s="41"/>
      <c r="G1018" s="41"/>
      <c r="H1018" s="48"/>
      <c r="I1018" s="41"/>
      <c r="J1018" s="41"/>
      <c r="K1018" s="48"/>
      <c r="L1018" s="41"/>
      <c r="M1018" s="61"/>
      <c r="N1018" s="41"/>
      <c r="O1018" s="129"/>
    </row>
    <row r="1019" spans="1:15" ht="12.75" customHeight="1">
      <c r="A1019" s="67"/>
      <c r="B1019" s="112">
        <f t="shared" si="22"/>
        <v>0</v>
      </c>
      <c r="C1019" s="37"/>
      <c r="D1019" s="67"/>
      <c r="E1019" s="47"/>
      <c r="F1019" s="41"/>
      <c r="G1019" s="41"/>
      <c r="H1019" s="48"/>
      <c r="I1019" s="41"/>
      <c r="J1019" s="41"/>
      <c r="K1019" s="48"/>
      <c r="L1019" s="41"/>
      <c r="M1019" s="61"/>
      <c r="N1019" s="41"/>
      <c r="O1019" s="129"/>
    </row>
    <row r="1020" spans="1:15" ht="12.75" customHeight="1">
      <c r="A1020" s="67"/>
      <c r="B1020" s="112">
        <f t="shared" si="22"/>
        <v>0</v>
      </c>
      <c r="C1020" s="37"/>
      <c r="D1020" s="67"/>
      <c r="E1020" s="47"/>
      <c r="F1020" s="41"/>
      <c r="G1020" s="41"/>
      <c r="H1020" s="48"/>
      <c r="I1020" s="41"/>
      <c r="J1020" s="41"/>
      <c r="K1020" s="48"/>
      <c r="L1020" s="41"/>
      <c r="M1020" s="61"/>
      <c r="N1020" s="41"/>
      <c r="O1020" s="129"/>
    </row>
    <row r="1021" spans="1:15" ht="12.75" customHeight="1">
      <c r="A1021" s="67"/>
      <c r="B1021" s="112">
        <f t="shared" si="22"/>
        <v>0</v>
      </c>
      <c r="C1021" s="37"/>
      <c r="D1021" s="67"/>
      <c r="E1021" s="47"/>
      <c r="F1021" s="41"/>
      <c r="G1021" s="41"/>
      <c r="H1021" s="48"/>
      <c r="I1021" s="41"/>
      <c r="J1021" s="41"/>
      <c r="K1021" s="48"/>
      <c r="L1021" s="41"/>
      <c r="M1021" s="61"/>
      <c r="N1021" s="41"/>
      <c r="O1021" s="129"/>
    </row>
    <row r="1022" spans="1:15" ht="12.75" customHeight="1">
      <c r="A1022" s="67"/>
      <c r="B1022" s="112">
        <f t="shared" si="22"/>
        <v>0</v>
      </c>
      <c r="C1022" s="37"/>
      <c r="D1022" s="67"/>
      <c r="E1022" s="47"/>
      <c r="F1022" s="41"/>
      <c r="G1022" s="41"/>
      <c r="H1022" s="48"/>
      <c r="I1022" s="41"/>
      <c r="J1022" s="41"/>
      <c r="K1022" s="48"/>
      <c r="L1022" s="41"/>
      <c r="M1022" s="61"/>
      <c r="N1022" s="41"/>
      <c r="O1022" s="129"/>
    </row>
    <row r="1023" spans="1:15" ht="12.75" customHeight="1">
      <c r="A1023" s="67"/>
      <c r="B1023" s="112">
        <f t="shared" si="22"/>
        <v>0</v>
      </c>
      <c r="C1023" s="37"/>
      <c r="D1023" s="67"/>
      <c r="E1023" s="47"/>
      <c r="F1023" s="41"/>
      <c r="G1023" s="41"/>
      <c r="H1023" s="48"/>
      <c r="I1023" s="41"/>
      <c r="J1023" s="41"/>
      <c r="K1023" s="48"/>
      <c r="L1023" s="41"/>
      <c r="M1023" s="61"/>
      <c r="N1023" s="41"/>
      <c r="O1023" s="129"/>
    </row>
    <row r="1024" spans="1:15" ht="12.75" customHeight="1">
      <c r="A1024" s="67"/>
      <c r="B1024" s="112">
        <f t="shared" si="22"/>
        <v>0</v>
      </c>
      <c r="C1024" s="37"/>
      <c r="D1024" s="67"/>
      <c r="E1024" s="47"/>
      <c r="F1024" s="41"/>
      <c r="G1024" s="41"/>
      <c r="H1024" s="48"/>
      <c r="I1024" s="41"/>
      <c r="J1024" s="41"/>
      <c r="K1024" s="48"/>
      <c r="L1024" s="41"/>
      <c r="M1024" s="61"/>
      <c r="N1024" s="41"/>
      <c r="O1024" s="129"/>
    </row>
    <row r="1025" spans="1:15" ht="12.75" customHeight="1">
      <c r="A1025" s="67"/>
      <c r="B1025" s="112">
        <f t="shared" si="22"/>
        <v>0</v>
      </c>
      <c r="C1025" s="37"/>
      <c r="D1025" s="67"/>
      <c r="E1025" s="47"/>
      <c r="F1025" s="41"/>
      <c r="G1025" s="41"/>
      <c r="H1025" s="48"/>
      <c r="I1025" s="41"/>
      <c r="J1025" s="41"/>
      <c r="K1025" s="48"/>
      <c r="L1025" s="41"/>
      <c r="M1025" s="61"/>
      <c r="N1025" s="41"/>
      <c r="O1025" s="129"/>
    </row>
    <row r="1026" spans="1:15" ht="12.75" customHeight="1">
      <c r="A1026" s="67"/>
      <c r="B1026" s="112">
        <f t="shared" si="22"/>
        <v>0</v>
      </c>
      <c r="C1026" s="37"/>
      <c r="D1026" s="67"/>
      <c r="E1026" s="47"/>
      <c r="F1026" s="41"/>
      <c r="G1026" s="41"/>
      <c r="H1026" s="48"/>
      <c r="I1026" s="41"/>
      <c r="J1026" s="41"/>
      <c r="K1026" s="48"/>
      <c r="L1026" s="41"/>
      <c r="M1026" s="61"/>
      <c r="N1026" s="41"/>
      <c r="O1026" s="129"/>
    </row>
    <row r="1027" spans="1:15" ht="12.75" customHeight="1">
      <c r="A1027" s="67"/>
      <c r="B1027" s="112">
        <f t="shared" si="22"/>
        <v>0</v>
      </c>
      <c r="C1027" s="37"/>
      <c r="D1027" s="67"/>
      <c r="E1027" s="47"/>
      <c r="F1027" s="41"/>
      <c r="G1027" s="41"/>
      <c r="H1027" s="48"/>
      <c r="I1027" s="41"/>
      <c r="J1027" s="41"/>
      <c r="K1027" s="48"/>
      <c r="L1027" s="41"/>
      <c r="M1027" s="61"/>
      <c r="N1027" s="41"/>
      <c r="O1027" s="129"/>
    </row>
    <row r="1028" spans="1:15" ht="12.75" customHeight="1">
      <c r="A1028" s="67"/>
      <c r="B1028" s="112">
        <f t="shared" si="22"/>
        <v>0</v>
      </c>
      <c r="C1028" s="37"/>
      <c r="D1028" s="67"/>
      <c r="E1028" s="47"/>
      <c r="F1028" s="41"/>
      <c r="G1028" s="41"/>
      <c r="H1028" s="48"/>
      <c r="I1028" s="41"/>
      <c r="J1028" s="41"/>
      <c r="K1028" s="48"/>
      <c r="L1028" s="41"/>
      <c r="M1028" s="61"/>
      <c r="N1028" s="41"/>
      <c r="O1028" s="129"/>
    </row>
    <row r="1029" spans="1:15" ht="12.75" customHeight="1">
      <c r="A1029" s="67"/>
      <c r="B1029" s="112">
        <f t="shared" si="22"/>
        <v>0</v>
      </c>
      <c r="C1029" s="37"/>
      <c r="D1029" s="67"/>
      <c r="E1029" s="47"/>
      <c r="F1029" s="41"/>
      <c r="G1029" s="41"/>
      <c r="H1029" s="48"/>
      <c r="I1029" s="41"/>
      <c r="J1029" s="41"/>
      <c r="K1029" s="48"/>
      <c r="L1029" s="41"/>
      <c r="M1029" s="61"/>
      <c r="N1029" s="41"/>
      <c r="O1029" s="129"/>
    </row>
    <row r="1030" spans="1:15" ht="12.75" customHeight="1">
      <c r="A1030" s="67"/>
      <c r="B1030" s="112">
        <f t="shared" si="22"/>
        <v>0</v>
      </c>
      <c r="C1030" s="37"/>
      <c r="D1030" s="67"/>
      <c r="E1030" s="47"/>
      <c r="F1030" s="41"/>
      <c r="G1030" s="41"/>
      <c r="H1030" s="48"/>
      <c r="I1030" s="41"/>
      <c r="J1030" s="41"/>
      <c r="K1030" s="48"/>
      <c r="L1030" s="41"/>
      <c r="M1030" s="61"/>
      <c r="N1030" s="41"/>
      <c r="O1030" s="129"/>
    </row>
    <row r="1031" spans="1:15" ht="12.75" customHeight="1">
      <c r="A1031" s="67"/>
      <c r="B1031" s="112">
        <f t="shared" si="22"/>
        <v>0</v>
      </c>
      <c r="C1031" s="37"/>
      <c r="D1031" s="67"/>
      <c r="E1031" s="47"/>
      <c r="F1031" s="41"/>
      <c r="G1031" s="41"/>
      <c r="H1031" s="48"/>
      <c r="I1031" s="41"/>
      <c r="J1031" s="41"/>
      <c r="K1031" s="48"/>
      <c r="L1031" s="41"/>
      <c r="M1031" s="61"/>
      <c r="N1031" s="41"/>
      <c r="O1031" s="129"/>
    </row>
    <row r="1032" spans="1:15" ht="12.75" customHeight="1">
      <c r="A1032" s="67"/>
      <c r="B1032" s="112">
        <f t="shared" si="22"/>
        <v>0</v>
      </c>
      <c r="C1032" s="37"/>
      <c r="D1032" s="67"/>
      <c r="E1032" s="47"/>
      <c r="F1032" s="41"/>
      <c r="G1032" s="41"/>
      <c r="H1032" s="48"/>
      <c r="I1032" s="41"/>
      <c r="J1032" s="41"/>
      <c r="K1032" s="48"/>
      <c r="L1032" s="41"/>
      <c r="M1032" s="61"/>
      <c r="N1032" s="41"/>
      <c r="O1032" s="129"/>
    </row>
    <row r="1033" spans="1:15" ht="12.75" customHeight="1">
      <c r="A1033" s="67"/>
      <c r="B1033" s="112">
        <f t="shared" si="22"/>
        <v>0</v>
      </c>
      <c r="C1033" s="37"/>
      <c r="D1033" s="67"/>
      <c r="E1033" s="47"/>
      <c r="F1033" s="41"/>
      <c r="G1033" s="41"/>
      <c r="H1033" s="48"/>
      <c r="I1033" s="41"/>
      <c r="J1033" s="41"/>
      <c r="K1033" s="48"/>
      <c r="L1033" s="41"/>
      <c r="M1033" s="61"/>
      <c r="N1033" s="41"/>
      <c r="O1033" s="129"/>
    </row>
    <row r="1034" spans="1:15" ht="12.75" customHeight="1">
      <c r="A1034" s="67"/>
      <c r="B1034" s="112">
        <f t="shared" si="22"/>
        <v>0</v>
      </c>
      <c r="C1034" s="37"/>
      <c r="D1034" s="67"/>
      <c r="E1034" s="47"/>
      <c r="F1034" s="41"/>
      <c r="G1034" s="41"/>
      <c r="H1034" s="48"/>
      <c r="I1034" s="41"/>
      <c r="J1034" s="41"/>
      <c r="K1034" s="48"/>
      <c r="L1034" s="41"/>
      <c r="M1034" s="61"/>
      <c r="N1034" s="41"/>
      <c r="O1034" s="129"/>
    </row>
    <row r="1035" spans="1:15" ht="12.75" customHeight="1">
      <c r="A1035" s="67"/>
      <c r="B1035" s="112">
        <f t="shared" si="22"/>
        <v>0</v>
      </c>
      <c r="C1035" s="37"/>
      <c r="D1035" s="67"/>
      <c r="E1035" s="47"/>
      <c r="F1035" s="41"/>
      <c r="G1035" s="41"/>
      <c r="H1035" s="48"/>
      <c r="I1035" s="41"/>
      <c r="J1035" s="41"/>
      <c r="K1035" s="48"/>
      <c r="L1035" s="41"/>
      <c r="M1035" s="61"/>
      <c r="N1035" s="41"/>
      <c r="O1035" s="129"/>
    </row>
    <row r="1036" spans="1:15" ht="12.75" customHeight="1">
      <c r="A1036" s="67"/>
      <c r="B1036" s="112">
        <f t="shared" si="22"/>
        <v>0</v>
      </c>
      <c r="C1036" s="37"/>
      <c r="D1036" s="67"/>
      <c r="E1036" s="47"/>
      <c r="F1036" s="41"/>
      <c r="G1036" s="41"/>
      <c r="H1036" s="48"/>
      <c r="I1036" s="41"/>
      <c r="J1036" s="41"/>
      <c r="K1036" s="48"/>
      <c r="L1036" s="41"/>
      <c r="M1036" s="61"/>
      <c r="N1036" s="41"/>
      <c r="O1036" s="129"/>
    </row>
    <row r="1037" spans="1:15" ht="12.75" customHeight="1">
      <c r="A1037" s="67"/>
      <c r="B1037" s="112">
        <f t="shared" si="22"/>
        <v>0</v>
      </c>
      <c r="C1037" s="37"/>
      <c r="D1037" s="67"/>
      <c r="E1037" s="47"/>
      <c r="F1037" s="41"/>
      <c r="G1037" s="41"/>
      <c r="H1037" s="48"/>
      <c r="I1037" s="41"/>
      <c r="J1037" s="41"/>
      <c r="K1037" s="48"/>
      <c r="L1037" s="41"/>
      <c r="M1037" s="61"/>
      <c r="N1037" s="41"/>
      <c r="O1037" s="129"/>
    </row>
    <row r="1038" spans="1:15" ht="12.75" customHeight="1">
      <c r="A1038" s="67"/>
      <c r="B1038" s="112">
        <f t="shared" si="22"/>
        <v>0</v>
      </c>
      <c r="C1038" s="37"/>
      <c r="D1038" s="67"/>
      <c r="E1038" s="47"/>
      <c r="F1038" s="41"/>
      <c r="G1038" s="41"/>
      <c r="H1038" s="48"/>
      <c r="I1038" s="41"/>
      <c r="J1038" s="41"/>
      <c r="K1038" s="48"/>
      <c r="L1038" s="41"/>
      <c r="M1038" s="61"/>
      <c r="N1038" s="41"/>
      <c r="O1038" s="129"/>
    </row>
    <row r="1039" spans="1:15" ht="12.75" customHeight="1">
      <c r="A1039" s="67"/>
      <c r="B1039" s="112">
        <f t="shared" si="22"/>
        <v>0</v>
      </c>
      <c r="C1039" s="37"/>
      <c r="D1039" s="67"/>
      <c r="E1039" s="47"/>
      <c r="F1039" s="41"/>
      <c r="G1039" s="41"/>
      <c r="H1039" s="48"/>
      <c r="I1039" s="41"/>
      <c r="J1039" s="41"/>
      <c r="K1039" s="48"/>
      <c r="L1039" s="41"/>
      <c r="M1039" s="61"/>
      <c r="N1039" s="41"/>
      <c r="O1039" s="129"/>
    </row>
    <row r="1040" spans="1:15" ht="12.75" customHeight="1">
      <c r="A1040" s="67"/>
      <c r="B1040" s="112">
        <f t="shared" si="22"/>
        <v>0</v>
      </c>
      <c r="C1040" s="37"/>
      <c r="D1040" s="67"/>
      <c r="E1040" s="47"/>
      <c r="F1040" s="41"/>
      <c r="G1040" s="41"/>
      <c r="H1040" s="48"/>
      <c r="I1040" s="41"/>
      <c r="J1040" s="41"/>
      <c r="K1040" s="48"/>
      <c r="L1040" s="41"/>
      <c r="M1040" s="61"/>
      <c r="N1040" s="41"/>
      <c r="O1040" s="129"/>
    </row>
    <row r="1041" spans="1:15" ht="12.75" customHeight="1">
      <c r="A1041" s="67"/>
      <c r="B1041" s="112">
        <f t="shared" si="22"/>
        <v>0</v>
      </c>
      <c r="C1041" s="37"/>
      <c r="D1041" s="67"/>
      <c r="E1041" s="47"/>
      <c r="F1041" s="41"/>
      <c r="G1041" s="41"/>
      <c r="H1041" s="48"/>
      <c r="I1041" s="41"/>
      <c r="J1041" s="41"/>
      <c r="K1041" s="48"/>
      <c r="L1041" s="41"/>
      <c r="M1041" s="61"/>
      <c r="N1041" s="41"/>
      <c r="O1041" s="129"/>
    </row>
    <row r="1042" spans="1:15" ht="12.75" customHeight="1">
      <c r="A1042" s="67"/>
      <c r="B1042" s="112">
        <f t="shared" ref="B1042:B1081" si="23">$C$2</f>
        <v>0</v>
      </c>
      <c r="C1042" s="37"/>
      <c r="D1042" s="67"/>
      <c r="E1042" s="47"/>
      <c r="F1042" s="41"/>
      <c r="G1042" s="41"/>
      <c r="H1042" s="48"/>
      <c r="I1042" s="41"/>
      <c r="J1042" s="41"/>
      <c r="K1042" s="48"/>
      <c r="L1042" s="41"/>
      <c r="M1042" s="61"/>
      <c r="N1042" s="41"/>
      <c r="O1042" s="129"/>
    </row>
    <row r="1043" spans="1:15" ht="12.75" customHeight="1">
      <c r="A1043" s="67"/>
      <c r="B1043" s="112">
        <f t="shared" si="23"/>
        <v>0</v>
      </c>
      <c r="C1043" s="37"/>
      <c r="D1043" s="67"/>
      <c r="E1043" s="47"/>
      <c r="F1043" s="41"/>
      <c r="G1043" s="41"/>
      <c r="H1043" s="48"/>
      <c r="I1043" s="41"/>
      <c r="J1043" s="41"/>
      <c r="K1043" s="48"/>
      <c r="L1043" s="41"/>
      <c r="M1043" s="61"/>
      <c r="N1043" s="41"/>
      <c r="O1043" s="129"/>
    </row>
    <row r="1044" spans="1:15" ht="12.75" customHeight="1">
      <c r="A1044" s="67"/>
      <c r="B1044" s="112">
        <f t="shared" si="23"/>
        <v>0</v>
      </c>
      <c r="C1044" s="37"/>
      <c r="D1044" s="67"/>
      <c r="E1044" s="47"/>
      <c r="F1044" s="41"/>
      <c r="G1044" s="41"/>
      <c r="H1044" s="48"/>
      <c r="I1044" s="41"/>
      <c r="J1044" s="41"/>
      <c r="K1044" s="48"/>
      <c r="L1044" s="41"/>
      <c r="M1044" s="61"/>
      <c r="N1044" s="41"/>
      <c r="O1044" s="129"/>
    </row>
    <row r="1045" spans="1:15" ht="12.75" customHeight="1">
      <c r="A1045" s="67"/>
      <c r="B1045" s="112">
        <f t="shared" si="23"/>
        <v>0</v>
      </c>
      <c r="C1045" s="37"/>
      <c r="D1045" s="67"/>
      <c r="E1045" s="47"/>
      <c r="F1045" s="41"/>
      <c r="G1045" s="41"/>
      <c r="H1045" s="48"/>
      <c r="I1045" s="41"/>
      <c r="J1045" s="41"/>
      <c r="K1045" s="48"/>
      <c r="L1045" s="41"/>
      <c r="M1045" s="61"/>
      <c r="N1045" s="41"/>
      <c r="O1045" s="129"/>
    </row>
    <row r="1046" spans="1:15" ht="12.75" customHeight="1">
      <c r="A1046" s="67"/>
      <c r="B1046" s="112">
        <f t="shared" si="23"/>
        <v>0</v>
      </c>
      <c r="C1046" s="37"/>
      <c r="D1046" s="67"/>
      <c r="E1046" s="47"/>
      <c r="F1046" s="41"/>
      <c r="G1046" s="41"/>
      <c r="H1046" s="48"/>
      <c r="I1046" s="41"/>
      <c r="J1046" s="41"/>
      <c r="K1046" s="48"/>
      <c r="L1046" s="41"/>
      <c r="M1046" s="61"/>
      <c r="N1046" s="41"/>
      <c r="O1046" s="129"/>
    </row>
    <row r="1047" spans="1:15" ht="12.75" customHeight="1">
      <c r="A1047" s="67"/>
      <c r="B1047" s="112">
        <f t="shared" si="23"/>
        <v>0</v>
      </c>
      <c r="C1047" s="37"/>
      <c r="D1047" s="67"/>
      <c r="E1047" s="47"/>
      <c r="F1047" s="41"/>
      <c r="G1047" s="41"/>
      <c r="H1047" s="48"/>
      <c r="I1047" s="41"/>
      <c r="J1047" s="41"/>
      <c r="K1047" s="48"/>
      <c r="L1047" s="41"/>
      <c r="M1047" s="61"/>
      <c r="N1047" s="41"/>
      <c r="O1047" s="129"/>
    </row>
    <row r="1048" spans="1:15" ht="12.75" customHeight="1">
      <c r="A1048" s="67"/>
      <c r="B1048" s="112">
        <f t="shared" si="23"/>
        <v>0</v>
      </c>
      <c r="C1048" s="37"/>
      <c r="D1048" s="67"/>
      <c r="E1048" s="47"/>
      <c r="F1048" s="41"/>
      <c r="G1048" s="41"/>
      <c r="H1048" s="48"/>
      <c r="I1048" s="41"/>
      <c r="J1048" s="41"/>
      <c r="K1048" s="48"/>
      <c r="L1048" s="41"/>
      <c r="M1048" s="61"/>
      <c r="N1048" s="41"/>
      <c r="O1048" s="129"/>
    </row>
    <row r="1049" spans="1:15" ht="12.75" customHeight="1">
      <c r="A1049" s="67"/>
      <c r="B1049" s="112">
        <f t="shared" si="23"/>
        <v>0</v>
      </c>
      <c r="C1049" s="37"/>
      <c r="D1049" s="67"/>
      <c r="E1049" s="47"/>
      <c r="F1049" s="41"/>
      <c r="G1049" s="41"/>
      <c r="H1049" s="48"/>
      <c r="I1049" s="41"/>
      <c r="J1049" s="41"/>
      <c r="K1049" s="48"/>
      <c r="L1049" s="41"/>
      <c r="M1049" s="61"/>
      <c r="N1049" s="41"/>
      <c r="O1049" s="129"/>
    </row>
    <row r="1050" spans="1:15" ht="12.75" customHeight="1">
      <c r="A1050" s="67"/>
      <c r="B1050" s="112">
        <f t="shared" si="23"/>
        <v>0</v>
      </c>
      <c r="C1050" s="37"/>
      <c r="D1050" s="67"/>
      <c r="E1050" s="47"/>
      <c r="F1050" s="41"/>
      <c r="G1050" s="41"/>
      <c r="H1050" s="48"/>
      <c r="I1050" s="41"/>
      <c r="J1050" s="41"/>
      <c r="K1050" s="48"/>
      <c r="L1050" s="41"/>
      <c r="M1050" s="61"/>
      <c r="N1050" s="41"/>
      <c r="O1050" s="129"/>
    </row>
    <row r="1051" spans="1:15" ht="12.75" customHeight="1">
      <c r="A1051" s="67"/>
      <c r="B1051" s="112">
        <f t="shared" si="23"/>
        <v>0</v>
      </c>
      <c r="C1051" s="37"/>
      <c r="D1051" s="67"/>
      <c r="E1051" s="47"/>
      <c r="F1051" s="41"/>
      <c r="G1051" s="41"/>
      <c r="H1051" s="48"/>
      <c r="I1051" s="41"/>
      <c r="J1051" s="41"/>
      <c r="K1051" s="48"/>
      <c r="L1051" s="41"/>
      <c r="M1051" s="61"/>
      <c r="N1051" s="41"/>
      <c r="O1051" s="129"/>
    </row>
    <row r="1052" spans="1:15" ht="12.75" customHeight="1">
      <c r="A1052" s="67"/>
      <c r="B1052" s="112">
        <f t="shared" si="23"/>
        <v>0</v>
      </c>
      <c r="C1052" s="37"/>
      <c r="D1052" s="67"/>
      <c r="E1052" s="47"/>
      <c r="F1052" s="41"/>
      <c r="G1052" s="41"/>
      <c r="H1052" s="48"/>
      <c r="I1052" s="41"/>
      <c r="J1052" s="41"/>
      <c r="K1052" s="48"/>
      <c r="L1052" s="41"/>
      <c r="M1052" s="61"/>
      <c r="N1052" s="41"/>
      <c r="O1052" s="129"/>
    </row>
    <row r="1053" spans="1:15" ht="12.75" customHeight="1">
      <c r="A1053" s="67"/>
      <c r="B1053" s="112">
        <f t="shared" si="23"/>
        <v>0</v>
      </c>
      <c r="C1053" s="37"/>
      <c r="D1053" s="67"/>
      <c r="E1053" s="47"/>
      <c r="F1053" s="41"/>
      <c r="G1053" s="41"/>
      <c r="H1053" s="48"/>
      <c r="I1053" s="41"/>
      <c r="J1053" s="41"/>
      <c r="K1053" s="48"/>
      <c r="L1053" s="41"/>
      <c r="M1053" s="61"/>
      <c r="N1053" s="41"/>
      <c r="O1053" s="129"/>
    </row>
    <row r="1054" spans="1:15" ht="12.75" customHeight="1">
      <c r="A1054" s="67"/>
      <c r="B1054" s="112">
        <f t="shared" si="23"/>
        <v>0</v>
      </c>
      <c r="C1054" s="37"/>
      <c r="D1054" s="67"/>
      <c r="E1054" s="47"/>
      <c r="F1054" s="41"/>
      <c r="G1054" s="41"/>
      <c r="H1054" s="48"/>
      <c r="I1054" s="41"/>
      <c r="J1054" s="41"/>
      <c r="K1054" s="48"/>
      <c r="L1054" s="41"/>
      <c r="M1054" s="61"/>
      <c r="N1054" s="41"/>
      <c r="O1054" s="129"/>
    </row>
    <row r="1055" spans="1:15" ht="12.75" customHeight="1">
      <c r="A1055" s="67"/>
      <c r="B1055" s="112">
        <f t="shared" si="23"/>
        <v>0</v>
      </c>
      <c r="C1055" s="37"/>
      <c r="D1055" s="67"/>
      <c r="E1055" s="47"/>
      <c r="F1055" s="41"/>
      <c r="G1055" s="41"/>
      <c r="H1055" s="48"/>
      <c r="I1055" s="41"/>
      <c r="J1055" s="41"/>
      <c r="K1055" s="48"/>
      <c r="L1055" s="41"/>
      <c r="M1055" s="61"/>
      <c r="N1055" s="41"/>
      <c r="O1055" s="129"/>
    </row>
    <row r="1056" spans="1:15" ht="12.75" customHeight="1">
      <c r="A1056" s="67"/>
      <c r="B1056" s="112">
        <f t="shared" si="23"/>
        <v>0</v>
      </c>
      <c r="C1056" s="37"/>
      <c r="D1056" s="67"/>
      <c r="E1056" s="47"/>
      <c r="F1056" s="41"/>
      <c r="G1056" s="41"/>
      <c r="H1056" s="48"/>
      <c r="I1056" s="41"/>
      <c r="J1056" s="41"/>
      <c r="K1056" s="48"/>
      <c r="L1056" s="41"/>
      <c r="M1056" s="61"/>
      <c r="N1056" s="41"/>
      <c r="O1056" s="129"/>
    </row>
    <row r="1057" spans="1:15" ht="12.75" customHeight="1">
      <c r="A1057" s="67"/>
      <c r="B1057" s="112">
        <f t="shared" si="23"/>
        <v>0</v>
      </c>
      <c r="C1057" s="37"/>
      <c r="D1057" s="67"/>
      <c r="E1057" s="47"/>
      <c r="F1057" s="41"/>
      <c r="G1057" s="41"/>
      <c r="H1057" s="48"/>
      <c r="I1057" s="41"/>
      <c r="J1057" s="41"/>
      <c r="K1057" s="48"/>
      <c r="L1057" s="41"/>
      <c r="M1057" s="61"/>
      <c r="N1057" s="41"/>
      <c r="O1057" s="129"/>
    </row>
    <row r="1058" spans="1:15" ht="12.75" customHeight="1">
      <c r="A1058" s="67"/>
      <c r="B1058" s="112">
        <f t="shared" si="23"/>
        <v>0</v>
      </c>
      <c r="C1058" s="37"/>
      <c r="D1058" s="67"/>
      <c r="E1058" s="47"/>
      <c r="F1058" s="41"/>
      <c r="G1058" s="41"/>
      <c r="H1058" s="48"/>
      <c r="I1058" s="41"/>
      <c r="J1058" s="41"/>
      <c r="K1058" s="48"/>
      <c r="L1058" s="41"/>
      <c r="M1058" s="61"/>
      <c r="N1058" s="41"/>
      <c r="O1058" s="129"/>
    </row>
    <row r="1059" spans="1:15" ht="12.75" customHeight="1">
      <c r="A1059" s="67"/>
      <c r="B1059" s="112">
        <f t="shared" si="23"/>
        <v>0</v>
      </c>
      <c r="C1059" s="37"/>
      <c r="D1059" s="67"/>
      <c r="E1059" s="47"/>
      <c r="F1059" s="41"/>
      <c r="G1059" s="41"/>
      <c r="H1059" s="48"/>
      <c r="I1059" s="41"/>
      <c r="J1059" s="41"/>
      <c r="K1059" s="48"/>
      <c r="L1059" s="41"/>
      <c r="M1059" s="61"/>
      <c r="N1059" s="41"/>
      <c r="O1059" s="129"/>
    </row>
    <row r="1060" spans="1:15" ht="12.75" customHeight="1">
      <c r="A1060" s="67"/>
      <c r="B1060" s="112">
        <f t="shared" si="23"/>
        <v>0</v>
      </c>
      <c r="C1060" s="37"/>
      <c r="D1060" s="67"/>
      <c r="E1060" s="47"/>
      <c r="F1060" s="41"/>
      <c r="G1060" s="41"/>
      <c r="H1060" s="48"/>
      <c r="I1060" s="41"/>
      <c r="J1060" s="41"/>
      <c r="K1060" s="48"/>
      <c r="L1060" s="41"/>
      <c r="M1060" s="61"/>
      <c r="N1060" s="41"/>
      <c r="O1060" s="129"/>
    </row>
    <row r="1061" spans="1:15" ht="12.75" customHeight="1">
      <c r="A1061" s="67"/>
      <c r="B1061" s="112">
        <f t="shared" si="23"/>
        <v>0</v>
      </c>
      <c r="C1061" s="37"/>
      <c r="D1061" s="67"/>
      <c r="E1061" s="47"/>
      <c r="F1061" s="41"/>
      <c r="G1061" s="41"/>
      <c r="H1061" s="48"/>
      <c r="I1061" s="41"/>
      <c r="J1061" s="41"/>
      <c r="K1061" s="48"/>
      <c r="L1061" s="41"/>
      <c r="M1061" s="61"/>
      <c r="N1061" s="41"/>
      <c r="O1061" s="129"/>
    </row>
    <row r="1062" spans="1:15" ht="12.75" customHeight="1">
      <c r="A1062" s="67"/>
      <c r="B1062" s="112">
        <f t="shared" si="23"/>
        <v>0</v>
      </c>
      <c r="C1062" s="37"/>
      <c r="D1062" s="67"/>
      <c r="E1062" s="47"/>
      <c r="F1062" s="41"/>
      <c r="G1062" s="41"/>
      <c r="H1062" s="48"/>
      <c r="I1062" s="41"/>
      <c r="J1062" s="41"/>
      <c r="K1062" s="48"/>
      <c r="L1062" s="41"/>
      <c r="M1062" s="61"/>
      <c r="N1062" s="41"/>
      <c r="O1062" s="129"/>
    </row>
    <row r="1063" spans="1:15" ht="12.75" customHeight="1">
      <c r="A1063" s="67"/>
      <c r="B1063" s="112">
        <f t="shared" si="23"/>
        <v>0</v>
      </c>
      <c r="C1063" s="37"/>
      <c r="D1063" s="67"/>
      <c r="E1063" s="47"/>
      <c r="F1063" s="41"/>
      <c r="G1063" s="41"/>
      <c r="H1063" s="48"/>
      <c r="I1063" s="41"/>
      <c r="J1063" s="41"/>
      <c r="K1063" s="48"/>
      <c r="L1063" s="41"/>
      <c r="M1063" s="61"/>
      <c r="N1063" s="41"/>
      <c r="O1063" s="129"/>
    </row>
    <row r="1064" spans="1:15" ht="12.75" customHeight="1">
      <c r="A1064" s="67"/>
      <c r="B1064" s="112">
        <f t="shared" si="23"/>
        <v>0</v>
      </c>
      <c r="C1064" s="37"/>
      <c r="D1064" s="67"/>
      <c r="E1064" s="47"/>
      <c r="F1064" s="41"/>
      <c r="G1064" s="41"/>
      <c r="H1064" s="48"/>
      <c r="I1064" s="41"/>
      <c r="J1064" s="41"/>
      <c r="K1064" s="48"/>
      <c r="L1064" s="41"/>
      <c r="M1064" s="61"/>
      <c r="N1064" s="41"/>
      <c r="O1064" s="129"/>
    </row>
    <row r="1065" spans="1:15" ht="12.75" customHeight="1">
      <c r="A1065" s="67"/>
      <c r="B1065" s="112">
        <f t="shared" si="23"/>
        <v>0</v>
      </c>
      <c r="C1065" s="37"/>
      <c r="D1065" s="67"/>
      <c r="E1065" s="47"/>
      <c r="F1065" s="41"/>
      <c r="G1065" s="41"/>
      <c r="H1065" s="48"/>
      <c r="I1065" s="41"/>
      <c r="J1065" s="41"/>
      <c r="K1065" s="48"/>
      <c r="L1065" s="41"/>
      <c r="M1065" s="61"/>
      <c r="N1065" s="41"/>
      <c r="O1065" s="129"/>
    </row>
    <row r="1066" spans="1:15" ht="12.75" customHeight="1">
      <c r="A1066" s="67"/>
      <c r="B1066" s="112">
        <f t="shared" si="23"/>
        <v>0</v>
      </c>
      <c r="C1066" s="37"/>
      <c r="D1066" s="67"/>
      <c r="E1066" s="47"/>
      <c r="F1066" s="41"/>
      <c r="G1066" s="41"/>
      <c r="H1066" s="48"/>
      <c r="I1066" s="41"/>
      <c r="J1066" s="41"/>
      <c r="K1066" s="48"/>
      <c r="L1066" s="41"/>
      <c r="M1066" s="61"/>
      <c r="N1066" s="41"/>
      <c r="O1066" s="129"/>
    </row>
    <row r="1067" spans="1:15" ht="12.75" customHeight="1">
      <c r="A1067" s="67"/>
      <c r="B1067" s="112">
        <f t="shared" si="23"/>
        <v>0</v>
      </c>
      <c r="C1067" s="37"/>
      <c r="D1067" s="67"/>
      <c r="E1067" s="47"/>
      <c r="F1067" s="41"/>
      <c r="G1067" s="41"/>
      <c r="H1067" s="48"/>
      <c r="I1067" s="41"/>
      <c r="J1067" s="41"/>
      <c r="K1067" s="48"/>
      <c r="L1067" s="41"/>
      <c r="M1067" s="61"/>
      <c r="N1067" s="41"/>
      <c r="O1067" s="129"/>
    </row>
    <row r="1068" spans="1:15" ht="12.75" customHeight="1">
      <c r="A1068" s="67"/>
      <c r="B1068" s="112">
        <f t="shared" si="23"/>
        <v>0</v>
      </c>
      <c r="C1068" s="37"/>
      <c r="D1068" s="67"/>
      <c r="E1068" s="47"/>
      <c r="F1068" s="41"/>
      <c r="G1068" s="41"/>
      <c r="H1068" s="48"/>
      <c r="I1068" s="41"/>
      <c r="J1068" s="41"/>
      <c r="K1068" s="48"/>
      <c r="L1068" s="41"/>
      <c r="M1068" s="61"/>
      <c r="N1068" s="41"/>
      <c r="O1068" s="129"/>
    </row>
    <row r="1069" spans="1:15" ht="12.75" customHeight="1">
      <c r="A1069" s="67"/>
      <c r="B1069" s="112">
        <f t="shared" si="23"/>
        <v>0</v>
      </c>
      <c r="C1069" s="37"/>
      <c r="D1069" s="67"/>
      <c r="E1069" s="47"/>
      <c r="F1069" s="41"/>
      <c r="G1069" s="41"/>
      <c r="H1069" s="48"/>
      <c r="I1069" s="41"/>
      <c r="J1069" s="41"/>
      <c r="K1069" s="48"/>
      <c r="L1069" s="41"/>
      <c r="M1069" s="61"/>
      <c r="N1069" s="41"/>
      <c r="O1069" s="129"/>
    </row>
    <row r="1070" spans="1:15" ht="12.75" customHeight="1">
      <c r="A1070" s="67"/>
      <c r="B1070" s="112">
        <f t="shared" si="23"/>
        <v>0</v>
      </c>
      <c r="C1070" s="37"/>
      <c r="D1070" s="67"/>
      <c r="E1070" s="47"/>
      <c r="F1070" s="41"/>
      <c r="G1070" s="41"/>
      <c r="H1070" s="48"/>
      <c r="I1070" s="41"/>
      <c r="J1070" s="41"/>
      <c r="K1070" s="48"/>
      <c r="L1070" s="41"/>
      <c r="M1070" s="61"/>
      <c r="N1070" s="41"/>
      <c r="O1070" s="129"/>
    </row>
    <row r="1071" spans="1:15" ht="12.75" customHeight="1">
      <c r="A1071" s="67"/>
      <c r="B1071" s="112">
        <f t="shared" si="23"/>
        <v>0</v>
      </c>
      <c r="C1071" s="37"/>
      <c r="D1071" s="67"/>
      <c r="E1071" s="47"/>
      <c r="F1071" s="41"/>
      <c r="G1071" s="41"/>
      <c r="H1071" s="48"/>
      <c r="I1071" s="41"/>
      <c r="J1071" s="41"/>
      <c r="K1071" s="48"/>
      <c r="L1071" s="41"/>
      <c r="M1071" s="61"/>
      <c r="N1071" s="41"/>
      <c r="O1071" s="129"/>
    </row>
    <row r="1072" spans="1:15" ht="12.75" customHeight="1">
      <c r="A1072" s="67"/>
      <c r="B1072" s="112">
        <f t="shared" si="23"/>
        <v>0</v>
      </c>
      <c r="C1072" s="37"/>
      <c r="D1072" s="67"/>
      <c r="E1072" s="47"/>
      <c r="F1072" s="41"/>
      <c r="G1072" s="41"/>
      <c r="H1072" s="48"/>
      <c r="I1072" s="41"/>
      <c r="J1072" s="41"/>
      <c r="K1072" s="48"/>
      <c r="L1072" s="41"/>
      <c r="M1072" s="61"/>
      <c r="N1072" s="41"/>
      <c r="O1072" s="129"/>
    </row>
    <row r="1073" spans="1:15" ht="12.75" customHeight="1">
      <c r="A1073" s="67"/>
      <c r="B1073" s="112">
        <f t="shared" si="23"/>
        <v>0</v>
      </c>
      <c r="C1073" s="37"/>
      <c r="D1073" s="67"/>
      <c r="E1073" s="47"/>
      <c r="F1073" s="41"/>
      <c r="G1073" s="41"/>
      <c r="H1073" s="48"/>
      <c r="I1073" s="41"/>
      <c r="J1073" s="41"/>
      <c r="K1073" s="48"/>
      <c r="L1073" s="41"/>
      <c r="M1073" s="61"/>
      <c r="N1073" s="41"/>
      <c r="O1073" s="129"/>
    </row>
    <row r="1074" spans="1:15" ht="12.75" customHeight="1">
      <c r="A1074" s="67"/>
      <c r="B1074" s="112">
        <f t="shared" si="23"/>
        <v>0</v>
      </c>
      <c r="C1074" s="37"/>
      <c r="D1074" s="67"/>
      <c r="E1074" s="47"/>
      <c r="F1074" s="41"/>
      <c r="G1074" s="41"/>
      <c r="H1074" s="48"/>
      <c r="I1074" s="41"/>
      <c r="J1074" s="41"/>
      <c r="K1074" s="48"/>
      <c r="L1074" s="41"/>
      <c r="M1074" s="61"/>
      <c r="N1074" s="41"/>
      <c r="O1074" s="129"/>
    </row>
    <row r="1075" spans="1:15" ht="12.75" customHeight="1">
      <c r="A1075" s="67"/>
      <c r="B1075" s="112">
        <f t="shared" si="23"/>
        <v>0</v>
      </c>
      <c r="C1075" s="37"/>
      <c r="D1075" s="67"/>
      <c r="E1075" s="47"/>
      <c r="F1075" s="41"/>
      <c r="G1075" s="41"/>
      <c r="H1075" s="48"/>
      <c r="I1075" s="41"/>
      <c r="J1075" s="41"/>
      <c r="K1075" s="48"/>
      <c r="L1075" s="41"/>
      <c r="M1075" s="61"/>
      <c r="N1075" s="41"/>
      <c r="O1075" s="129"/>
    </row>
    <row r="1076" spans="1:15" ht="13.5" customHeight="1">
      <c r="A1076" s="67"/>
      <c r="B1076" s="112">
        <f t="shared" si="23"/>
        <v>0</v>
      </c>
      <c r="C1076" s="37"/>
      <c r="D1076" s="67"/>
      <c r="E1076" s="47"/>
      <c r="F1076" s="41"/>
      <c r="G1076" s="41"/>
      <c r="H1076" s="48"/>
      <c r="I1076" s="41"/>
      <c r="J1076" s="41"/>
      <c r="K1076" s="48"/>
      <c r="L1076" s="41"/>
      <c r="M1076" s="61"/>
      <c r="N1076" s="41"/>
      <c r="O1076" s="129"/>
    </row>
    <row r="1077" spans="1:15" ht="12.75" customHeight="1">
      <c r="A1077" s="67"/>
      <c r="B1077" s="112">
        <f t="shared" si="23"/>
        <v>0</v>
      </c>
      <c r="C1077" s="37"/>
      <c r="D1077" s="67"/>
      <c r="E1077" s="47"/>
      <c r="F1077" s="41"/>
      <c r="G1077" s="41"/>
      <c r="H1077" s="48"/>
      <c r="I1077" s="41"/>
      <c r="J1077" s="41"/>
      <c r="K1077" s="48"/>
      <c r="L1077" s="41"/>
      <c r="M1077" s="61"/>
      <c r="N1077" s="41"/>
      <c r="O1077" s="129"/>
    </row>
    <row r="1078" spans="1:15" ht="13.5" customHeight="1">
      <c r="A1078" s="67"/>
      <c r="B1078" s="112">
        <f t="shared" si="23"/>
        <v>0</v>
      </c>
      <c r="C1078" s="37"/>
      <c r="D1078" s="67"/>
      <c r="E1078" s="47"/>
      <c r="F1078" s="41"/>
      <c r="G1078" s="41"/>
      <c r="H1078" s="48"/>
      <c r="I1078" s="41"/>
      <c r="J1078" s="41"/>
      <c r="K1078" s="48"/>
      <c r="L1078" s="41"/>
      <c r="M1078" s="61"/>
      <c r="N1078" s="41"/>
      <c r="O1078" s="129"/>
    </row>
    <row r="1079" spans="1:15">
      <c r="A1079" s="67"/>
      <c r="B1079" s="112">
        <f t="shared" si="23"/>
        <v>0</v>
      </c>
      <c r="C1079" s="37"/>
      <c r="D1079" s="67"/>
      <c r="E1079" s="47"/>
      <c r="F1079" s="41"/>
      <c r="G1079" s="41"/>
      <c r="H1079" s="48"/>
      <c r="I1079" s="41"/>
      <c r="J1079" s="41"/>
      <c r="K1079" s="48"/>
      <c r="L1079" s="41"/>
      <c r="M1079" s="61"/>
      <c r="N1079" s="41"/>
      <c r="O1079" s="129"/>
    </row>
    <row r="1080" spans="1:15">
      <c r="A1080" s="67"/>
      <c r="B1080" s="112">
        <f t="shared" si="23"/>
        <v>0</v>
      </c>
      <c r="C1080" s="37"/>
      <c r="D1080" s="67"/>
      <c r="E1080" s="47"/>
      <c r="F1080" s="41"/>
      <c r="G1080" s="41"/>
      <c r="H1080" s="48"/>
      <c r="I1080" s="41"/>
      <c r="J1080" s="41"/>
      <c r="K1080" s="48"/>
      <c r="L1080" s="41"/>
      <c r="M1080" s="61"/>
      <c r="N1080" s="41"/>
      <c r="O1080" s="129"/>
    </row>
    <row r="1081" spans="1:15">
      <c r="A1081" s="67"/>
      <c r="B1081" s="112">
        <f t="shared" si="23"/>
        <v>0</v>
      </c>
      <c r="C1081" s="37"/>
      <c r="D1081" s="67"/>
      <c r="E1081" s="47"/>
      <c r="F1081" s="41"/>
      <c r="G1081" s="41"/>
      <c r="H1081" s="48"/>
      <c r="I1081" s="41"/>
      <c r="J1081" s="41"/>
      <c r="K1081" s="48"/>
      <c r="L1081" s="41"/>
      <c r="M1081" s="61"/>
      <c r="N1081" s="41"/>
      <c r="O1081" s="129"/>
    </row>
  </sheetData>
  <sheetProtection password="8A86" sheet="1"/>
  <mergeCells count="45">
    <mergeCell ref="B1:J1"/>
    <mergeCell ref="C2:D2"/>
    <mergeCell ref="F3:G3"/>
    <mergeCell ref="F4:G4"/>
    <mergeCell ref="B7:B8"/>
    <mergeCell ref="C7:C8"/>
    <mergeCell ref="D7:D8"/>
    <mergeCell ref="E7:E8"/>
    <mergeCell ref="F7:F8"/>
    <mergeCell ref="G7:G8"/>
    <mergeCell ref="H7:H8"/>
    <mergeCell ref="I7:J7"/>
    <mergeCell ref="B22:B23"/>
    <mergeCell ref="C22:C23"/>
    <mergeCell ref="D22:D23"/>
    <mergeCell ref="E22:E23"/>
    <mergeCell ref="F22:F23"/>
    <mergeCell ref="G22:G23"/>
    <mergeCell ref="H22:H23"/>
    <mergeCell ref="I22:J22"/>
    <mergeCell ref="K22:K23"/>
    <mergeCell ref="L22:L23"/>
    <mergeCell ref="B36:B37"/>
    <mergeCell ref="C36:C37"/>
    <mergeCell ref="D36:D37"/>
    <mergeCell ref="E36:F36"/>
    <mergeCell ref="K36:K37"/>
    <mergeCell ref="L36:L37"/>
    <mergeCell ref="N89:N90"/>
    <mergeCell ref="I89:I90"/>
    <mergeCell ref="O89:O90"/>
    <mergeCell ref="B76:B77"/>
    <mergeCell ref="C76:F76"/>
    <mergeCell ref="G76:J76"/>
    <mergeCell ref="B89:B90"/>
    <mergeCell ref="C89:C90"/>
    <mergeCell ref="D89:D90"/>
    <mergeCell ref="E89:E90"/>
    <mergeCell ref="F89:G89"/>
    <mergeCell ref="H89:H90"/>
    <mergeCell ref="A89:A90"/>
    <mergeCell ref="J89:J90"/>
    <mergeCell ref="K89:K90"/>
    <mergeCell ref="L89:L90"/>
    <mergeCell ref="M89:M90"/>
  </mergeCells>
  <conditionalFormatting sqref="C19 C34">
    <cfRule type="cellIs" dxfId="33" priority="4" stopIfTrue="1" operator="lessThan">
      <formula>1</formula>
    </cfRule>
    <cfRule type="cellIs" dxfId="32" priority="3" stopIfTrue="1" operator="notEqual">
      <formula>1</formula>
    </cfRule>
  </conditionalFormatting>
  <conditionalFormatting sqref="H24:H33 H9:H18">
    <cfRule type="cellIs" dxfId="31" priority="2" operator="notEqual">
      <formula>1</formula>
    </cfRule>
  </conditionalFormatting>
  <conditionalFormatting sqref="H24:H33 H9:H18 C19 C34">
    <cfRule type="cellIs" dxfId="30" priority="1" stopIfTrue="1" operator="notEqual">
      <formula>1</formula>
    </cfRule>
  </conditionalFormatting>
  <dataValidations count="16">
    <dataValidation type="list" allowBlank="1" showInputMessage="1" showErrorMessage="1" sqref="E91:E1081" xr:uid="{9D29AF41-8861-4119-994F-745093BEC2B2}">
      <formula1>$AN$2:$AN$13</formula1>
    </dataValidation>
    <dataValidation type="list" allowBlank="1" showInputMessage="1" showErrorMessage="1" errorTitle="olympijská / neolympijská disc." error="Vyberte zo zoznamu hodnotu, podľa toho, či ide o olympijskú alebo neolympijskú disciplínu." sqref="I91:I1081" xr:uid="{7A360913-3539-4871-87F2-AA7A5190CCB8}">
      <formula1>"olympijská,neolympijská"</formula1>
    </dataValidation>
    <dataValidation type="whole" allowBlank="1" showInputMessage="1" showErrorMessage="1" errorTitle="Rebríček svetovej federácie Od" error="Uveďte celé číslo v rozsahu 1 - 300" sqref="C4:C5" xr:uid="{75915C3E-04BE-4442-90E4-CF08E1AEEC4D}">
      <formula1>1</formula1>
      <formula2>300</formula2>
    </dataValidation>
    <dataValidation type="whole" allowBlank="1" showInputMessage="1" showErrorMessage="1" errorTitle="Rebríček Od" error="Zadajte celé číslo v rozsahu 1 - 1000" sqref="I24:I33 E38:E74" xr:uid="{A218A8EF-E09E-45A2-9187-97AC5FE2AC1A}">
      <formula1>1</formula1>
      <formula2>1000</formula2>
    </dataValidation>
    <dataValidation type="whole" allowBlank="1" showInputMessage="1" showErrorMessage="1" errorTitle="Počet zahr.športovcov" error="Celé číslo v rozsahu 0 - 50" sqref="N91:N1081" xr:uid="{9B808A91-DBDC-4568-A6D8-2C3E15B3210E}">
      <formula1>0</formula1>
      <formula2>50</formula2>
    </dataValidation>
    <dataValidation type="whole" allowBlank="1" showInputMessage="1" showErrorMessage="1" errorTitle="Počet krajín na podujatí" error="Zadajte celé číslo v rozsahu 1 - 300" sqref="M91:M1081" xr:uid="{B1EF5A5F-11AA-4DF6-BA2B-0F7C7C280775}">
      <formula1>1</formula1>
      <formula2>300</formula2>
    </dataValidation>
    <dataValidation type="whole" allowBlank="1" showInputMessage="1" showErrorMessage="1" errorTitle="Počet štartujúcich" error="Zadajte celé číslo v rozsahu 1 - 1000" sqref="L91:L1081" xr:uid="{27D7E880-B702-4BF4-8186-0B6D469579F6}">
      <formula1>1</formula1>
      <formula2>1000</formula2>
    </dataValidation>
    <dataValidation type="whole" allowBlank="1" showInputMessage="1" showErrorMessage="1" errorTitle="Počet športovcov" error="Počet športovcov, ktorí sa podieľali na dosiahnutí výsledky (počet členov posádky, štafety, družstva)._x000a_Celé číslo v rozsahu 1 - 50" sqref="J91:J1081" xr:uid="{D0900F5E-716F-4C6E-8ACC-751EA9619A1D}">
      <formula1>1</formula1>
      <formula2>50</formula2>
    </dataValidation>
    <dataValidation type="whole" allowBlank="1" showInputMessage="1" showErrorMessage="1" errorTitle="poradie Od" error="Zadajte celé číslo v rozsahu 1 - 1000" sqref="F91:F1081" xr:uid="{C8797ECD-ED32-4E48-8B32-5A8A48A61BFF}">
      <formula1>1</formula1>
      <formula2>1000</formula2>
    </dataValidation>
    <dataValidation type="list" allowBlank="1" showInputMessage="1" showErrorMessage="1" sqref="D38:D74" xr:uid="{F28EE138-24C6-411E-AAC5-32DF55C0D5F9}">
      <formula1>"Muži,Ženy,Zmiešaná"</formula1>
    </dataValidation>
    <dataValidation type="list" allowBlank="1" showInputMessage="1" showErrorMessage="1" sqref="C38:C74 C91:C1081" xr:uid="{93163F00-C6AD-4CDD-A4C9-94B08AEE66D4}">
      <formula1>$B$24:$B$33</formula1>
    </dataValidation>
    <dataValidation type="whole" allowBlank="1" showInputMessage="1" showErrorMessage="1" errorTitle="Rebríček Do" error="Zadajte celé číslo v rozsahu Od - 1000" sqref="J24:J33 F38:F74" xr:uid="{1CB84435-7A6E-4243-92F1-FE84E14C5380}">
      <formula1>E24</formula1>
      <formula2>1000</formula2>
    </dataValidation>
    <dataValidation type="whole" allowBlank="1" showInputMessage="1" showErrorMessage="1" errorTitle="Poradie Do" error="Zadajte celé číslo v rozsahu Od - 1000" sqref="G91:G1081" xr:uid="{94786E06-FBB3-4680-83C2-64BA8BC02AAE}">
      <formula1>F91</formula1>
      <formula2>1000</formula2>
    </dataValidation>
    <dataValidation type="whole" allowBlank="1" showInputMessage="1" showErrorMessage="1" errorTitle="Rebríček svetovej federácie Do" error="Uveďťe celé číslo v rozsahu Od - 300" sqref="D4" xr:uid="{7153DA2B-3B02-424B-A5FA-318B15CFBB2F}">
      <formula1>C4</formula1>
      <formula2>300</formula2>
    </dataValidation>
    <dataValidation type="list" allowBlank="1" showInputMessage="1" showErrorMessage="1" sqref="A91:A1081" xr:uid="{97CE6BA5-17B5-4E6A-93F5-C71B62B0E384}">
      <formula1>"Dospelí, MládežJ1, MládežJ2"</formula1>
    </dataValidation>
    <dataValidation type="list" allowBlank="1" showInputMessage="1" showErrorMessage="1" sqref="D91:D1081" xr:uid="{3AFDEB37-E3E7-48AA-97C0-6441FC167709}">
      <formula1>"R-2,R-3,R-4"</formula1>
    </dataValidation>
  </dataValidations>
  <printOptions horizontalCentered="1"/>
  <pageMargins left="0.19685039370078741" right="0.19685039370078741" top="0.47244094488188981" bottom="0.39370078740157483" header="0.31496062992125984" footer="0.27559055118110237"/>
  <pageSetup paperSize="9" scale="85" orientation="landscape" r:id="rId1"/>
  <headerFooter>
    <oddFooter>&amp;L&amp;F, &amp;A&amp;C&amp;8strana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716D-463E-43E0-8239-A8FA2BAC233D}">
  <sheetPr codeName="Hárok7"/>
  <dimension ref="A1:N442"/>
  <sheetViews>
    <sheetView showGridLines="0" topLeftCell="A182" zoomScaleNormal="100" workbookViewId="0">
      <selection activeCell="A182" sqref="A182:M182"/>
    </sheetView>
  </sheetViews>
  <sheetFormatPr defaultRowHeight="12.75"/>
  <cols>
    <col min="1" max="1" width="19.42578125" style="1" customWidth="1"/>
    <col min="2" max="2" width="24.42578125" style="1" customWidth="1"/>
    <col min="3" max="3" width="9" style="1" customWidth="1"/>
    <col min="4" max="6" width="9" style="143" customWidth="1"/>
    <col min="7" max="7" width="21.85546875" style="1" customWidth="1"/>
    <col min="8" max="8" width="9.140625" style="143"/>
    <col min="9" max="12" width="3.5703125" style="142" customWidth="1"/>
    <col min="13" max="13" width="41.85546875" style="144" customWidth="1"/>
    <col min="14" max="16384" width="9.140625" style="1"/>
  </cols>
  <sheetData>
    <row r="1" spans="1:14" hidden="1">
      <c r="A1" s="205" t="s">
        <v>64</v>
      </c>
      <c r="B1" s="205" t="s">
        <v>64</v>
      </c>
      <c r="C1" s="1" t="str">
        <f>+ciselniky!A224</f>
        <v>OH/ZOH</v>
      </c>
      <c r="E1" s="143">
        <v>2021</v>
      </c>
      <c r="M1" s="60"/>
      <c r="N1" s="1" t="e">
        <f>MATCH(A192,A1:A178,0)</f>
        <v>#N/A</v>
      </c>
    </row>
    <row r="2" spans="1:14" hidden="1">
      <c r="A2" s="205" t="s">
        <v>67</v>
      </c>
      <c r="B2" s="205" t="s">
        <v>68</v>
      </c>
      <c r="C2" s="1" t="str">
        <f>+ciselniky!A225</f>
        <v>SHNŠ</v>
      </c>
      <c r="E2" s="143">
        <v>2022</v>
      </c>
      <c r="M2" s="60"/>
      <c r="N2" s="1">
        <f>COUNTIF(A1:A178,A192)</f>
        <v>0</v>
      </c>
    </row>
    <row r="3" spans="1:14" hidden="1">
      <c r="A3" s="205" t="s">
        <v>67</v>
      </c>
      <c r="B3" s="205" t="s">
        <v>71</v>
      </c>
      <c r="C3" s="1" t="str">
        <f>+ciselniky!A226</f>
        <v>MS/HMS</v>
      </c>
      <c r="E3" s="143">
        <v>2023</v>
      </c>
      <c r="M3" s="60"/>
    </row>
    <row r="4" spans="1:14" hidden="1">
      <c r="A4" s="205" t="s">
        <v>67</v>
      </c>
      <c r="B4" s="205" t="s">
        <v>73</v>
      </c>
      <c r="C4" s="1" t="str">
        <f>+ciselniky!A227</f>
        <v>SP/SPJ</v>
      </c>
      <c r="E4" s="143">
        <v>2024</v>
      </c>
      <c r="M4" s="60"/>
    </row>
    <row r="5" spans="1:14" hidden="1">
      <c r="A5" s="205" t="s">
        <v>67</v>
      </c>
      <c r="B5" s="205" t="s">
        <v>75</v>
      </c>
      <c r="C5" s="1" t="str">
        <f>+ciselniky!A228</f>
        <v>OHM</v>
      </c>
      <c r="E5" s="143">
        <v>2025</v>
      </c>
      <c r="M5" s="60"/>
    </row>
    <row r="6" spans="1:14" hidden="1">
      <c r="A6" s="205" t="s">
        <v>67</v>
      </c>
      <c r="B6" s="205" t="s">
        <v>79</v>
      </c>
      <c r="C6" s="1" t="str">
        <f>+ciselniky!A229</f>
        <v>EH</v>
      </c>
      <c r="M6" s="60"/>
    </row>
    <row r="7" spans="1:14" hidden="1">
      <c r="A7" s="205" t="s">
        <v>67</v>
      </c>
      <c r="B7" s="205" t="s">
        <v>82</v>
      </c>
      <c r="C7" s="1" t="str">
        <f>+ciselniky!A230</f>
        <v>GJ</v>
      </c>
      <c r="M7" s="60"/>
    </row>
    <row r="8" spans="1:14" hidden="1">
      <c r="A8" s="205" t="s">
        <v>67</v>
      </c>
      <c r="B8" s="205" t="s">
        <v>86</v>
      </c>
      <c r="C8" s="1" t="str">
        <f>+ciselniky!A231</f>
        <v>ME/HME</v>
      </c>
      <c r="M8" s="60"/>
    </row>
    <row r="9" spans="1:14" hidden="1">
      <c r="A9" s="205" t="s">
        <v>67</v>
      </c>
      <c r="B9" s="205" t="s">
        <v>89</v>
      </c>
      <c r="C9" s="1" t="str">
        <f>+ciselniky!A232</f>
        <v>SMS</v>
      </c>
      <c r="M9" s="60"/>
    </row>
    <row r="10" spans="1:14" hidden="1">
      <c r="A10" s="205" t="s">
        <v>78</v>
      </c>
      <c r="B10" s="205" t="s">
        <v>78</v>
      </c>
      <c r="C10" s="1" t="str">
        <f>+ciselniky!A233</f>
        <v>SME</v>
      </c>
      <c r="M10" s="60"/>
    </row>
    <row r="11" spans="1:14" hidden="1">
      <c r="A11" s="205" t="s">
        <v>81</v>
      </c>
      <c r="B11" s="205" t="s">
        <v>81</v>
      </c>
      <c r="C11" s="1" t="str">
        <f>+ciselniky!A234</f>
        <v>EPM</v>
      </c>
      <c r="M11" s="60"/>
    </row>
    <row r="12" spans="1:14" hidden="1">
      <c r="A12" s="205" t="s">
        <v>81</v>
      </c>
      <c r="B12" s="205" t="s">
        <v>97</v>
      </c>
      <c r="C12" s="1" t="str">
        <f>+ciselniky!A235</f>
        <v>EYOF</v>
      </c>
      <c r="M12" s="60"/>
    </row>
    <row r="13" spans="1:14" hidden="1">
      <c r="A13" s="205" t="s">
        <v>85</v>
      </c>
      <c r="B13" s="205" t="s">
        <v>100</v>
      </c>
      <c r="C13" s="1">
        <f>+ciselniky!A236</f>
        <v>0</v>
      </c>
      <c r="M13" s="60"/>
    </row>
    <row r="14" spans="1:14" hidden="1">
      <c r="A14" s="205" t="s">
        <v>85</v>
      </c>
      <c r="B14" s="205" t="s">
        <v>103</v>
      </c>
      <c r="C14" s="1">
        <f>+ciselniky!A237</f>
        <v>0</v>
      </c>
      <c r="M14" s="60"/>
    </row>
    <row r="15" spans="1:14" hidden="1">
      <c r="A15" s="205" t="s">
        <v>85</v>
      </c>
      <c r="B15" s="205" t="s">
        <v>106</v>
      </c>
      <c r="M15" s="60"/>
    </row>
    <row r="16" spans="1:14" hidden="1">
      <c r="A16" s="205" t="s">
        <v>88</v>
      </c>
      <c r="B16" s="205" t="s">
        <v>110</v>
      </c>
      <c r="M16" s="60"/>
    </row>
    <row r="17" spans="1:13" hidden="1">
      <c r="A17" s="205" t="s">
        <v>88</v>
      </c>
      <c r="B17" s="205" t="s">
        <v>113</v>
      </c>
      <c r="M17" s="60"/>
    </row>
    <row r="18" spans="1:13" hidden="1">
      <c r="A18" s="205" t="s">
        <v>91</v>
      </c>
      <c r="B18" s="205" t="s">
        <v>91</v>
      </c>
      <c r="M18" s="60"/>
    </row>
    <row r="19" spans="1:13" hidden="1">
      <c r="A19" s="205" t="s">
        <v>93</v>
      </c>
      <c r="B19" s="205" t="s">
        <v>93</v>
      </c>
      <c r="M19" s="60"/>
    </row>
    <row r="20" spans="1:13" hidden="1">
      <c r="A20" s="205" t="s">
        <v>96</v>
      </c>
      <c r="B20" s="205" t="s">
        <v>96</v>
      </c>
      <c r="M20" s="60"/>
    </row>
    <row r="21" spans="1:13" hidden="1">
      <c r="A21" s="205" t="s">
        <v>99</v>
      </c>
      <c r="B21" s="205" t="s">
        <v>99</v>
      </c>
      <c r="M21" s="60"/>
    </row>
    <row r="22" spans="1:13" hidden="1">
      <c r="A22" s="205" t="s">
        <v>102</v>
      </c>
      <c r="B22" s="205" t="s">
        <v>102</v>
      </c>
      <c r="M22" s="60"/>
    </row>
    <row r="23" spans="1:13" hidden="1">
      <c r="A23" s="205" t="s">
        <v>109</v>
      </c>
      <c r="B23" s="205" t="s">
        <v>125</v>
      </c>
      <c r="M23" s="60"/>
    </row>
    <row r="24" spans="1:13" hidden="1">
      <c r="A24" s="205" t="s">
        <v>109</v>
      </c>
      <c r="B24" s="205" t="s">
        <v>126</v>
      </c>
      <c r="M24" s="60"/>
    </row>
    <row r="25" spans="1:13" hidden="1">
      <c r="A25" s="205" t="s">
        <v>109</v>
      </c>
      <c r="B25" s="205" t="s">
        <v>129</v>
      </c>
      <c r="M25" s="60"/>
    </row>
    <row r="26" spans="1:13" hidden="1">
      <c r="A26" s="205" t="s">
        <v>109</v>
      </c>
      <c r="B26" s="205" t="s">
        <v>132</v>
      </c>
      <c r="M26" s="60"/>
    </row>
    <row r="27" spans="1:13" hidden="1">
      <c r="A27" s="205" t="s">
        <v>109</v>
      </c>
      <c r="B27" s="205" t="s">
        <v>135</v>
      </c>
      <c r="M27" s="60"/>
    </row>
    <row r="28" spans="1:13" hidden="1">
      <c r="A28" s="205" t="s">
        <v>109</v>
      </c>
      <c r="B28" s="205" t="s">
        <v>137</v>
      </c>
      <c r="M28" s="60"/>
    </row>
    <row r="29" spans="1:13" hidden="1">
      <c r="A29" s="205" t="s">
        <v>109</v>
      </c>
      <c r="B29" s="205" t="s">
        <v>140</v>
      </c>
      <c r="M29" s="60"/>
    </row>
    <row r="30" spans="1:13" hidden="1">
      <c r="A30" s="205" t="s">
        <v>109</v>
      </c>
      <c r="B30" s="205" t="s">
        <v>143</v>
      </c>
      <c r="M30" s="60"/>
    </row>
    <row r="31" spans="1:13" hidden="1">
      <c r="A31" s="205" t="s">
        <v>112</v>
      </c>
      <c r="B31" s="205" t="s">
        <v>112</v>
      </c>
      <c r="M31" s="60"/>
    </row>
    <row r="32" spans="1:13" hidden="1">
      <c r="A32" s="205" t="s">
        <v>115</v>
      </c>
      <c r="B32" s="205" t="s">
        <v>115</v>
      </c>
      <c r="M32" s="60"/>
    </row>
    <row r="33" spans="1:13" hidden="1">
      <c r="A33" s="205" t="s">
        <v>120</v>
      </c>
      <c r="B33" s="205" t="s">
        <v>120</v>
      </c>
      <c r="M33" s="60"/>
    </row>
    <row r="34" spans="1:13" hidden="1">
      <c r="A34" s="205" t="s">
        <v>122</v>
      </c>
      <c r="B34" s="205" t="s">
        <v>122</v>
      </c>
      <c r="M34" s="60"/>
    </row>
    <row r="35" spans="1:13" hidden="1">
      <c r="A35" s="205" t="s">
        <v>124</v>
      </c>
      <c r="B35" s="205" t="s">
        <v>148</v>
      </c>
      <c r="M35" s="60"/>
    </row>
    <row r="36" spans="1:13" hidden="1">
      <c r="A36" s="205" t="s">
        <v>124</v>
      </c>
      <c r="B36" s="205" t="s">
        <v>150</v>
      </c>
      <c r="M36" s="60"/>
    </row>
    <row r="37" spans="1:13" hidden="1">
      <c r="A37" s="205" t="s">
        <v>124</v>
      </c>
      <c r="B37" s="205" t="s">
        <v>151</v>
      </c>
      <c r="M37" s="60"/>
    </row>
    <row r="38" spans="1:13" hidden="1">
      <c r="A38" s="205" t="s">
        <v>124</v>
      </c>
      <c r="B38" s="205" t="s">
        <v>152</v>
      </c>
      <c r="M38" s="60"/>
    </row>
    <row r="39" spans="1:13" hidden="1">
      <c r="A39" s="205" t="s">
        <v>124</v>
      </c>
      <c r="B39" s="205" t="s">
        <v>154</v>
      </c>
      <c r="M39" s="60"/>
    </row>
    <row r="40" spans="1:13" hidden="1">
      <c r="A40" s="205" t="s">
        <v>124</v>
      </c>
      <c r="B40" s="205" t="s">
        <v>156</v>
      </c>
      <c r="M40" s="60"/>
    </row>
    <row r="41" spans="1:13" hidden="1">
      <c r="A41" s="205" t="s">
        <v>128</v>
      </c>
      <c r="B41" s="205" t="s">
        <v>158</v>
      </c>
      <c r="M41" s="60"/>
    </row>
    <row r="42" spans="1:13" hidden="1">
      <c r="A42" s="205" t="s">
        <v>131</v>
      </c>
      <c r="B42" s="205" t="s">
        <v>160</v>
      </c>
      <c r="M42" s="60"/>
    </row>
    <row r="43" spans="1:13" hidden="1">
      <c r="A43" s="205" t="s">
        <v>131</v>
      </c>
      <c r="B43" s="205" t="s">
        <v>162</v>
      </c>
      <c r="M43" s="60"/>
    </row>
    <row r="44" spans="1:13" hidden="1">
      <c r="A44" s="205" t="s">
        <v>131</v>
      </c>
      <c r="B44" s="205" t="s">
        <v>164</v>
      </c>
      <c r="M44" s="60"/>
    </row>
    <row r="45" spans="1:13" hidden="1">
      <c r="A45" s="205" t="s">
        <v>131</v>
      </c>
      <c r="B45" s="205" t="s">
        <v>166</v>
      </c>
      <c r="M45" s="60"/>
    </row>
    <row r="46" spans="1:13" hidden="1">
      <c r="A46" s="205" t="s">
        <v>131</v>
      </c>
      <c r="B46" s="205" t="s">
        <v>167</v>
      </c>
      <c r="M46" s="60"/>
    </row>
    <row r="47" spans="1:13" hidden="1">
      <c r="A47" s="205" t="s">
        <v>131</v>
      </c>
      <c r="B47" s="205" t="s">
        <v>168</v>
      </c>
      <c r="M47" s="60"/>
    </row>
    <row r="48" spans="1:13" hidden="1">
      <c r="A48" s="205" t="s">
        <v>134</v>
      </c>
      <c r="B48" s="205" t="s">
        <v>169</v>
      </c>
      <c r="M48" s="60"/>
    </row>
    <row r="49" spans="1:13" hidden="1">
      <c r="A49" s="205" t="s">
        <v>134</v>
      </c>
      <c r="B49" s="205" t="s">
        <v>171</v>
      </c>
      <c r="M49" s="60"/>
    </row>
    <row r="50" spans="1:13" hidden="1">
      <c r="A50" s="205" t="s">
        <v>134</v>
      </c>
      <c r="B50" s="205" t="s">
        <v>173</v>
      </c>
      <c r="M50" s="60"/>
    </row>
    <row r="51" spans="1:13" hidden="1">
      <c r="A51" s="205" t="s">
        <v>134</v>
      </c>
      <c r="B51" s="205" t="s">
        <v>174</v>
      </c>
      <c r="M51" s="60"/>
    </row>
    <row r="52" spans="1:13" hidden="1">
      <c r="A52" s="205" t="s">
        <v>134</v>
      </c>
      <c r="B52" s="205" t="s">
        <v>176</v>
      </c>
      <c r="M52" s="60"/>
    </row>
    <row r="53" spans="1:13" hidden="1">
      <c r="A53" s="205" t="s">
        <v>134</v>
      </c>
      <c r="B53" s="205" t="s">
        <v>178</v>
      </c>
      <c r="M53" s="60"/>
    </row>
    <row r="54" spans="1:13" hidden="1">
      <c r="A54" s="205" t="s">
        <v>134</v>
      </c>
      <c r="B54" s="205" t="s">
        <v>180</v>
      </c>
      <c r="M54" s="60"/>
    </row>
    <row r="55" spans="1:13" hidden="1">
      <c r="A55" s="205" t="s">
        <v>136</v>
      </c>
      <c r="B55" s="205" t="s">
        <v>136</v>
      </c>
      <c r="M55" s="60"/>
    </row>
    <row r="56" spans="1:13" hidden="1">
      <c r="A56" s="205" t="s">
        <v>139</v>
      </c>
      <c r="B56" s="205" t="s">
        <v>139</v>
      </c>
      <c r="M56" s="60"/>
    </row>
    <row r="57" spans="1:13" hidden="1">
      <c r="A57" s="205" t="s">
        <v>142</v>
      </c>
      <c r="B57" s="205" t="s">
        <v>183</v>
      </c>
      <c r="M57" s="60"/>
    </row>
    <row r="58" spans="1:13" hidden="1">
      <c r="A58" s="205" t="s">
        <v>142</v>
      </c>
      <c r="B58" s="205" t="s">
        <v>185</v>
      </c>
      <c r="M58" s="60"/>
    </row>
    <row r="59" spans="1:13" hidden="1">
      <c r="A59" s="205" t="s">
        <v>145</v>
      </c>
      <c r="B59" s="205" t="s">
        <v>145</v>
      </c>
    </row>
    <row r="60" spans="1:13" hidden="1">
      <c r="A60" s="205" t="s">
        <v>146</v>
      </c>
      <c r="B60" s="205" t="s">
        <v>146</v>
      </c>
    </row>
    <row r="61" spans="1:13" hidden="1">
      <c r="A61" s="205" t="s">
        <v>87</v>
      </c>
      <c r="B61" s="205" t="s">
        <v>189</v>
      </c>
    </row>
    <row r="62" spans="1:13" hidden="1">
      <c r="A62" s="205" t="s">
        <v>87</v>
      </c>
      <c r="B62" s="205" t="s">
        <v>191</v>
      </c>
    </row>
    <row r="63" spans="1:13" hidden="1">
      <c r="A63" s="205" t="s">
        <v>87</v>
      </c>
      <c r="B63" s="205" t="s">
        <v>193</v>
      </c>
    </row>
    <row r="64" spans="1:13" hidden="1">
      <c r="A64" s="205" t="s">
        <v>87</v>
      </c>
      <c r="B64" s="205" t="s">
        <v>195</v>
      </c>
    </row>
    <row r="65" spans="1:2" hidden="1">
      <c r="A65" s="205" t="s">
        <v>87</v>
      </c>
      <c r="B65" s="205" t="s">
        <v>197</v>
      </c>
    </row>
    <row r="66" spans="1:2" hidden="1">
      <c r="A66" s="205" t="s">
        <v>147</v>
      </c>
      <c r="B66" s="205" t="s">
        <v>147</v>
      </c>
    </row>
    <row r="67" spans="1:2" hidden="1">
      <c r="A67" s="205" t="s">
        <v>147</v>
      </c>
      <c r="B67" s="205" t="s">
        <v>199</v>
      </c>
    </row>
    <row r="68" spans="1:2" hidden="1">
      <c r="A68" s="205" t="s">
        <v>149</v>
      </c>
      <c r="B68" s="205" t="s">
        <v>201</v>
      </c>
    </row>
    <row r="69" spans="1:2" hidden="1">
      <c r="A69" s="205" t="s">
        <v>149</v>
      </c>
      <c r="B69" s="205" t="s">
        <v>203</v>
      </c>
    </row>
    <row r="70" spans="1:2" hidden="1">
      <c r="A70" s="205" t="s">
        <v>149</v>
      </c>
      <c r="B70" s="205" t="s">
        <v>205</v>
      </c>
    </row>
    <row r="71" spans="1:2" hidden="1">
      <c r="A71" s="205" t="s">
        <v>149</v>
      </c>
      <c r="B71" s="205" t="s">
        <v>207</v>
      </c>
    </row>
    <row r="72" spans="1:2" hidden="1">
      <c r="A72" s="205" t="s">
        <v>153</v>
      </c>
      <c r="B72" s="205" t="s">
        <v>209</v>
      </c>
    </row>
    <row r="73" spans="1:2" hidden="1">
      <c r="A73" s="205" t="s">
        <v>153</v>
      </c>
      <c r="B73" s="205" t="s">
        <v>211</v>
      </c>
    </row>
    <row r="74" spans="1:2" hidden="1">
      <c r="A74" s="205" t="s">
        <v>153</v>
      </c>
      <c r="B74" s="205" t="s">
        <v>213</v>
      </c>
    </row>
    <row r="75" spans="1:2" hidden="1">
      <c r="A75" s="205" t="s">
        <v>153</v>
      </c>
      <c r="B75" s="205" t="s">
        <v>215</v>
      </c>
    </row>
    <row r="76" spans="1:2" hidden="1">
      <c r="A76" s="205" t="s">
        <v>153</v>
      </c>
      <c r="B76" s="205" t="s">
        <v>216</v>
      </c>
    </row>
    <row r="77" spans="1:2" hidden="1">
      <c r="A77" s="205" t="s">
        <v>153</v>
      </c>
      <c r="B77" s="205" t="s">
        <v>218</v>
      </c>
    </row>
    <row r="78" spans="1:2" hidden="1">
      <c r="A78" s="205" t="s">
        <v>153</v>
      </c>
      <c r="B78" s="205" t="s">
        <v>220</v>
      </c>
    </row>
    <row r="79" spans="1:2" hidden="1">
      <c r="A79" s="205" t="s">
        <v>153</v>
      </c>
      <c r="B79" s="205" t="s">
        <v>222</v>
      </c>
    </row>
    <row r="80" spans="1:2" hidden="1">
      <c r="A80" s="205" t="s">
        <v>153</v>
      </c>
      <c r="B80" s="205" t="s">
        <v>223</v>
      </c>
    </row>
    <row r="81" spans="1:13" hidden="1">
      <c r="A81" s="205" t="s">
        <v>153</v>
      </c>
      <c r="B81" s="205" t="s">
        <v>224</v>
      </c>
    </row>
    <row r="82" spans="1:13" hidden="1">
      <c r="A82" s="205" t="s">
        <v>155</v>
      </c>
      <c r="B82" s="205" t="s">
        <v>225</v>
      </c>
    </row>
    <row r="83" spans="1:13" hidden="1">
      <c r="A83" s="205" t="s">
        <v>155</v>
      </c>
      <c r="B83" s="205" t="s">
        <v>226</v>
      </c>
    </row>
    <row r="84" spans="1:13" hidden="1">
      <c r="A84" s="205" t="s">
        <v>155</v>
      </c>
      <c r="B84" s="205" t="s">
        <v>227</v>
      </c>
    </row>
    <row r="85" spans="1:13" hidden="1">
      <c r="A85" s="205" t="s">
        <v>155</v>
      </c>
      <c r="B85" s="205" t="s">
        <v>228</v>
      </c>
    </row>
    <row r="86" spans="1:13" hidden="1">
      <c r="A86" s="205" t="s">
        <v>157</v>
      </c>
      <c r="B86" s="205" t="s">
        <v>229</v>
      </c>
    </row>
    <row r="87" spans="1:13" hidden="1">
      <c r="A87" s="205" t="s">
        <v>157</v>
      </c>
      <c r="B87" s="205" t="s">
        <v>230</v>
      </c>
    </row>
    <row r="88" spans="1:13" hidden="1">
      <c r="A88" s="205" t="s">
        <v>157</v>
      </c>
      <c r="B88" s="205" t="s">
        <v>231</v>
      </c>
    </row>
    <row r="89" spans="1:13" hidden="1">
      <c r="A89" s="205" t="s">
        <v>157</v>
      </c>
      <c r="B89" s="205" t="s">
        <v>232</v>
      </c>
      <c r="M89" s="144" t="s">
        <v>395</v>
      </c>
    </row>
    <row r="90" spans="1:13" hidden="1">
      <c r="A90" s="205" t="s">
        <v>157</v>
      </c>
      <c r="B90" s="205" t="s">
        <v>233</v>
      </c>
      <c r="M90" s="144" t="s">
        <v>395</v>
      </c>
    </row>
    <row r="91" spans="1:13" hidden="1">
      <c r="A91" s="205" t="s">
        <v>157</v>
      </c>
      <c r="B91" s="205" t="s">
        <v>234</v>
      </c>
      <c r="M91" s="144" t="s">
        <v>395</v>
      </c>
    </row>
    <row r="92" spans="1:13" hidden="1">
      <c r="A92" s="205" t="s">
        <v>157</v>
      </c>
      <c r="B92" s="205" t="s">
        <v>235</v>
      </c>
      <c r="M92" s="144" t="s">
        <v>395</v>
      </c>
    </row>
    <row r="93" spans="1:13" hidden="1">
      <c r="A93" s="205" t="s">
        <v>157</v>
      </c>
      <c r="B93" s="205" t="s">
        <v>236</v>
      </c>
      <c r="M93" s="144" t="s">
        <v>395</v>
      </c>
    </row>
    <row r="94" spans="1:13" hidden="1">
      <c r="A94" s="205" t="s">
        <v>157</v>
      </c>
      <c r="B94" s="205" t="s">
        <v>237</v>
      </c>
      <c r="M94" s="144" t="s">
        <v>395</v>
      </c>
    </row>
    <row r="95" spans="1:13" hidden="1">
      <c r="A95" s="205" t="s">
        <v>159</v>
      </c>
      <c r="B95" s="205" t="s">
        <v>159</v>
      </c>
      <c r="M95" s="144" t="s">
        <v>395</v>
      </c>
    </row>
    <row r="96" spans="1:13" hidden="1">
      <c r="A96" s="205" t="s">
        <v>161</v>
      </c>
      <c r="B96" s="205" t="s">
        <v>238</v>
      </c>
      <c r="M96" s="144" t="s">
        <v>395</v>
      </c>
    </row>
    <row r="97" spans="1:13" hidden="1">
      <c r="A97" s="205" t="s">
        <v>161</v>
      </c>
      <c r="B97" s="205" t="s">
        <v>239</v>
      </c>
      <c r="M97" s="144" t="s">
        <v>395</v>
      </c>
    </row>
    <row r="98" spans="1:13" hidden="1">
      <c r="A98" s="205" t="s">
        <v>161</v>
      </c>
      <c r="B98" s="205" t="s">
        <v>240</v>
      </c>
      <c r="M98" s="144" t="s">
        <v>395</v>
      </c>
    </row>
    <row r="99" spans="1:13" hidden="1">
      <c r="A99" s="205" t="s">
        <v>161</v>
      </c>
      <c r="B99" s="205" t="s">
        <v>241</v>
      </c>
      <c r="M99" s="144" t="s">
        <v>395</v>
      </c>
    </row>
    <row r="100" spans="1:13" hidden="1">
      <c r="A100" s="205" t="s">
        <v>161</v>
      </c>
      <c r="B100" s="205" t="s">
        <v>242</v>
      </c>
      <c r="M100" s="144" t="s">
        <v>395</v>
      </c>
    </row>
    <row r="101" spans="1:13" hidden="1">
      <c r="A101" s="205" t="s">
        <v>161</v>
      </c>
      <c r="B101" s="205" t="s">
        <v>243</v>
      </c>
      <c r="M101" s="144" t="s">
        <v>395</v>
      </c>
    </row>
    <row r="102" spans="1:13" hidden="1">
      <c r="A102" s="205" t="s">
        <v>161</v>
      </c>
      <c r="B102" s="205" t="s">
        <v>244</v>
      </c>
      <c r="M102" s="144" t="s">
        <v>395</v>
      </c>
    </row>
    <row r="103" spans="1:13" hidden="1">
      <c r="A103" s="205" t="s">
        <v>163</v>
      </c>
      <c r="B103" s="205" t="s">
        <v>245</v>
      </c>
      <c r="M103" s="144" t="s">
        <v>395</v>
      </c>
    </row>
    <row r="104" spans="1:13" hidden="1">
      <c r="A104" s="205" t="s">
        <v>163</v>
      </c>
      <c r="B104" s="205" t="s">
        <v>246</v>
      </c>
      <c r="M104" s="144" t="s">
        <v>395</v>
      </c>
    </row>
    <row r="105" spans="1:13" hidden="1">
      <c r="A105" s="205" t="s">
        <v>163</v>
      </c>
      <c r="B105" s="205" t="s">
        <v>247</v>
      </c>
      <c r="M105" s="144" t="s">
        <v>395</v>
      </c>
    </row>
    <row r="106" spans="1:13" hidden="1">
      <c r="A106" s="205" t="s">
        <v>163</v>
      </c>
      <c r="B106" s="205" t="s">
        <v>248</v>
      </c>
      <c r="M106" s="144" t="s">
        <v>395</v>
      </c>
    </row>
    <row r="107" spans="1:13" hidden="1">
      <c r="A107" s="205" t="s">
        <v>165</v>
      </c>
      <c r="B107" s="205" t="s">
        <v>165</v>
      </c>
      <c r="M107" s="144" t="s">
        <v>395</v>
      </c>
    </row>
    <row r="108" spans="1:13" hidden="1">
      <c r="A108" s="205" t="s">
        <v>28</v>
      </c>
      <c r="B108" s="205" t="s">
        <v>249</v>
      </c>
      <c r="M108" s="144" t="s">
        <v>395</v>
      </c>
    </row>
    <row r="109" spans="1:13" hidden="1">
      <c r="A109" s="205" t="s">
        <v>28</v>
      </c>
      <c r="B109" s="205" t="s">
        <v>250</v>
      </c>
      <c r="M109" s="144" t="s">
        <v>395</v>
      </c>
    </row>
    <row r="110" spans="1:13" hidden="1">
      <c r="A110" s="205" t="s">
        <v>28</v>
      </c>
      <c r="B110" s="205" t="s">
        <v>251</v>
      </c>
      <c r="M110" s="144" t="s">
        <v>395</v>
      </c>
    </row>
    <row r="111" spans="1:13" hidden="1">
      <c r="A111" s="205" t="s">
        <v>28</v>
      </c>
      <c r="B111" s="205" t="s">
        <v>252</v>
      </c>
      <c r="M111" s="144" t="s">
        <v>395</v>
      </c>
    </row>
    <row r="112" spans="1:13" hidden="1">
      <c r="A112" s="205" t="s">
        <v>28</v>
      </c>
      <c r="B112" s="205" t="s">
        <v>253</v>
      </c>
      <c r="M112" s="144" t="s">
        <v>395</v>
      </c>
    </row>
    <row r="113" spans="1:13" hidden="1">
      <c r="A113" s="205" t="s">
        <v>101</v>
      </c>
      <c r="B113" s="205" t="s">
        <v>254</v>
      </c>
      <c r="M113" s="144" t="s">
        <v>395</v>
      </c>
    </row>
    <row r="114" spans="1:13" hidden="1">
      <c r="A114" s="205" t="s">
        <v>101</v>
      </c>
      <c r="B114" s="205" t="s">
        <v>255</v>
      </c>
    </row>
    <row r="115" spans="1:13" hidden="1">
      <c r="A115" s="205" t="s">
        <v>101</v>
      </c>
      <c r="B115" s="205" t="s">
        <v>256</v>
      </c>
      <c r="M115" s="144" t="s">
        <v>395</v>
      </c>
    </row>
    <row r="116" spans="1:13" hidden="1">
      <c r="A116" s="205" t="s">
        <v>101</v>
      </c>
      <c r="B116" s="205" t="s">
        <v>257</v>
      </c>
    </row>
    <row r="117" spans="1:13" hidden="1">
      <c r="A117" s="205" t="s">
        <v>101</v>
      </c>
      <c r="B117" s="205" t="s">
        <v>258</v>
      </c>
    </row>
    <row r="118" spans="1:13" hidden="1">
      <c r="A118" s="205" t="s">
        <v>101</v>
      </c>
      <c r="B118" s="205" t="s">
        <v>259</v>
      </c>
    </row>
    <row r="119" spans="1:13" hidden="1">
      <c r="A119" s="205" t="s">
        <v>170</v>
      </c>
      <c r="B119" s="205" t="s">
        <v>170</v>
      </c>
    </row>
    <row r="120" spans="1:13" hidden="1">
      <c r="A120" s="205" t="s">
        <v>172</v>
      </c>
      <c r="B120" s="205" t="s">
        <v>172</v>
      </c>
    </row>
    <row r="121" spans="1:13" hidden="1">
      <c r="A121" s="205" t="s">
        <v>175</v>
      </c>
      <c r="B121" s="205" t="s">
        <v>175</v>
      </c>
    </row>
    <row r="122" spans="1:13" hidden="1">
      <c r="A122" s="205" t="s">
        <v>177</v>
      </c>
      <c r="B122" s="205" t="s">
        <v>177</v>
      </c>
    </row>
    <row r="123" spans="1:13" hidden="1">
      <c r="A123" s="205" t="s">
        <v>177</v>
      </c>
      <c r="B123" s="205" t="s">
        <v>260</v>
      </c>
    </row>
    <row r="124" spans="1:13" hidden="1">
      <c r="A124" s="205" t="s">
        <v>179</v>
      </c>
      <c r="B124" s="205" t="s">
        <v>179</v>
      </c>
    </row>
    <row r="125" spans="1:13" hidden="1">
      <c r="A125" s="205" t="s">
        <v>181</v>
      </c>
      <c r="B125" s="205" t="s">
        <v>181</v>
      </c>
    </row>
    <row r="126" spans="1:13" hidden="1">
      <c r="A126" s="205" t="s">
        <v>181</v>
      </c>
      <c r="B126" s="205" t="s">
        <v>261</v>
      </c>
    </row>
    <row r="127" spans="1:13" hidden="1">
      <c r="A127" s="205" t="s">
        <v>181</v>
      </c>
      <c r="B127" s="205" t="s">
        <v>262</v>
      </c>
    </row>
    <row r="128" spans="1:13" hidden="1">
      <c r="A128" s="205" t="s">
        <v>181</v>
      </c>
      <c r="B128" s="205" t="s">
        <v>263</v>
      </c>
    </row>
    <row r="129" spans="1:2" hidden="1">
      <c r="A129" s="205" t="s">
        <v>182</v>
      </c>
      <c r="B129" s="205" t="s">
        <v>182</v>
      </c>
    </row>
    <row r="130" spans="1:2" hidden="1">
      <c r="A130" s="205" t="s">
        <v>184</v>
      </c>
      <c r="B130" s="205" t="s">
        <v>184</v>
      </c>
    </row>
    <row r="131" spans="1:2" hidden="1">
      <c r="A131" s="205" t="s">
        <v>186</v>
      </c>
      <c r="B131" s="205" t="s">
        <v>186</v>
      </c>
    </row>
    <row r="132" spans="1:2" hidden="1">
      <c r="A132" s="205" t="s">
        <v>187</v>
      </c>
      <c r="B132" s="205" t="s">
        <v>264</v>
      </c>
    </row>
    <row r="133" spans="1:2" hidden="1">
      <c r="A133" s="205" t="s">
        <v>187</v>
      </c>
      <c r="B133" s="205" t="s">
        <v>265</v>
      </c>
    </row>
    <row r="134" spans="1:2" hidden="1">
      <c r="A134" s="205" t="s">
        <v>187</v>
      </c>
      <c r="B134" s="205" t="s">
        <v>266</v>
      </c>
    </row>
    <row r="135" spans="1:2" hidden="1">
      <c r="A135" s="205" t="s">
        <v>187</v>
      </c>
      <c r="B135" s="205" t="s">
        <v>267</v>
      </c>
    </row>
    <row r="136" spans="1:2" hidden="1">
      <c r="A136" s="205" t="s">
        <v>188</v>
      </c>
      <c r="B136" s="205" t="s">
        <v>188</v>
      </c>
    </row>
    <row r="137" spans="1:2" hidden="1">
      <c r="A137" s="205" t="s">
        <v>190</v>
      </c>
      <c r="B137" s="205" t="s">
        <v>190</v>
      </c>
    </row>
    <row r="138" spans="1:2" hidden="1">
      <c r="A138" s="205" t="s">
        <v>192</v>
      </c>
      <c r="B138" s="205" t="s">
        <v>192</v>
      </c>
    </row>
    <row r="139" spans="1:2" hidden="1">
      <c r="A139" s="205" t="s">
        <v>194</v>
      </c>
      <c r="B139" s="205" t="s">
        <v>194</v>
      </c>
    </row>
    <row r="140" spans="1:2" hidden="1">
      <c r="A140" s="205" t="s">
        <v>196</v>
      </c>
      <c r="B140" s="205" t="s">
        <v>268</v>
      </c>
    </row>
    <row r="141" spans="1:2" hidden="1">
      <c r="A141" s="205" t="s">
        <v>196</v>
      </c>
      <c r="B141" s="205" t="s">
        <v>269</v>
      </c>
    </row>
    <row r="142" spans="1:2" hidden="1">
      <c r="A142" s="205" t="s">
        <v>196</v>
      </c>
      <c r="B142" s="205" t="s">
        <v>270</v>
      </c>
    </row>
    <row r="143" spans="1:2" hidden="1">
      <c r="A143" s="205" t="s">
        <v>196</v>
      </c>
      <c r="B143" s="205" t="s">
        <v>271</v>
      </c>
    </row>
    <row r="144" spans="1:2" hidden="1">
      <c r="A144" s="205" t="s">
        <v>196</v>
      </c>
      <c r="B144" s="205" t="s">
        <v>272</v>
      </c>
    </row>
    <row r="145" spans="1:2" hidden="1">
      <c r="A145" s="205" t="s">
        <v>114</v>
      </c>
      <c r="B145" s="205" t="s">
        <v>273</v>
      </c>
    </row>
    <row r="146" spans="1:2" hidden="1">
      <c r="A146" s="205" t="s">
        <v>114</v>
      </c>
      <c r="B146" s="205" t="s">
        <v>274</v>
      </c>
    </row>
    <row r="147" spans="1:2" hidden="1">
      <c r="A147" s="205" t="s">
        <v>198</v>
      </c>
      <c r="B147" s="205" t="s">
        <v>198</v>
      </c>
    </row>
    <row r="148" spans="1:2" hidden="1">
      <c r="A148" s="205" t="s">
        <v>200</v>
      </c>
      <c r="B148" s="205" t="s">
        <v>200</v>
      </c>
    </row>
    <row r="149" spans="1:2" hidden="1">
      <c r="A149" s="205" t="s">
        <v>200</v>
      </c>
      <c r="B149" s="205" t="s">
        <v>275</v>
      </c>
    </row>
    <row r="150" spans="1:2" hidden="1">
      <c r="A150" s="205" t="s">
        <v>200</v>
      </c>
      <c r="B150" s="205" t="s">
        <v>276</v>
      </c>
    </row>
    <row r="151" spans="1:2" hidden="1">
      <c r="A151" s="205" t="s">
        <v>200</v>
      </c>
      <c r="B151" s="205" t="s">
        <v>277</v>
      </c>
    </row>
    <row r="152" spans="1:2" hidden="1">
      <c r="A152" s="205" t="s">
        <v>202</v>
      </c>
      <c r="B152" s="205" t="s">
        <v>202</v>
      </c>
    </row>
    <row r="153" spans="1:2" hidden="1">
      <c r="A153" s="205" t="s">
        <v>204</v>
      </c>
      <c r="B153" s="205" t="s">
        <v>204</v>
      </c>
    </row>
    <row r="154" spans="1:2" hidden="1">
      <c r="A154" s="205" t="s">
        <v>206</v>
      </c>
      <c r="B154" s="205" t="s">
        <v>206</v>
      </c>
    </row>
    <row r="155" spans="1:2" hidden="1">
      <c r="A155" s="205" t="s">
        <v>208</v>
      </c>
      <c r="B155" s="205" t="s">
        <v>208</v>
      </c>
    </row>
    <row r="156" spans="1:2" hidden="1">
      <c r="A156" s="205" t="s">
        <v>208</v>
      </c>
      <c r="B156" s="205" t="s">
        <v>278</v>
      </c>
    </row>
    <row r="157" spans="1:2" hidden="1">
      <c r="A157" s="205" t="s">
        <v>210</v>
      </c>
      <c r="B157" s="205" t="s">
        <v>210</v>
      </c>
    </row>
    <row r="158" spans="1:2" hidden="1">
      <c r="A158" s="205" t="s">
        <v>212</v>
      </c>
      <c r="B158" s="205" t="s">
        <v>279</v>
      </c>
    </row>
    <row r="159" spans="1:2" hidden="1">
      <c r="A159" s="205" t="s">
        <v>212</v>
      </c>
      <c r="B159" s="205" t="s">
        <v>280</v>
      </c>
    </row>
    <row r="160" spans="1:2" hidden="1">
      <c r="A160" s="205" t="s">
        <v>212</v>
      </c>
      <c r="B160" s="205" t="s">
        <v>281</v>
      </c>
    </row>
    <row r="161" spans="1:2" hidden="1">
      <c r="A161" s="205" t="s">
        <v>212</v>
      </c>
      <c r="B161" s="205" t="s">
        <v>282</v>
      </c>
    </row>
    <row r="162" spans="1:2" hidden="1">
      <c r="A162" s="205" t="s">
        <v>212</v>
      </c>
      <c r="B162" s="205" t="s">
        <v>283</v>
      </c>
    </row>
    <row r="163" spans="1:2" hidden="1">
      <c r="A163" s="205" t="s">
        <v>212</v>
      </c>
      <c r="B163" s="205" t="s">
        <v>284</v>
      </c>
    </row>
    <row r="164" spans="1:2" hidden="1">
      <c r="A164" s="205" t="s">
        <v>214</v>
      </c>
      <c r="B164" s="205" t="s">
        <v>285</v>
      </c>
    </row>
    <row r="165" spans="1:2" hidden="1">
      <c r="A165" s="205" t="s">
        <v>214</v>
      </c>
      <c r="B165" s="205" t="s">
        <v>214</v>
      </c>
    </row>
    <row r="166" spans="1:2" hidden="1">
      <c r="A166" s="205" t="s">
        <v>214</v>
      </c>
      <c r="B166" s="205" t="s">
        <v>286</v>
      </c>
    </row>
    <row r="167" spans="1:2" hidden="1">
      <c r="A167" s="205" t="s">
        <v>117</v>
      </c>
      <c r="B167" s="205" t="s">
        <v>287</v>
      </c>
    </row>
    <row r="168" spans="1:2" hidden="1">
      <c r="A168" s="205" t="s">
        <v>217</v>
      </c>
      <c r="B168" s="205" t="s">
        <v>217</v>
      </c>
    </row>
    <row r="169" spans="1:2" hidden="1">
      <c r="A169" s="205" t="s">
        <v>219</v>
      </c>
      <c r="B169" s="205" t="s">
        <v>219</v>
      </c>
    </row>
    <row r="170" spans="1:2" hidden="1">
      <c r="A170" s="205" t="s">
        <v>221</v>
      </c>
      <c r="B170" s="205" t="s">
        <v>288</v>
      </c>
    </row>
    <row r="171" spans="1:2" hidden="1">
      <c r="A171" s="205" t="s">
        <v>221</v>
      </c>
      <c r="B171" s="205" t="s">
        <v>289</v>
      </c>
    </row>
    <row r="172" spans="1:2" hidden="1">
      <c r="A172" s="205"/>
      <c r="B172" s="205"/>
    </row>
    <row r="173" spans="1:2" hidden="1">
      <c r="A173" s="205"/>
      <c r="B173" s="205"/>
    </row>
    <row r="174" spans="1:2" hidden="1">
      <c r="A174" s="205"/>
      <c r="B174" s="205"/>
    </row>
    <row r="175" spans="1:2" hidden="1">
      <c r="A175" s="205"/>
      <c r="B175" s="205"/>
    </row>
    <row r="176" spans="1:2" hidden="1">
      <c r="A176" s="205"/>
      <c r="B176" s="205"/>
    </row>
    <row r="177" spans="1:14" hidden="1">
      <c r="A177" s="205"/>
      <c r="B177" s="205"/>
    </row>
    <row r="178" spans="1:14" hidden="1">
      <c r="A178" s="205"/>
      <c r="B178" s="205"/>
    </row>
    <row r="179" spans="1:14" hidden="1">
      <c r="A179" s="205"/>
      <c r="B179" s="205"/>
    </row>
    <row r="180" spans="1:14" hidden="1">
      <c r="A180" s="205"/>
      <c r="B180" s="205"/>
    </row>
    <row r="181" spans="1:14" hidden="1"/>
    <row r="182" spans="1:14" s="145" customFormat="1" ht="35.25" customHeight="1">
      <c r="A182" s="405" t="s">
        <v>583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</row>
    <row r="183" spans="1:14">
      <c r="L183" s="359"/>
      <c r="M183" s="214"/>
    </row>
    <row r="184" spans="1:14">
      <c r="A184" s="23" t="s">
        <v>584</v>
      </c>
      <c r="L184" s="359"/>
    </row>
    <row r="185" spans="1:14">
      <c r="A185" s="23" t="s">
        <v>585</v>
      </c>
    </row>
    <row r="186" spans="1:14">
      <c r="A186" s="146" t="s">
        <v>586</v>
      </c>
    </row>
    <row r="187" spans="1:14">
      <c r="A187" s="23" t="s">
        <v>587</v>
      </c>
    </row>
    <row r="188" spans="1:14">
      <c r="A188" s="146" t="s">
        <v>588</v>
      </c>
    </row>
    <row r="189" spans="1:14">
      <c r="A189" s="158" t="s">
        <v>589</v>
      </c>
    </row>
    <row r="190" spans="1:14">
      <c r="A190" s="146"/>
    </row>
    <row r="191" spans="1:14" s="149" customFormat="1" ht="36.75" thickBot="1">
      <c r="A191" s="147" t="s">
        <v>27</v>
      </c>
      <c r="B191" s="147" t="s">
        <v>55</v>
      </c>
      <c r="C191" s="147" t="s">
        <v>491</v>
      </c>
      <c r="D191" s="147" t="s">
        <v>590</v>
      </c>
      <c r="E191" s="147" t="s">
        <v>591</v>
      </c>
      <c r="F191" s="34" t="s">
        <v>592</v>
      </c>
      <c r="G191" s="147" t="s">
        <v>593</v>
      </c>
      <c r="H191" s="147" t="s">
        <v>594</v>
      </c>
      <c r="I191" s="77" t="s">
        <v>380</v>
      </c>
      <c r="J191" s="77" t="s">
        <v>381</v>
      </c>
      <c r="K191" s="77" t="s">
        <v>382</v>
      </c>
      <c r="L191" s="77" t="s">
        <v>595</v>
      </c>
      <c r="M191" s="148" t="s">
        <v>596</v>
      </c>
    </row>
    <row r="192" spans="1:14" s="151" customFormat="1" ht="13.5" thickTop="1">
      <c r="A192" s="81">
        <f>+ID!C16</f>
        <v>0</v>
      </c>
      <c r="B192" s="52"/>
      <c r="C192" s="330"/>
      <c r="D192" s="54"/>
      <c r="E192" s="55"/>
      <c r="F192" s="35">
        <f>IF(AND((E192+D192/12)&gt;=2021.83,(E192+D192/12)&lt;=2022.75),"0",IF(AND((E192+D192/12)&gt;=2022.83,(E192+D192/12)&lt;=2023.75),"0",IF(AND((E192+D192/12)&gt;=2023.83,(E192+D192/12)&lt;=2024.75),"0",IF(AND((E192+D192/12)&gt;=2024.83,(E192+D192/12)&lt;=2025.75),"R-1",0))))</f>
        <v>0</v>
      </c>
      <c r="G192" s="53"/>
      <c r="H192" s="55"/>
      <c r="I192" s="78">
        <f t="shared" ref="I192:I208" si="0">+IF($F192=I$191,$H192,0)</f>
        <v>0</v>
      </c>
      <c r="J192" s="78">
        <f t="shared" ref="J192:L207" si="1">+IF($F192=J$191,$H192,0)</f>
        <v>0</v>
      </c>
      <c r="K192" s="78">
        <f t="shared" si="1"/>
        <v>0</v>
      </c>
      <c r="L192" s="78">
        <f t="shared" si="1"/>
        <v>0</v>
      </c>
      <c r="M192" s="159"/>
      <c r="N192" s="150"/>
    </row>
    <row r="193" spans="1:14" s="151" customFormat="1">
      <c r="A193" s="83">
        <f t="shared" ref="A193:A256" si="2">A$192</f>
        <v>0</v>
      </c>
      <c r="B193" s="52"/>
      <c r="C193" s="56"/>
      <c r="D193" s="54"/>
      <c r="E193" s="55"/>
      <c r="F193" s="35">
        <f t="shared" ref="F193:F256" si="3">IF(AND((E193+D193/12)&gt;=2021.83,(E193+D193/12)&lt;=2022.75),"0",IF(AND((E193+D193/12)&gt;=2022.83,(E193+D193/12)&lt;=2023.75),"0",IF(AND((E193+D193/12)&gt;=2023.83,(E193+D193/12)&lt;=2024.75),"0",IF(AND((E193+D193/12)&gt;=2024.83,(E193+D193/12)&lt;=2025.75),"R-1",0))))</f>
        <v>0</v>
      </c>
      <c r="G193" s="56"/>
      <c r="H193" s="57"/>
      <c r="I193" s="79">
        <f t="shared" si="0"/>
        <v>0</v>
      </c>
      <c r="J193" s="79">
        <f t="shared" si="1"/>
        <v>0</v>
      </c>
      <c r="K193" s="79">
        <f t="shared" si="1"/>
        <v>0</v>
      </c>
      <c r="L193" s="78">
        <f t="shared" si="1"/>
        <v>0</v>
      </c>
      <c r="M193" s="227"/>
      <c r="N193" s="150"/>
    </row>
    <row r="194" spans="1:14" s="151" customFormat="1">
      <c r="A194" s="83">
        <f t="shared" si="2"/>
        <v>0</v>
      </c>
      <c r="B194" s="52"/>
      <c r="C194" s="56"/>
      <c r="D194" s="54"/>
      <c r="E194" s="55"/>
      <c r="F194" s="35">
        <f t="shared" si="3"/>
        <v>0</v>
      </c>
      <c r="G194" s="226"/>
      <c r="H194" s="57"/>
      <c r="I194" s="79">
        <f t="shared" si="0"/>
        <v>0</v>
      </c>
      <c r="J194" s="79">
        <f t="shared" si="1"/>
        <v>0</v>
      </c>
      <c r="K194" s="79">
        <f t="shared" si="1"/>
        <v>0</v>
      </c>
      <c r="L194" s="78">
        <f t="shared" si="1"/>
        <v>0</v>
      </c>
      <c r="M194" s="269"/>
      <c r="N194" s="150"/>
    </row>
    <row r="195" spans="1:14" s="151" customFormat="1">
      <c r="A195" s="83">
        <f t="shared" si="2"/>
        <v>0</v>
      </c>
      <c r="B195" s="52"/>
      <c r="C195" s="56"/>
      <c r="D195" s="54"/>
      <c r="E195" s="55"/>
      <c r="F195" s="35">
        <f t="shared" si="3"/>
        <v>0</v>
      </c>
      <c r="G195" s="226"/>
      <c r="H195" s="57"/>
      <c r="I195" s="79">
        <f t="shared" si="0"/>
        <v>0</v>
      </c>
      <c r="J195" s="79">
        <f t="shared" si="1"/>
        <v>0</v>
      </c>
      <c r="K195" s="79">
        <f t="shared" si="1"/>
        <v>0</v>
      </c>
      <c r="L195" s="78">
        <f t="shared" si="1"/>
        <v>0</v>
      </c>
      <c r="M195" s="269"/>
      <c r="N195" s="150"/>
    </row>
    <row r="196" spans="1:14" s="151" customFormat="1">
      <c r="A196" s="83">
        <f t="shared" si="2"/>
        <v>0</v>
      </c>
      <c r="B196" s="52"/>
      <c r="C196" s="56"/>
      <c r="D196" s="54"/>
      <c r="E196" s="55"/>
      <c r="F196" s="35">
        <f t="shared" si="3"/>
        <v>0</v>
      </c>
      <c r="G196" s="56"/>
      <c r="H196" s="57"/>
      <c r="I196" s="79">
        <f t="shared" si="0"/>
        <v>0</v>
      </c>
      <c r="J196" s="79">
        <f t="shared" si="1"/>
        <v>0</v>
      </c>
      <c r="K196" s="79">
        <f t="shared" si="1"/>
        <v>0</v>
      </c>
      <c r="L196" s="78">
        <f t="shared" si="1"/>
        <v>0</v>
      </c>
      <c r="M196" s="161"/>
      <c r="N196" s="150"/>
    </row>
    <row r="197" spans="1:14" s="151" customFormat="1">
      <c r="A197" s="83">
        <f t="shared" si="2"/>
        <v>0</v>
      </c>
      <c r="B197" s="52"/>
      <c r="C197" s="56"/>
      <c r="D197" s="54"/>
      <c r="E197" s="55"/>
      <c r="F197" s="35">
        <f t="shared" si="3"/>
        <v>0</v>
      </c>
      <c r="G197" s="56"/>
      <c r="H197" s="57"/>
      <c r="I197" s="79">
        <f t="shared" si="0"/>
        <v>0</v>
      </c>
      <c r="J197" s="79">
        <f t="shared" si="1"/>
        <v>0</v>
      </c>
      <c r="K197" s="79">
        <f t="shared" si="1"/>
        <v>0</v>
      </c>
      <c r="L197" s="78">
        <f t="shared" si="1"/>
        <v>0</v>
      </c>
      <c r="M197" s="160"/>
      <c r="N197" s="150"/>
    </row>
    <row r="198" spans="1:14" s="151" customFormat="1">
      <c r="A198" s="83">
        <f t="shared" si="2"/>
        <v>0</v>
      </c>
      <c r="B198" s="52"/>
      <c r="C198" s="56"/>
      <c r="D198" s="54"/>
      <c r="E198" s="55"/>
      <c r="F198" s="35">
        <f t="shared" si="3"/>
        <v>0</v>
      </c>
      <c r="G198" s="56"/>
      <c r="H198" s="57"/>
      <c r="I198" s="79">
        <f t="shared" si="0"/>
        <v>0</v>
      </c>
      <c r="J198" s="79">
        <f t="shared" si="1"/>
        <v>0</v>
      </c>
      <c r="K198" s="79">
        <f t="shared" si="1"/>
        <v>0</v>
      </c>
      <c r="L198" s="78">
        <f t="shared" si="1"/>
        <v>0</v>
      </c>
      <c r="M198" s="161"/>
      <c r="N198" s="150"/>
    </row>
    <row r="199" spans="1:14" s="151" customFormat="1">
      <c r="A199" s="83">
        <f t="shared" si="2"/>
        <v>0</v>
      </c>
      <c r="B199" s="52"/>
      <c r="C199" s="56"/>
      <c r="D199" s="54"/>
      <c r="E199" s="55"/>
      <c r="F199" s="35">
        <f t="shared" si="3"/>
        <v>0</v>
      </c>
      <c r="G199" s="56"/>
      <c r="H199" s="57"/>
      <c r="I199" s="79">
        <f t="shared" si="0"/>
        <v>0</v>
      </c>
      <c r="J199" s="79">
        <f t="shared" si="1"/>
        <v>0</v>
      </c>
      <c r="K199" s="79">
        <f t="shared" si="1"/>
        <v>0</v>
      </c>
      <c r="L199" s="78">
        <f t="shared" si="1"/>
        <v>0</v>
      </c>
      <c r="M199" s="160"/>
      <c r="N199" s="150"/>
    </row>
    <row r="200" spans="1:14" s="151" customFormat="1">
      <c r="A200" s="83">
        <f t="shared" si="2"/>
        <v>0</v>
      </c>
      <c r="B200" s="52"/>
      <c r="C200" s="56"/>
      <c r="D200" s="54"/>
      <c r="E200" s="55"/>
      <c r="F200" s="35">
        <f t="shared" si="3"/>
        <v>0</v>
      </c>
      <c r="G200" s="56"/>
      <c r="H200" s="57"/>
      <c r="I200" s="79">
        <f t="shared" si="0"/>
        <v>0</v>
      </c>
      <c r="J200" s="79">
        <f t="shared" si="1"/>
        <v>0</v>
      </c>
      <c r="K200" s="79">
        <f t="shared" si="1"/>
        <v>0</v>
      </c>
      <c r="L200" s="78">
        <f t="shared" si="1"/>
        <v>0</v>
      </c>
      <c r="M200" s="160"/>
      <c r="N200" s="150"/>
    </row>
    <row r="201" spans="1:14" s="151" customFormat="1">
      <c r="A201" s="83">
        <f t="shared" si="2"/>
        <v>0</v>
      </c>
      <c r="B201" s="52"/>
      <c r="C201" s="56"/>
      <c r="D201" s="54"/>
      <c r="E201" s="55"/>
      <c r="F201" s="35">
        <f t="shared" si="3"/>
        <v>0</v>
      </c>
      <c r="G201" s="56"/>
      <c r="H201" s="57"/>
      <c r="I201" s="79">
        <f t="shared" si="0"/>
        <v>0</v>
      </c>
      <c r="J201" s="79">
        <f t="shared" si="1"/>
        <v>0</v>
      </c>
      <c r="K201" s="79">
        <f t="shared" si="1"/>
        <v>0</v>
      </c>
      <c r="L201" s="78">
        <f t="shared" si="1"/>
        <v>0</v>
      </c>
      <c r="M201" s="161"/>
      <c r="N201" s="152"/>
    </row>
    <row r="202" spans="1:14" s="151" customFormat="1">
      <c r="A202" s="83">
        <f t="shared" si="2"/>
        <v>0</v>
      </c>
      <c r="B202" s="58"/>
      <c r="C202" s="56"/>
      <c r="D202" s="54"/>
      <c r="E202" s="55"/>
      <c r="F202" s="35">
        <f t="shared" si="3"/>
        <v>0</v>
      </c>
      <c r="G202" s="56"/>
      <c r="H202" s="57"/>
      <c r="I202" s="79">
        <f t="shared" si="0"/>
        <v>0</v>
      </c>
      <c r="J202" s="79">
        <f t="shared" si="1"/>
        <v>0</v>
      </c>
      <c r="K202" s="79">
        <f t="shared" si="1"/>
        <v>0</v>
      </c>
      <c r="L202" s="78">
        <f t="shared" si="1"/>
        <v>0</v>
      </c>
      <c r="M202" s="161"/>
      <c r="N202" s="152"/>
    </row>
    <row r="203" spans="1:14" s="151" customFormat="1">
      <c r="A203" s="83">
        <f t="shared" si="2"/>
        <v>0</v>
      </c>
      <c r="B203" s="58"/>
      <c r="C203" s="56"/>
      <c r="D203" s="54"/>
      <c r="E203" s="55"/>
      <c r="F203" s="35">
        <f t="shared" si="3"/>
        <v>0</v>
      </c>
      <c r="G203" s="56"/>
      <c r="H203" s="57"/>
      <c r="I203" s="79">
        <f t="shared" si="0"/>
        <v>0</v>
      </c>
      <c r="J203" s="79">
        <f t="shared" si="1"/>
        <v>0</v>
      </c>
      <c r="K203" s="79">
        <f t="shared" si="1"/>
        <v>0</v>
      </c>
      <c r="L203" s="78">
        <f t="shared" si="1"/>
        <v>0</v>
      </c>
      <c r="M203" s="161"/>
      <c r="N203" s="152"/>
    </row>
    <row r="204" spans="1:14" s="151" customFormat="1">
      <c r="A204" s="83">
        <f t="shared" si="2"/>
        <v>0</v>
      </c>
      <c r="B204" s="58"/>
      <c r="C204" s="56"/>
      <c r="D204" s="54"/>
      <c r="E204" s="55"/>
      <c r="F204" s="35">
        <f t="shared" si="3"/>
        <v>0</v>
      </c>
      <c r="G204" s="56"/>
      <c r="H204" s="57"/>
      <c r="I204" s="79">
        <f t="shared" si="0"/>
        <v>0</v>
      </c>
      <c r="J204" s="79">
        <f t="shared" si="1"/>
        <v>0</v>
      </c>
      <c r="K204" s="79">
        <f t="shared" si="1"/>
        <v>0</v>
      </c>
      <c r="L204" s="78">
        <f t="shared" si="1"/>
        <v>0</v>
      </c>
      <c r="M204" s="161"/>
      <c r="N204" s="152"/>
    </row>
    <row r="205" spans="1:14" s="151" customFormat="1">
      <c r="A205" s="83">
        <f t="shared" si="2"/>
        <v>0</v>
      </c>
      <c r="B205" s="59"/>
      <c r="C205" s="56"/>
      <c r="D205" s="54"/>
      <c r="E205" s="55"/>
      <c r="F205" s="35">
        <f t="shared" si="3"/>
        <v>0</v>
      </c>
      <c r="G205" s="59"/>
      <c r="H205" s="57"/>
      <c r="I205" s="79">
        <f t="shared" si="0"/>
        <v>0</v>
      </c>
      <c r="J205" s="79">
        <f t="shared" si="1"/>
        <v>0</v>
      </c>
      <c r="K205" s="79">
        <f t="shared" si="1"/>
        <v>0</v>
      </c>
      <c r="L205" s="78">
        <f t="shared" si="1"/>
        <v>0</v>
      </c>
      <c r="M205" s="162"/>
    </row>
    <row r="206" spans="1:14" s="151" customFormat="1">
      <c r="A206" s="83">
        <f t="shared" si="2"/>
        <v>0</v>
      </c>
      <c r="B206" s="59"/>
      <c r="C206" s="56"/>
      <c r="D206" s="54"/>
      <c r="E206" s="55"/>
      <c r="F206" s="35">
        <f t="shared" si="3"/>
        <v>0</v>
      </c>
      <c r="G206" s="59"/>
      <c r="H206" s="57"/>
      <c r="I206" s="79">
        <f t="shared" si="0"/>
        <v>0</v>
      </c>
      <c r="J206" s="79">
        <f t="shared" si="1"/>
        <v>0</v>
      </c>
      <c r="K206" s="79">
        <f t="shared" si="1"/>
        <v>0</v>
      </c>
      <c r="L206" s="78">
        <f t="shared" si="1"/>
        <v>0</v>
      </c>
      <c r="M206" s="162"/>
    </row>
    <row r="207" spans="1:14" s="151" customFormat="1">
      <c r="A207" s="83">
        <f t="shared" si="2"/>
        <v>0</v>
      </c>
      <c r="B207" s="59"/>
      <c r="C207" s="56"/>
      <c r="D207" s="54"/>
      <c r="E207" s="55"/>
      <c r="F207" s="35">
        <f t="shared" si="3"/>
        <v>0</v>
      </c>
      <c r="G207" s="59"/>
      <c r="H207" s="57"/>
      <c r="I207" s="79">
        <f t="shared" si="0"/>
        <v>0</v>
      </c>
      <c r="J207" s="79">
        <f t="shared" si="1"/>
        <v>0</v>
      </c>
      <c r="K207" s="79">
        <f t="shared" si="1"/>
        <v>0</v>
      </c>
      <c r="L207" s="78">
        <f t="shared" si="1"/>
        <v>0</v>
      </c>
      <c r="M207" s="162"/>
    </row>
    <row r="208" spans="1:14" s="151" customFormat="1">
      <c r="A208" s="83">
        <f t="shared" si="2"/>
        <v>0</v>
      </c>
      <c r="B208" s="59"/>
      <c r="C208" s="56"/>
      <c r="D208" s="54"/>
      <c r="E208" s="55"/>
      <c r="F208" s="35">
        <f t="shared" si="3"/>
        <v>0</v>
      </c>
      <c r="G208" s="59"/>
      <c r="H208" s="57"/>
      <c r="I208" s="79">
        <f t="shared" si="0"/>
        <v>0</v>
      </c>
      <c r="J208" s="79">
        <f>+IF($F208=J$191,$H208,0)</f>
        <v>0</v>
      </c>
      <c r="K208" s="79">
        <f>+IF($F208=K$191,$H208,0)</f>
        <v>0</v>
      </c>
      <c r="L208" s="78">
        <f t="shared" ref="L208:L271" si="4">+IF($F208=L$191,$H208,0)</f>
        <v>0</v>
      </c>
      <c r="M208" s="162"/>
    </row>
    <row r="209" spans="1:13" s="151" customFormat="1">
      <c r="A209" s="83">
        <f t="shared" si="2"/>
        <v>0</v>
      </c>
      <c r="B209" s="59"/>
      <c r="C209" s="56"/>
      <c r="D209" s="54"/>
      <c r="E209" s="55"/>
      <c r="F209" s="35">
        <f t="shared" si="3"/>
        <v>0</v>
      </c>
      <c r="G209" s="59"/>
      <c r="H209" s="57"/>
      <c r="I209" s="79">
        <f t="shared" ref="I209:K272" si="5">+IF($F209=I$191,$H209,0)</f>
        <v>0</v>
      </c>
      <c r="J209" s="79">
        <f t="shared" si="5"/>
        <v>0</v>
      </c>
      <c r="K209" s="79">
        <f t="shared" si="5"/>
        <v>0</v>
      </c>
      <c r="L209" s="78">
        <f t="shared" si="4"/>
        <v>0</v>
      </c>
      <c r="M209" s="162"/>
    </row>
    <row r="210" spans="1:13" s="151" customFormat="1">
      <c r="A210" s="83">
        <f t="shared" si="2"/>
        <v>0</v>
      </c>
      <c r="B210" s="59"/>
      <c r="C210" s="56"/>
      <c r="D210" s="54"/>
      <c r="E210" s="55"/>
      <c r="F210" s="35">
        <f t="shared" si="3"/>
        <v>0</v>
      </c>
      <c r="G210" s="59"/>
      <c r="H210" s="57"/>
      <c r="I210" s="79">
        <f t="shared" si="5"/>
        <v>0</v>
      </c>
      <c r="J210" s="79">
        <f t="shared" si="5"/>
        <v>0</v>
      </c>
      <c r="K210" s="79">
        <f t="shared" si="5"/>
        <v>0</v>
      </c>
      <c r="L210" s="78">
        <f t="shared" si="4"/>
        <v>0</v>
      </c>
      <c r="M210" s="162"/>
    </row>
    <row r="211" spans="1:13" s="151" customFormat="1">
      <c r="A211" s="83">
        <f t="shared" si="2"/>
        <v>0</v>
      </c>
      <c r="B211" s="59"/>
      <c r="C211" s="56"/>
      <c r="D211" s="54"/>
      <c r="E211" s="55"/>
      <c r="F211" s="35">
        <f t="shared" si="3"/>
        <v>0</v>
      </c>
      <c r="G211" s="59"/>
      <c r="H211" s="57"/>
      <c r="I211" s="79">
        <f t="shared" si="5"/>
        <v>0</v>
      </c>
      <c r="J211" s="79">
        <f t="shared" si="5"/>
        <v>0</v>
      </c>
      <c r="K211" s="79">
        <f t="shared" si="5"/>
        <v>0</v>
      </c>
      <c r="L211" s="78">
        <f t="shared" si="4"/>
        <v>0</v>
      </c>
      <c r="M211" s="162"/>
    </row>
    <row r="212" spans="1:13" s="151" customFormat="1">
      <c r="A212" s="83">
        <f t="shared" si="2"/>
        <v>0</v>
      </c>
      <c r="B212" s="59"/>
      <c r="C212" s="56"/>
      <c r="D212" s="54"/>
      <c r="E212" s="55"/>
      <c r="F212" s="35">
        <f t="shared" si="3"/>
        <v>0</v>
      </c>
      <c r="G212" s="59"/>
      <c r="H212" s="57"/>
      <c r="I212" s="79">
        <f t="shared" si="5"/>
        <v>0</v>
      </c>
      <c r="J212" s="79">
        <f t="shared" si="5"/>
        <v>0</v>
      </c>
      <c r="K212" s="79">
        <f t="shared" si="5"/>
        <v>0</v>
      </c>
      <c r="L212" s="78">
        <f t="shared" si="4"/>
        <v>0</v>
      </c>
      <c r="M212" s="162"/>
    </row>
    <row r="213" spans="1:13" s="151" customFormat="1">
      <c r="A213" s="83">
        <f t="shared" si="2"/>
        <v>0</v>
      </c>
      <c r="B213" s="59"/>
      <c r="C213" s="56"/>
      <c r="D213" s="54"/>
      <c r="E213" s="55"/>
      <c r="F213" s="35">
        <f t="shared" si="3"/>
        <v>0</v>
      </c>
      <c r="G213" s="59"/>
      <c r="H213" s="57"/>
      <c r="I213" s="79">
        <f t="shared" si="5"/>
        <v>0</v>
      </c>
      <c r="J213" s="79">
        <f t="shared" si="5"/>
        <v>0</v>
      </c>
      <c r="K213" s="79">
        <f t="shared" si="5"/>
        <v>0</v>
      </c>
      <c r="L213" s="78">
        <f t="shared" si="4"/>
        <v>0</v>
      </c>
      <c r="M213" s="162"/>
    </row>
    <row r="214" spans="1:13" s="151" customFormat="1">
      <c r="A214" s="83">
        <f t="shared" si="2"/>
        <v>0</v>
      </c>
      <c r="B214" s="59"/>
      <c r="C214" s="56"/>
      <c r="D214" s="54"/>
      <c r="E214" s="55"/>
      <c r="F214" s="35">
        <f t="shared" si="3"/>
        <v>0</v>
      </c>
      <c r="G214" s="59"/>
      <c r="H214" s="57"/>
      <c r="I214" s="79">
        <f t="shared" si="5"/>
        <v>0</v>
      </c>
      <c r="J214" s="79">
        <f t="shared" si="5"/>
        <v>0</v>
      </c>
      <c r="K214" s="79">
        <f t="shared" si="5"/>
        <v>0</v>
      </c>
      <c r="L214" s="78">
        <f t="shared" si="4"/>
        <v>0</v>
      </c>
      <c r="M214" s="162"/>
    </row>
    <row r="215" spans="1:13" s="151" customFormat="1">
      <c r="A215" s="83">
        <f t="shared" si="2"/>
        <v>0</v>
      </c>
      <c r="B215" s="59"/>
      <c r="C215" s="56"/>
      <c r="D215" s="54"/>
      <c r="E215" s="55"/>
      <c r="F215" s="35">
        <f t="shared" si="3"/>
        <v>0</v>
      </c>
      <c r="G215" s="59"/>
      <c r="H215" s="57"/>
      <c r="I215" s="79">
        <f t="shared" si="5"/>
        <v>0</v>
      </c>
      <c r="J215" s="79">
        <f t="shared" si="5"/>
        <v>0</v>
      </c>
      <c r="K215" s="79">
        <f t="shared" si="5"/>
        <v>0</v>
      </c>
      <c r="L215" s="78">
        <f t="shared" si="4"/>
        <v>0</v>
      </c>
      <c r="M215" s="162"/>
    </row>
    <row r="216" spans="1:13" s="151" customFormat="1">
      <c r="A216" s="83">
        <f t="shared" si="2"/>
        <v>0</v>
      </c>
      <c r="B216" s="59"/>
      <c r="C216" s="56"/>
      <c r="D216" s="54"/>
      <c r="E216" s="55"/>
      <c r="F216" s="35">
        <f t="shared" si="3"/>
        <v>0</v>
      </c>
      <c r="G216" s="59"/>
      <c r="H216" s="57"/>
      <c r="I216" s="79">
        <f t="shared" si="5"/>
        <v>0</v>
      </c>
      <c r="J216" s="79">
        <f t="shared" si="5"/>
        <v>0</v>
      </c>
      <c r="K216" s="79">
        <f t="shared" si="5"/>
        <v>0</v>
      </c>
      <c r="L216" s="78">
        <f t="shared" si="4"/>
        <v>0</v>
      </c>
      <c r="M216" s="162"/>
    </row>
    <row r="217" spans="1:13" s="151" customFormat="1">
      <c r="A217" s="83">
        <f t="shared" si="2"/>
        <v>0</v>
      </c>
      <c r="B217" s="59"/>
      <c r="C217" s="56"/>
      <c r="D217" s="54"/>
      <c r="E217" s="55"/>
      <c r="F217" s="35">
        <f t="shared" si="3"/>
        <v>0</v>
      </c>
      <c r="G217" s="59"/>
      <c r="H217" s="57"/>
      <c r="I217" s="79">
        <f t="shared" si="5"/>
        <v>0</v>
      </c>
      <c r="J217" s="79">
        <f t="shared" si="5"/>
        <v>0</v>
      </c>
      <c r="K217" s="79">
        <f t="shared" si="5"/>
        <v>0</v>
      </c>
      <c r="L217" s="78">
        <f t="shared" si="4"/>
        <v>0</v>
      </c>
      <c r="M217" s="162"/>
    </row>
    <row r="218" spans="1:13" s="151" customFormat="1">
      <c r="A218" s="83">
        <f t="shared" si="2"/>
        <v>0</v>
      </c>
      <c r="B218" s="59"/>
      <c r="C218" s="56"/>
      <c r="D218" s="54"/>
      <c r="E218" s="55"/>
      <c r="F218" s="35">
        <f t="shared" si="3"/>
        <v>0</v>
      </c>
      <c r="G218" s="59"/>
      <c r="H218" s="57"/>
      <c r="I218" s="79">
        <f t="shared" si="5"/>
        <v>0</v>
      </c>
      <c r="J218" s="79">
        <f t="shared" si="5"/>
        <v>0</v>
      </c>
      <c r="K218" s="79">
        <f t="shared" si="5"/>
        <v>0</v>
      </c>
      <c r="L218" s="78">
        <f t="shared" si="4"/>
        <v>0</v>
      </c>
      <c r="M218" s="162"/>
    </row>
    <row r="219" spans="1:13" s="151" customFormat="1">
      <c r="A219" s="83">
        <f t="shared" si="2"/>
        <v>0</v>
      </c>
      <c r="B219" s="59"/>
      <c r="C219" s="56"/>
      <c r="D219" s="54"/>
      <c r="E219" s="55"/>
      <c r="F219" s="35">
        <f t="shared" si="3"/>
        <v>0</v>
      </c>
      <c r="G219" s="59"/>
      <c r="H219" s="57"/>
      <c r="I219" s="79">
        <f t="shared" si="5"/>
        <v>0</v>
      </c>
      <c r="J219" s="79">
        <f t="shared" si="5"/>
        <v>0</v>
      </c>
      <c r="K219" s="79">
        <f t="shared" si="5"/>
        <v>0</v>
      </c>
      <c r="L219" s="78">
        <f t="shared" si="4"/>
        <v>0</v>
      </c>
      <c r="M219" s="162"/>
    </row>
    <row r="220" spans="1:13" s="151" customFormat="1">
      <c r="A220" s="83">
        <f t="shared" si="2"/>
        <v>0</v>
      </c>
      <c r="B220" s="59"/>
      <c r="C220" s="56"/>
      <c r="D220" s="54"/>
      <c r="E220" s="55"/>
      <c r="F220" s="35">
        <f t="shared" si="3"/>
        <v>0</v>
      </c>
      <c r="G220" s="59"/>
      <c r="H220" s="57"/>
      <c r="I220" s="79">
        <f t="shared" si="5"/>
        <v>0</v>
      </c>
      <c r="J220" s="79">
        <f t="shared" si="5"/>
        <v>0</v>
      </c>
      <c r="K220" s="79">
        <f t="shared" si="5"/>
        <v>0</v>
      </c>
      <c r="L220" s="78">
        <f t="shared" si="4"/>
        <v>0</v>
      </c>
      <c r="M220" s="162"/>
    </row>
    <row r="221" spans="1:13" s="151" customFormat="1">
      <c r="A221" s="83">
        <f t="shared" si="2"/>
        <v>0</v>
      </c>
      <c r="B221" s="59"/>
      <c r="C221" s="56"/>
      <c r="D221" s="54"/>
      <c r="E221" s="55"/>
      <c r="F221" s="35">
        <f t="shared" si="3"/>
        <v>0</v>
      </c>
      <c r="G221" s="59"/>
      <c r="H221" s="57"/>
      <c r="I221" s="79">
        <f t="shared" si="5"/>
        <v>0</v>
      </c>
      <c r="J221" s="79">
        <f t="shared" si="5"/>
        <v>0</v>
      </c>
      <c r="K221" s="79">
        <f t="shared" si="5"/>
        <v>0</v>
      </c>
      <c r="L221" s="78">
        <f t="shared" si="4"/>
        <v>0</v>
      </c>
      <c r="M221" s="162"/>
    </row>
    <row r="222" spans="1:13" s="151" customFormat="1">
      <c r="A222" s="83">
        <f t="shared" si="2"/>
        <v>0</v>
      </c>
      <c r="B222" s="59"/>
      <c r="C222" s="56"/>
      <c r="D222" s="54"/>
      <c r="E222" s="55"/>
      <c r="F222" s="35">
        <f t="shared" si="3"/>
        <v>0</v>
      </c>
      <c r="G222" s="59"/>
      <c r="H222" s="57"/>
      <c r="I222" s="79">
        <f t="shared" si="5"/>
        <v>0</v>
      </c>
      <c r="J222" s="79">
        <f t="shared" si="5"/>
        <v>0</v>
      </c>
      <c r="K222" s="79">
        <f t="shared" si="5"/>
        <v>0</v>
      </c>
      <c r="L222" s="78">
        <f t="shared" si="4"/>
        <v>0</v>
      </c>
      <c r="M222" s="162"/>
    </row>
    <row r="223" spans="1:13" s="151" customFormat="1">
      <c r="A223" s="83">
        <f t="shared" si="2"/>
        <v>0</v>
      </c>
      <c r="B223" s="59"/>
      <c r="C223" s="56"/>
      <c r="D223" s="54"/>
      <c r="E223" s="55"/>
      <c r="F223" s="35">
        <f t="shared" si="3"/>
        <v>0</v>
      </c>
      <c r="G223" s="59"/>
      <c r="H223" s="57"/>
      <c r="I223" s="79">
        <f t="shared" si="5"/>
        <v>0</v>
      </c>
      <c r="J223" s="79">
        <f t="shared" si="5"/>
        <v>0</v>
      </c>
      <c r="K223" s="79">
        <f t="shared" si="5"/>
        <v>0</v>
      </c>
      <c r="L223" s="78">
        <f t="shared" si="4"/>
        <v>0</v>
      </c>
      <c r="M223" s="162"/>
    </row>
    <row r="224" spans="1:13" s="151" customFormat="1">
      <c r="A224" s="83">
        <f t="shared" si="2"/>
        <v>0</v>
      </c>
      <c r="B224" s="59"/>
      <c r="C224" s="56"/>
      <c r="D224" s="54"/>
      <c r="E224" s="55"/>
      <c r="F224" s="35">
        <f t="shared" si="3"/>
        <v>0</v>
      </c>
      <c r="G224" s="59"/>
      <c r="H224" s="57"/>
      <c r="I224" s="79">
        <f t="shared" si="5"/>
        <v>0</v>
      </c>
      <c r="J224" s="79">
        <f t="shared" si="5"/>
        <v>0</v>
      </c>
      <c r="K224" s="79">
        <f t="shared" si="5"/>
        <v>0</v>
      </c>
      <c r="L224" s="78">
        <f t="shared" si="4"/>
        <v>0</v>
      </c>
      <c r="M224" s="162"/>
    </row>
    <row r="225" spans="1:13" s="151" customFormat="1">
      <c r="A225" s="83">
        <f t="shared" si="2"/>
        <v>0</v>
      </c>
      <c r="B225" s="59"/>
      <c r="C225" s="56"/>
      <c r="D225" s="54"/>
      <c r="E225" s="55"/>
      <c r="F225" s="35">
        <f t="shared" si="3"/>
        <v>0</v>
      </c>
      <c r="G225" s="59"/>
      <c r="H225" s="57"/>
      <c r="I225" s="79">
        <f t="shared" si="5"/>
        <v>0</v>
      </c>
      <c r="J225" s="79">
        <f t="shared" si="5"/>
        <v>0</v>
      </c>
      <c r="K225" s="79">
        <f t="shared" si="5"/>
        <v>0</v>
      </c>
      <c r="L225" s="78">
        <f t="shared" si="4"/>
        <v>0</v>
      </c>
      <c r="M225" s="162"/>
    </row>
    <row r="226" spans="1:13" s="151" customFormat="1">
      <c r="A226" s="83">
        <f t="shared" si="2"/>
        <v>0</v>
      </c>
      <c r="B226" s="59"/>
      <c r="C226" s="56"/>
      <c r="D226" s="54"/>
      <c r="E226" s="55"/>
      <c r="F226" s="35">
        <f t="shared" si="3"/>
        <v>0</v>
      </c>
      <c r="G226" s="59"/>
      <c r="H226" s="57"/>
      <c r="I226" s="79">
        <f t="shared" si="5"/>
        <v>0</v>
      </c>
      <c r="J226" s="79">
        <f t="shared" si="5"/>
        <v>0</v>
      </c>
      <c r="K226" s="79">
        <f t="shared" si="5"/>
        <v>0</v>
      </c>
      <c r="L226" s="78">
        <f t="shared" si="4"/>
        <v>0</v>
      </c>
      <c r="M226" s="162"/>
    </row>
    <row r="227" spans="1:13" s="151" customFormat="1">
      <c r="A227" s="83">
        <f t="shared" si="2"/>
        <v>0</v>
      </c>
      <c r="B227" s="59"/>
      <c r="C227" s="56"/>
      <c r="D227" s="54"/>
      <c r="E227" s="55"/>
      <c r="F227" s="35">
        <f t="shared" si="3"/>
        <v>0</v>
      </c>
      <c r="G227" s="59"/>
      <c r="H227" s="57"/>
      <c r="I227" s="79">
        <f t="shared" si="5"/>
        <v>0</v>
      </c>
      <c r="J227" s="79">
        <f t="shared" si="5"/>
        <v>0</v>
      </c>
      <c r="K227" s="79">
        <f t="shared" si="5"/>
        <v>0</v>
      </c>
      <c r="L227" s="78">
        <f t="shared" si="4"/>
        <v>0</v>
      </c>
      <c r="M227" s="162"/>
    </row>
    <row r="228" spans="1:13" s="151" customFormat="1">
      <c r="A228" s="83">
        <f t="shared" si="2"/>
        <v>0</v>
      </c>
      <c r="B228" s="59"/>
      <c r="C228" s="56"/>
      <c r="D228" s="54"/>
      <c r="E228" s="55"/>
      <c r="F228" s="35">
        <f t="shared" si="3"/>
        <v>0</v>
      </c>
      <c r="G228" s="59"/>
      <c r="H228" s="57"/>
      <c r="I228" s="79">
        <f t="shared" si="5"/>
        <v>0</v>
      </c>
      <c r="J228" s="79">
        <f t="shared" si="5"/>
        <v>0</v>
      </c>
      <c r="K228" s="79">
        <f t="shared" si="5"/>
        <v>0</v>
      </c>
      <c r="L228" s="78">
        <f t="shared" si="4"/>
        <v>0</v>
      </c>
      <c r="M228" s="162"/>
    </row>
    <row r="229" spans="1:13" s="151" customFormat="1">
      <c r="A229" s="83">
        <f t="shared" si="2"/>
        <v>0</v>
      </c>
      <c r="B229" s="59"/>
      <c r="C229" s="56"/>
      <c r="D229" s="54"/>
      <c r="E229" s="55"/>
      <c r="F229" s="35">
        <f t="shared" si="3"/>
        <v>0</v>
      </c>
      <c r="G229" s="59"/>
      <c r="H229" s="57"/>
      <c r="I229" s="79">
        <f t="shared" si="5"/>
        <v>0</v>
      </c>
      <c r="J229" s="79">
        <f t="shared" si="5"/>
        <v>0</v>
      </c>
      <c r="K229" s="79">
        <f t="shared" si="5"/>
        <v>0</v>
      </c>
      <c r="L229" s="78">
        <f t="shared" si="4"/>
        <v>0</v>
      </c>
      <c r="M229" s="162"/>
    </row>
    <row r="230" spans="1:13" s="151" customFormat="1">
      <c r="A230" s="83">
        <f t="shared" si="2"/>
        <v>0</v>
      </c>
      <c r="B230" s="59"/>
      <c r="C230" s="56"/>
      <c r="D230" s="54"/>
      <c r="E230" s="55"/>
      <c r="F230" s="35">
        <f t="shared" si="3"/>
        <v>0</v>
      </c>
      <c r="G230" s="59"/>
      <c r="H230" s="57"/>
      <c r="I230" s="79">
        <f t="shared" si="5"/>
        <v>0</v>
      </c>
      <c r="J230" s="79">
        <f t="shared" si="5"/>
        <v>0</v>
      </c>
      <c r="K230" s="79">
        <f t="shared" si="5"/>
        <v>0</v>
      </c>
      <c r="L230" s="78">
        <f t="shared" si="4"/>
        <v>0</v>
      </c>
      <c r="M230" s="162"/>
    </row>
    <row r="231" spans="1:13" s="151" customFormat="1">
      <c r="A231" s="83">
        <f t="shared" si="2"/>
        <v>0</v>
      </c>
      <c r="B231" s="59"/>
      <c r="C231" s="56"/>
      <c r="D231" s="54"/>
      <c r="E231" s="55"/>
      <c r="F231" s="35">
        <f t="shared" si="3"/>
        <v>0</v>
      </c>
      <c r="G231" s="59"/>
      <c r="H231" s="57"/>
      <c r="I231" s="79">
        <f t="shared" si="5"/>
        <v>0</v>
      </c>
      <c r="J231" s="79">
        <f t="shared" si="5"/>
        <v>0</v>
      </c>
      <c r="K231" s="79">
        <f t="shared" si="5"/>
        <v>0</v>
      </c>
      <c r="L231" s="78">
        <f t="shared" si="4"/>
        <v>0</v>
      </c>
      <c r="M231" s="162"/>
    </row>
    <row r="232" spans="1:13" s="151" customFormat="1">
      <c r="A232" s="83">
        <f t="shared" si="2"/>
        <v>0</v>
      </c>
      <c r="B232" s="59"/>
      <c r="C232" s="56"/>
      <c r="D232" s="54"/>
      <c r="E232" s="55"/>
      <c r="F232" s="35">
        <f t="shared" si="3"/>
        <v>0</v>
      </c>
      <c r="G232" s="59"/>
      <c r="H232" s="57"/>
      <c r="I232" s="79">
        <f t="shared" si="5"/>
        <v>0</v>
      </c>
      <c r="J232" s="79">
        <f t="shared" si="5"/>
        <v>0</v>
      </c>
      <c r="K232" s="79">
        <f t="shared" si="5"/>
        <v>0</v>
      </c>
      <c r="L232" s="78">
        <f t="shared" si="4"/>
        <v>0</v>
      </c>
      <c r="M232" s="162"/>
    </row>
    <row r="233" spans="1:13" s="151" customFormat="1">
      <c r="A233" s="83">
        <f t="shared" si="2"/>
        <v>0</v>
      </c>
      <c r="B233" s="59"/>
      <c r="C233" s="56"/>
      <c r="D233" s="54"/>
      <c r="E233" s="55"/>
      <c r="F233" s="35">
        <f t="shared" si="3"/>
        <v>0</v>
      </c>
      <c r="G233" s="59"/>
      <c r="H233" s="57"/>
      <c r="I233" s="79">
        <f t="shared" si="5"/>
        <v>0</v>
      </c>
      <c r="J233" s="79">
        <f t="shared" si="5"/>
        <v>0</v>
      </c>
      <c r="K233" s="79">
        <f t="shared" si="5"/>
        <v>0</v>
      </c>
      <c r="L233" s="78">
        <f t="shared" si="4"/>
        <v>0</v>
      </c>
      <c r="M233" s="162"/>
    </row>
    <row r="234" spans="1:13" s="151" customFormat="1">
      <c r="A234" s="83">
        <f t="shared" si="2"/>
        <v>0</v>
      </c>
      <c r="B234" s="59"/>
      <c r="C234" s="56"/>
      <c r="D234" s="54"/>
      <c r="E234" s="55"/>
      <c r="F234" s="35">
        <f t="shared" si="3"/>
        <v>0</v>
      </c>
      <c r="G234" s="59"/>
      <c r="H234" s="57"/>
      <c r="I234" s="79">
        <f t="shared" si="5"/>
        <v>0</v>
      </c>
      <c r="J234" s="79">
        <f t="shared" si="5"/>
        <v>0</v>
      </c>
      <c r="K234" s="79">
        <f t="shared" si="5"/>
        <v>0</v>
      </c>
      <c r="L234" s="78">
        <f t="shared" si="4"/>
        <v>0</v>
      </c>
      <c r="M234" s="162"/>
    </row>
    <row r="235" spans="1:13" s="151" customFormat="1">
      <c r="A235" s="83">
        <f t="shared" si="2"/>
        <v>0</v>
      </c>
      <c r="B235" s="59"/>
      <c r="C235" s="56"/>
      <c r="D235" s="54"/>
      <c r="E235" s="55"/>
      <c r="F235" s="35">
        <f t="shared" si="3"/>
        <v>0</v>
      </c>
      <c r="G235" s="59"/>
      <c r="H235" s="57"/>
      <c r="I235" s="79">
        <f t="shared" si="5"/>
        <v>0</v>
      </c>
      <c r="J235" s="79">
        <f t="shared" si="5"/>
        <v>0</v>
      </c>
      <c r="K235" s="79">
        <f t="shared" si="5"/>
        <v>0</v>
      </c>
      <c r="L235" s="78">
        <f t="shared" si="4"/>
        <v>0</v>
      </c>
      <c r="M235" s="162"/>
    </row>
    <row r="236" spans="1:13" s="151" customFormat="1">
      <c r="A236" s="83">
        <f t="shared" si="2"/>
        <v>0</v>
      </c>
      <c r="B236" s="59"/>
      <c r="C236" s="56"/>
      <c r="D236" s="54"/>
      <c r="E236" s="55"/>
      <c r="F236" s="35">
        <f t="shared" si="3"/>
        <v>0</v>
      </c>
      <c r="G236" s="59"/>
      <c r="H236" s="57"/>
      <c r="I236" s="79">
        <f t="shared" si="5"/>
        <v>0</v>
      </c>
      <c r="J236" s="79">
        <f t="shared" si="5"/>
        <v>0</v>
      </c>
      <c r="K236" s="79">
        <f t="shared" si="5"/>
        <v>0</v>
      </c>
      <c r="L236" s="78">
        <f t="shared" si="4"/>
        <v>0</v>
      </c>
      <c r="M236" s="162"/>
    </row>
    <row r="237" spans="1:13" s="151" customFormat="1">
      <c r="A237" s="83">
        <f t="shared" si="2"/>
        <v>0</v>
      </c>
      <c r="B237" s="59"/>
      <c r="C237" s="56"/>
      <c r="D237" s="54"/>
      <c r="E237" s="55"/>
      <c r="F237" s="35">
        <f t="shared" si="3"/>
        <v>0</v>
      </c>
      <c r="G237" s="59"/>
      <c r="H237" s="57"/>
      <c r="I237" s="79">
        <f t="shared" si="5"/>
        <v>0</v>
      </c>
      <c r="J237" s="79">
        <f t="shared" si="5"/>
        <v>0</v>
      </c>
      <c r="K237" s="79">
        <f t="shared" si="5"/>
        <v>0</v>
      </c>
      <c r="L237" s="78">
        <f t="shared" si="4"/>
        <v>0</v>
      </c>
      <c r="M237" s="162"/>
    </row>
    <row r="238" spans="1:13" s="151" customFormat="1">
      <c r="A238" s="83">
        <f t="shared" si="2"/>
        <v>0</v>
      </c>
      <c r="B238" s="59"/>
      <c r="C238" s="56"/>
      <c r="D238" s="54"/>
      <c r="E238" s="55"/>
      <c r="F238" s="35">
        <f t="shared" si="3"/>
        <v>0</v>
      </c>
      <c r="G238" s="59"/>
      <c r="H238" s="57"/>
      <c r="I238" s="79">
        <f t="shared" si="5"/>
        <v>0</v>
      </c>
      <c r="J238" s="79">
        <f t="shared" si="5"/>
        <v>0</v>
      </c>
      <c r="K238" s="79">
        <f t="shared" si="5"/>
        <v>0</v>
      </c>
      <c r="L238" s="78">
        <f t="shared" si="4"/>
        <v>0</v>
      </c>
      <c r="M238" s="162"/>
    </row>
    <row r="239" spans="1:13" s="151" customFormat="1">
      <c r="A239" s="83">
        <f t="shared" si="2"/>
        <v>0</v>
      </c>
      <c r="B239" s="59"/>
      <c r="C239" s="56"/>
      <c r="D239" s="54"/>
      <c r="E239" s="55"/>
      <c r="F239" s="35">
        <f t="shared" si="3"/>
        <v>0</v>
      </c>
      <c r="G239" s="59"/>
      <c r="H239" s="57"/>
      <c r="I239" s="79">
        <f t="shared" si="5"/>
        <v>0</v>
      </c>
      <c r="J239" s="79">
        <f t="shared" si="5"/>
        <v>0</v>
      </c>
      <c r="K239" s="79">
        <f t="shared" si="5"/>
        <v>0</v>
      </c>
      <c r="L239" s="78">
        <f t="shared" si="4"/>
        <v>0</v>
      </c>
      <c r="M239" s="162"/>
    </row>
    <row r="240" spans="1:13" s="151" customFormat="1">
      <c r="A240" s="83">
        <f t="shared" si="2"/>
        <v>0</v>
      </c>
      <c r="B240" s="59"/>
      <c r="C240" s="56"/>
      <c r="D240" s="54"/>
      <c r="E240" s="55"/>
      <c r="F240" s="35">
        <f t="shared" si="3"/>
        <v>0</v>
      </c>
      <c r="G240" s="59"/>
      <c r="H240" s="57"/>
      <c r="I240" s="79">
        <f t="shared" si="5"/>
        <v>0</v>
      </c>
      <c r="J240" s="79">
        <f t="shared" si="5"/>
        <v>0</v>
      </c>
      <c r="K240" s="79">
        <f t="shared" si="5"/>
        <v>0</v>
      </c>
      <c r="L240" s="78">
        <f t="shared" si="4"/>
        <v>0</v>
      </c>
      <c r="M240" s="162"/>
    </row>
    <row r="241" spans="1:13" s="151" customFormat="1">
      <c r="A241" s="83">
        <f t="shared" si="2"/>
        <v>0</v>
      </c>
      <c r="B241" s="59"/>
      <c r="C241" s="56"/>
      <c r="D241" s="54"/>
      <c r="E241" s="55"/>
      <c r="F241" s="35">
        <f t="shared" si="3"/>
        <v>0</v>
      </c>
      <c r="G241" s="59"/>
      <c r="H241" s="57"/>
      <c r="I241" s="79">
        <f t="shared" si="5"/>
        <v>0</v>
      </c>
      <c r="J241" s="79">
        <f t="shared" si="5"/>
        <v>0</v>
      </c>
      <c r="K241" s="79">
        <f t="shared" si="5"/>
        <v>0</v>
      </c>
      <c r="L241" s="78">
        <f t="shared" si="4"/>
        <v>0</v>
      </c>
      <c r="M241" s="162"/>
    </row>
    <row r="242" spans="1:13" s="151" customFormat="1">
      <c r="A242" s="83">
        <f t="shared" si="2"/>
        <v>0</v>
      </c>
      <c r="B242" s="59"/>
      <c r="C242" s="56"/>
      <c r="D242" s="54"/>
      <c r="E242" s="55"/>
      <c r="F242" s="35">
        <f t="shared" si="3"/>
        <v>0</v>
      </c>
      <c r="G242" s="59"/>
      <c r="H242" s="57"/>
      <c r="I242" s="79">
        <f t="shared" si="5"/>
        <v>0</v>
      </c>
      <c r="J242" s="79">
        <f t="shared" si="5"/>
        <v>0</v>
      </c>
      <c r="K242" s="79">
        <f t="shared" si="5"/>
        <v>0</v>
      </c>
      <c r="L242" s="78">
        <f t="shared" si="4"/>
        <v>0</v>
      </c>
      <c r="M242" s="162"/>
    </row>
    <row r="243" spans="1:13" s="151" customFormat="1">
      <c r="A243" s="83">
        <f t="shared" si="2"/>
        <v>0</v>
      </c>
      <c r="B243" s="59"/>
      <c r="C243" s="56"/>
      <c r="D243" s="54"/>
      <c r="E243" s="55"/>
      <c r="F243" s="35">
        <f t="shared" si="3"/>
        <v>0</v>
      </c>
      <c r="G243" s="59"/>
      <c r="H243" s="57"/>
      <c r="I243" s="79">
        <f t="shared" si="5"/>
        <v>0</v>
      </c>
      <c r="J243" s="79">
        <f t="shared" si="5"/>
        <v>0</v>
      </c>
      <c r="K243" s="79">
        <f t="shared" si="5"/>
        <v>0</v>
      </c>
      <c r="L243" s="78">
        <f t="shared" si="4"/>
        <v>0</v>
      </c>
      <c r="M243" s="162"/>
    </row>
    <row r="244" spans="1:13" s="151" customFormat="1">
      <c r="A244" s="83">
        <f t="shared" si="2"/>
        <v>0</v>
      </c>
      <c r="B244" s="59"/>
      <c r="C244" s="56"/>
      <c r="D244" s="54"/>
      <c r="E244" s="55"/>
      <c r="F244" s="35">
        <f t="shared" si="3"/>
        <v>0</v>
      </c>
      <c r="G244" s="59"/>
      <c r="H244" s="57"/>
      <c r="I244" s="79">
        <f t="shared" si="5"/>
        <v>0</v>
      </c>
      <c r="J244" s="79">
        <f t="shared" si="5"/>
        <v>0</v>
      </c>
      <c r="K244" s="79">
        <f t="shared" si="5"/>
        <v>0</v>
      </c>
      <c r="L244" s="78">
        <f t="shared" si="4"/>
        <v>0</v>
      </c>
      <c r="M244" s="162"/>
    </row>
    <row r="245" spans="1:13" s="151" customFormat="1">
      <c r="A245" s="83">
        <f t="shared" si="2"/>
        <v>0</v>
      </c>
      <c r="B245" s="59"/>
      <c r="C245" s="56"/>
      <c r="D245" s="54"/>
      <c r="E245" s="55"/>
      <c r="F245" s="35">
        <f t="shared" si="3"/>
        <v>0</v>
      </c>
      <c r="G245" s="59"/>
      <c r="H245" s="57"/>
      <c r="I245" s="79">
        <f t="shared" si="5"/>
        <v>0</v>
      </c>
      <c r="J245" s="79">
        <f t="shared" si="5"/>
        <v>0</v>
      </c>
      <c r="K245" s="79">
        <f t="shared" si="5"/>
        <v>0</v>
      </c>
      <c r="L245" s="78">
        <f t="shared" si="4"/>
        <v>0</v>
      </c>
      <c r="M245" s="162"/>
    </row>
    <row r="246" spans="1:13" s="151" customFormat="1">
      <c r="A246" s="83">
        <f t="shared" si="2"/>
        <v>0</v>
      </c>
      <c r="B246" s="59"/>
      <c r="C246" s="56"/>
      <c r="D246" s="54"/>
      <c r="E246" s="55"/>
      <c r="F246" s="35">
        <f t="shared" si="3"/>
        <v>0</v>
      </c>
      <c r="G246" s="59"/>
      <c r="H246" s="57"/>
      <c r="I246" s="79">
        <f t="shared" si="5"/>
        <v>0</v>
      </c>
      <c r="J246" s="79">
        <f t="shared" si="5"/>
        <v>0</v>
      </c>
      <c r="K246" s="79">
        <f t="shared" si="5"/>
        <v>0</v>
      </c>
      <c r="L246" s="78">
        <f t="shared" si="4"/>
        <v>0</v>
      </c>
      <c r="M246" s="162"/>
    </row>
    <row r="247" spans="1:13" s="151" customFormat="1">
      <c r="A247" s="83">
        <f t="shared" si="2"/>
        <v>0</v>
      </c>
      <c r="B247" s="59"/>
      <c r="C247" s="56"/>
      <c r="D247" s="54"/>
      <c r="E247" s="55"/>
      <c r="F247" s="35">
        <f t="shared" si="3"/>
        <v>0</v>
      </c>
      <c r="G247" s="59"/>
      <c r="H247" s="57"/>
      <c r="I247" s="79">
        <f t="shared" si="5"/>
        <v>0</v>
      </c>
      <c r="J247" s="79">
        <f t="shared" si="5"/>
        <v>0</v>
      </c>
      <c r="K247" s="79">
        <f t="shared" si="5"/>
        <v>0</v>
      </c>
      <c r="L247" s="78">
        <f t="shared" si="4"/>
        <v>0</v>
      </c>
      <c r="M247" s="162"/>
    </row>
    <row r="248" spans="1:13" s="151" customFormat="1">
      <c r="A248" s="83">
        <f t="shared" si="2"/>
        <v>0</v>
      </c>
      <c r="B248" s="59"/>
      <c r="C248" s="56"/>
      <c r="D248" s="54"/>
      <c r="E248" s="55"/>
      <c r="F248" s="35">
        <f t="shared" si="3"/>
        <v>0</v>
      </c>
      <c r="G248" s="59"/>
      <c r="H248" s="57"/>
      <c r="I248" s="79">
        <f t="shared" si="5"/>
        <v>0</v>
      </c>
      <c r="J248" s="79">
        <f t="shared" si="5"/>
        <v>0</v>
      </c>
      <c r="K248" s="79">
        <f t="shared" si="5"/>
        <v>0</v>
      </c>
      <c r="L248" s="78">
        <f t="shared" si="4"/>
        <v>0</v>
      </c>
      <c r="M248" s="162"/>
    </row>
    <row r="249" spans="1:13" s="151" customFormat="1">
      <c r="A249" s="83">
        <f t="shared" si="2"/>
        <v>0</v>
      </c>
      <c r="B249" s="59"/>
      <c r="C249" s="56"/>
      <c r="D249" s="54"/>
      <c r="E249" s="55"/>
      <c r="F249" s="35">
        <f t="shared" si="3"/>
        <v>0</v>
      </c>
      <c r="G249" s="59"/>
      <c r="H249" s="57"/>
      <c r="I249" s="79">
        <f t="shared" si="5"/>
        <v>0</v>
      </c>
      <c r="J249" s="79">
        <f t="shared" si="5"/>
        <v>0</v>
      </c>
      <c r="K249" s="79">
        <f t="shared" si="5"/>
        <v>0</v>
      </c>
      <c r="L249" s="78">
        <f t="shared" si="4"/>
        <v>0</v>
      </c>
      <c r="M249" s="162"/>
    </row>
    <row r="250" spans="1:13" s="151" customFormat="1">
      <c r="A250" s="83">
        <f t="shared" si="2"/>
        <v>0</v>
      </c>
      <c r="B250" s="59"/>
      <c r="C250" s="56"/>
      <c r="D250" s="54"/>
      <c r="E250" s="55"/>
      <c r="F250" s="35">
        <f t="shared" si="3"/>
        <v>0</v>
      </c>
      <c r="G250" s="59"/>
      <c r="H250" s="57"/>
      <c r="I250" s="79">
        <f t="shared" si="5"/>
        <v>0</v>
      </c>
      <c r="J250" s="79">
        <f t="shared" si="5"/>
        <v>0</v>
      </c>
      <c r="K250" s="79">
        <f t="shared" si="5"/>
        <v>0</v>
      </c>
      <c r="L250" s="78">
        <f t="shared" si="4"/>
        <v>0</v>
      </c>
      <c r="M250" s="162"/>
    </row>
    <row r="251" spans="1:13" s="151" customFormat="1">
      <c r="A251" s="83">
        <f t="shared" si="2"/>
        <v>0</v>
      </c>
      <c r="B251" s="59"/>
      <c r="C251" s="56"/>
      <c r="D251" s="54"/>
      <c r="E251" s="55"/>
      <c r="F251" s="35">
        <f t="shared" si="3"/>
        <v>0</v>
      </c>
      <c r="G251" s="59"/>
      <c r="H251" s="57"/>
      <c r="I251" s="79">
        <f t="shared" si="5"/>
        <v>0</v>
      </c>
      <c r="J251" s="79">
        <f t="shared" si="5"/>
        <v>0</v>
      </c>
      <c r="K251" s="79">
        <f t="shared" si="5"/>
        <v>0</v>
      </c>
      <c r="L251" s="78">
        <f t="shared" si="4"/>
        <v>0</v>
      </c>
      <c r="M251" s="162"/>
    </row>
    <row r="252" spans="1:13" s="151" customFormat="1">
      <c r="A252" s="83">
        <f t="shared" si="2"/>
        <v>0</v>
      </c>
      <c r="B252" s="59"/>
      <c r="C252" s="56"/>
      <c r="D252" s="54"/>
      <c r="E252" s="55"/>
      <c r="F252" s="35">
        <f t="shared" si="3"/>
        <v>0</v>
      </c>
      <c r="G252" s="59"/>
      <c r="H252" s="57"/>
      <c r="I252" s="79">
        <f t="shared" si="5"/>
        <v>0</v>
      </c>
      <c r="J252" s="79">
        <f t="shared" si="5"/>
        <v>0</v>
      </c>
      <c r="K252" s="79">
        <f t="shared" si="5"/>
        <v>0</v>
      </c>
      <c r="L252" s="78">
        <f t="shared" si="4"/>
        <v>0</v>
      </c>
      <c r="M252" s="162"/>
    </row>
    <row r="253" spans="1:13" s="151" customFormat="1">
      <c r="A253" s="83">
        <f t="shared" si="2"/>
        <v>0</v>
      </c>
      <c r="B253" s="59"/>
      <c r="C253" s="56"/>
      <c r="D253" s="54"/>
      <c r="E253" s="55"/>
      <c r="F253" s="35">
        <f t="shared" si="3"/>
        <v>0</v>
      </c>
      <c r="G253" s="59"/>
      <c r="H253" s="57"/>
      <c r="I253" s="79">
        <f t="shared" si="5"/>
        <v>0</v>
      </c>
      <c r="J253" s="79">
        <f t="shared" si="5"/>
        <v>0</v>
      </c>
      <c r="K253" s="79">
        <f t="shared" si="5"/>
        <v>0</v>
      </c>
      <c r="L253" s="78">
        <f t="shared" si="4"/>
        <v>0</v>
      </c>
      <c r="M253" s="162"/>
    </row>
    <row r="254" spans="1:13" s="151" customFormat="1">
      <c r="A254" s="83">
        <f t="shared" si="2"/>
        <v>0</v>
      </c>
      <c r="B254" s="59"/>
      <c r="C254" s="56"/>
      <c r="D254" s="54"/>
      <c r="E254" s="55"/>
      <c r="F254" s="35">
        <f t="shared" si="3"/>
        <v>0</v>
      </c>
      <c r="G254" s="59"/>
      <c r="H254" s="57"/>
      <c r="I254" s="79">
        <f t="shared" si="5"/>
        <v>0</v>
      </c>
      <c r="J254" s="79">
        <f t="shared" si="5"/>
        <v>0</v>
      </c>
      <c r="K254" s="79">
        <f t="shared" si="5"/>
        <v>0</v>
      </c>
      <c r="L254" s="78">
        <f t="shared" si="4"/>
        <v>0</v>
      </c>
      <c r="M254" s="162"/>
    </row>
    <row r="255" spans="1:13" s="151" customFormat="1">
      <c r="A255" s="83">
        <f t="shared" si="2"/>
        <v>0</v>
      </c>
      <c r="B255" s="59"/>
      <c r="C255" s="56"/>
      <c r="D255" s="54"/>
      <c r="E255" s="55"/>
      <c r="F255" s="35">
        <f t="shared" si="3"/>
        <v>0</v>
      </c>
      <c r="G255" s="59"/>
      <c r="H255" s="57"/>
      <c r="I255" s="79">
        <f t="shared" si="5"/>
        <v>0</v>
      </c>
      <c r="J255" s="79">
        <f t="shared" si="5"/>
        <v>0</v>
      </c>
      <c r="K255" s="79">
        <f t="shared" si="5"/>
        <v>0</v>
      </c>
      <c r="L255" s="78">
        <f t="shared" si="4"/>
        <v>0</v>
      </c>
      <c r="M255" s="162"/>
    </row>
    <row r="256" spans="1:13" s="151" customFormat="1">
      <c r="A256" s="83">
        <f t="shared" si="2"/>
        <v>0</v>
      </c>
      <c r="B256" s="59"/>
      <c r="C256" s="56"/>
      <c r="D256" s="54"/>
      <c r="E256" s="55"/>
      <c r="F256" s="35">
        <f t="shared" si="3"/>
        <v>0</v>
      </c>
      <c r="G256" s="59"/>
      <c r="H256" s="57"/>
      <c r="I256" s="79">
        <f t="shared" si="5"/>
        <v>0</v>
      </c>
      <c r="J256" s="79">
        <f t="shared" si="5"/>
        <v>0</v>
      </c>
      <c r="K256" s="79">
        <f t="shared" si="5"/>
        <v>0</v>
      </c>
      <c r="L256" s="78">
        <f t="shared" si="4"/>
        <v>0</v>
      </c>
      <c r="M256" s="162"/>
    </row>
    <row r="257" spans="1:13" s="151" customFormat="1">
      <c r="A257" s="83">
        <f t="shared" ref="A257:A321" si="6">A$192</f>
        <v>0</v>
      </c>
      <c r="B257" s="59"/>
      <c r="C257" s="56"/>
      <c r="D257" s="54"/>
      <c r="E257" s="55"/>
      <c r="F257" s="35">
        <f t="shared" ref="F257:F320" si="7">IF(AND((E257+D257/12)&gt;=2021.83,(E257+D257/12)&lt;=2022.75),"0",IF(AND((E257+D257/12)&gt;=2022.83,(E257+D257/12)&lt;=2023.75),"0",IF(AND((E257+D257/12)&gt;=2023.83,(E257+D257/12)&lt;=2024.75),"0",IF(AND((E257+D257/12)&gt;=2024.83,(E257+D257/12)&lt;=2025.75),"R-1",0))))</f>
        <v>0</v>
      </c>
      <c r="G257" s="59"/>
      <c r="H257" s="57"/>
      <c r="I257" s="79">
        <f t="shared" si="5"/>
        <v>0</v>
      </c>
      <c r="J257" s="79">
        <f t="shared" si="5"/>
        <v>0</v>
      </c>
      <c r="K257" s="79">
        <f t="shared" si="5"/>
        <v>0</v>
      </c>
      <c r="L257" s="78">
        <f t="shared" si="4"/>
        <v>0</v>
      </c>
      <c r="M257" s="162"/>
    </row>
    <row r="258" spans="1:13" s="151" customFormat="1">
      <c r="A258" s="83">
        <f t="shared" si="6"/>
        <v>0</v>
      </c>
      <c r="B258" s="59"/>
      <c r="C258" s="56"/>
      <c r="D258" s="54"/>
      <c r="E258" s="55"/>
      <c r="F258" s="35">
        <f t="shared" si="7"/>
        <v>0</v>
      </c>
      <c r="G258" s="59"/>
      <c r="H258" s="57"/>
      <c r="I258" s="79">
        <f t="shared" si="5"/>
        <v>0</v>
      </c>
      <c r="J258" s="79">
        <f t="shared" si="5"/>
        <v>0</v>
      </c>
      <c r="K258" s="79">
        <f t="shared" si="5"/>
        <v>0</v>
      </c>
      <c r="L258" s="78">
        <f t="shared" si="4"/>
        <v>0</v>
      </c>
      <c r="M258" s="162"/>
    </row>
    <row r="259" spans="1:13" s="151" customFormat="1">
      <c r="A259" s="83">
        <f t="shared" si="6"/>
        <v>0</v>
      </c>
      <c r="B259" s="59"/>
      <c r="C259" s="56"/>
      <c r="D259" s="54"/>
      <c r="E259" s="55"/>
      <c r="F259" s="35">
        <f t="shared" si="7"/>
        <v>0</v>
      </c>
      <c r="G259" s="59"/>
      <c r="H259" s="57"/>
      <c r="I259" s="79">
        <f t="shared" si="5"/>
        <v>0</v>
      </c>
      <c r="J259" s="79">
        <f t="shared" si="5"/>
        <v>0</v>
      </c>
      <c r="K259" s="79">
        <f t="shared" si="5"/>
        <v>0</v>
      </c>
      <c r="L259" s="78">
        <f t="shared" si="4"/>
        <v>0</v>
      </c>
      <c r="M259" s="162"/>
    </row>
    <row r="260" spans="1:13" s="151" customFormat="1">
      <c r="A260" s="83">
        <f t="shared" si="6"/>
        <v>0</v>
      </c>
      <c r="B260" s="59"/>
      <c r="C260" s="56"/>
      <c r="D260" s="54"/>
      <c r="E260" s="55"/>
      <c r="F260" s="35">
        <f t="shared" si="7"/>
        <v>0</v>
      </c>
      <c r="G260" s="59"/>
      <c r="H260" s="57"/>
      <c r="I260" s="79">
        <f t="shared" si="5"/>
        <v>0</v>
      </c>
      <c r="J260" s="79">
        <f t="shared" si="5"/>
        <v>0</v>
      </c>
      <c r="K260" s="79">
        <f t="shared" si="5"/>
        <v>0</v>
      </c>
      <c r="L260" s="78">
        <f t="shared" si="4"/>
        <v>0</v>
      </c>
      <c r="M260" s="162"/>
    </row>
    <row r="261" spans="1:13" s="151" customFormat="1">
      <c r="A261" s="83">
        <f t="shared" si="6"/>
        <v>0</v>
      </c>
      <c r="B261" s="59"/>
      <c r="C261" s="56"/>
      <c r="D261" s="54"/>
      <c r="E261" s="55"/>
      <c r="F261" s="35">
        <f t="shared" si="7"/>
        <v>0</v>
      </c>
      <c r="G261" s="59"/>
      <c r="H261" s="57"/>
      <c r="I261" s="79">
        <f t="shared" si="5"/>
        <v>0</v>
      </c>
      <c r="J261" s="79">
        <f t="shared" si="5"/>
        <v>0</v>
      </c>
      <c r="K261" s="79">
        <f t="shared" si="5"/>
        <v>0</v>
      </c>
      <c r="L261" s="78">
        <f t="shared" si="4"/>
        <v>0</v>
      </c>
      <c r="M261" s="162"/>
    </row>
    <row r="262" spans="1:13" s="151" customFormat="1">
      <c r="A262" s="83">
        <f t="shared" si="6"/>
        <v>0</v>
      </c>
      <c r="B262" s="59"/>
      <c r="C262" s="56"/>
      <c r="D262" s="54"/>
      <c r="E262" s="55"/>
      <c r="F262" s="35">
        <f t="shared" si="7"/>
        <v>0</v>
      </c>
      <c r="G262" s="59"/>
      <c r="H262" s="57"/>
      <c r="I262" s="79">
        <f t="shared" si="5"/>
        <v>0</v>
      </c>
      <c r="J262" s="79">
        <f t="shared" si="5"/>
        <v>0</v>
      </c>
      <c r="K262" s="79">
        <f t="shared" si="5"/>
        <v>0</v>
      </c>
      <c r="L262" s="78">
        <f t="shared" si="4"/>
        <v>0</v>
      </c>
      <c r="M262" s="162"/>
    </row>
    <row r="263" spans="1:13" s="151" customFormat="1">
      <c r="A263" s="83">
        <f t="shared" si="6"/>
        <v>0</v>
      </c>
      <c r="B263" s="59"/>
      <c r="C263" s="56"/>
      <c r="D263" s="54"/>
      <c r="E263" s="55"/>
      <c r="F263" s="35">
        <f t="shared" si="7"/>
        <v>0</v>
      </c>
      <c r="G263" s="59"/>
      <c r="H263" s="57"/>
      <c r="I263" s="79">
        <f t="shared" si="5"/>
        <v>0</v>
      </c>
      <c r="J263" s="79">
        <f t="shared" si="5"/>
        <v>0</v>
      </c>
      <c r="K263" s="79">
        <f t="shared" si="5"/>
        <v>0</v>
      </c>
      <c r="L263" s="78">
        <f t="shared" si="4"/>
        <v>0</v>
      </c>
      <c r="M263" s="162"/>
    </row>
    <row r="264" spans="1:13" s="151" customFormat="1">
      <c r="A264" s="83">
        <f t="shared" si="6"/>
        <v>0</v>
      </c>
      <c r="B264" s="59"/>
      <c r="C264" s="56"/>
      <c r="D264" s="54"/>
      <c r="E264" s="55"/>
      <c r="F264" s="35">
        <f t="shared" si="7"/>
        <v>0</v>
      </c>
      <c r="G264" s="59"/>
      <c r="H264" s="57"/>
      <c r="I264" s="79">
        <f t="shared" si="5"/>
        <v>0</v>
      </c>
      <c r="J264" s="79">
        <f t="shared" si="5"/>
        <v>0</v>
      </c>
      <c r="K264" s="79">
        <f t="shared" si="5"/>
        <v>0</v>
      </c>
      <c r="L264" s="78">
        <f t="shared" si="4"/>
        <v>0</v>
      </c>
      <c r="M264" s="162"/>
    </row>
    <row r="265" spans="1:13" s="151" customFormat="1">
      <c r="A265" s="83">
        <f t="shared" si="6"/>
        <v>0</v>
      </c>
      <c r="B265" s="59"/>
      <c r="C265" s="56"/>
      <c r="D265" s="54"/>
      <c r="E265" s="55"/>
      <c r="F265" s="35">
        <f t="shared" si="7"/>
        <v>0</v>
      </c>
      <c r="G265" s="59"/>
      <c r="H265" s="57"/>
      <c r="I265" s="79">
        <f t="shared" si="5"/>
        <v>0</v>
      </c>
      <c r="J265" s="79">
        <f t="shared" si="5"/>
        <v>0</v>
      </c>
      <c r="K265" s="79">
        <f t="shared" si="5"/>
        <v>0</v>
      </c>
      <c r="L265" s="78">
        <f t="shared" si="4"/>
        <v>0</v>
      </c>
      <c r="M265" s="162"/>
    </row>
    <row r="266" spans="1:13" s="151" customFormat="1">
      <c r="A266" s="83">
        <f t="shared" si="6"/>
        <v>0</v>
      </c>
      <c r="B266" s="59"/>
      <c r="C266" s="56"/>
      <c r="D266" s="54"/>
      <c r="E266" s="55"/>
      <c r="F266" s="35">
        <f t="shared" si="7"/>
        <v>0</v>
      </c>
      <c r="G266" s="59"/>
      <c r="H266" s="57"/>
      <c r="I266" s="79">
        <f t="shared" si="5"/>
        <v>0</v>
      </c>
      <c r="J266" s="79">
        <f t="shared" si="5"/>
        <v>0</v>
      </c>
      <c r="K266" s="79">
        <f t="shared" si="5"/>
        <v>0</v>
      </c>
      <c r="L266" s="78">
        <f t="shared" si="4"/>
        <v>0</v>
      </c>
      <c r="M266" s="162"/>
    </row>
    <row r="267" spans="1:13" s="151" customFormat="1">
      <c r="A267" s="83">
        <f t="shared" si="6"/>
        <v>0</v>
      </c>
      <c r="B267" s="59"/>
      <c r="C267" s="56"/>
      <c r="D267" s="54"/>
      <c r="E267" s="55"/>
      <c r="F267" s="35">
        <f t="shared" si="7"/>
        <v>0</v>
      </c>
      <c r="G267" s="59"/>
      <c r="H267" s="57"/>
      <c r="I267" s="79">
        <f t="shared" si="5"/>
        <v>0</v>
      </c>
      <c r="J267" s="79">
        <f t="shared" si="5"/>
        <v>0</v>
      </c>
      <c r="K267" s="79">
        <f t="shared" si="5"/>
        <v>0</v>
      </c>
      <c r="L267" s="78">
        <f t="shared" si="4"/>
        <v>0</v>
      </c>
      <c r="M267" s="162"/>
    </row>
    <row r="268" spans="1:13" s="151" customFormat="1">
      <c r="A268" s="83">
        <f t="shared" si="6"/>
        <v>0</v>
      </c>
      <c r="B268" s="59"/>
      <c r="C268" s="56"/>
      <c r="D268" s="54"/>
      <c r="E268" s="55"/>
      <c r="F268" s="35">
        <f t="shared" si="7"/>
        <v>0</v>
      </c>
      <c r="G268" s="59"/>
      <c r="H268" s="57"/>
      <c r="I268" s="79">
        <f t="shared" si="5"/>
        <v>0</v>
      </c>
      <c r="J268" s="79">
        <f t="shared" si="5"/>
        <v>0</v>
      </c>
      <c r="K268" s="79">
        <f t="shared" si="5"/>
        <v>0</v>
      </c>
      <c r="L268" s="78">
        <f t="shared" si="4"/>
        <v>0</v>
      </c>
      <c r="M268" s="162"/>
    </row>
    <row r="269" spans="1:13" s="151" customFormat="1">
      <c r="A269" s="83">
        <f t="shared" si="6"/>
        <v>0</v>
      </c>
      <c r="B269" s="59"/>
      <c r="C269" s="56"/>
      <c r="D269" s="54"/>
      <c r="E269" s="55"/>
      <c r="F269" s="35">
        <f t="shared" si="7"/>
        <v>0</v>
      </c>
      <c r="G269" s="59"/>
      <c r="H269" s="57"/>
      <c r="I269" s="79">
        <f t="shared" si="5"/>
        <v>0</v>
      </c>
      <c r="J269" s="79">
        <f t="shared" si="5"/>
        <v>0</v>
      </c>
      <c r="K269" s="79">
        <f t="shared" si="5"/>
        <v>0</v>
      </c>
      <c r="L269" s="78">
        <f t="shared" si="4"/>
        <v>0</v>
      </c>
      <c r="M269" s="162"/>
    </row>
    <row r="270" spans="1:13" s="151" customFormat="1">
      <c r="A270" s="83">
        <f t="shared" si="6"/>
        <v>0</v>
      </c>
      <c r="B270" s="59"/>
      <c r="C270" s="56"/>
      <c r="D270" s="54"/>
      <c r="E270" s="55"/>
      <c r="F270" s="35">
        <f t="shared" si="7"/>
        <v>0</v>
      </c>
      <c r="G270" s="59"/>
      <c r="H270" s="57"/>
      <c r="I270" s="79">
        <f t="shared" si="5"/>
        <v>0</v>
      </c>
      <c r="J270" s="79">
        <f t="shared" si="5"/>
        <v>0</v>
      </c>
      <c r="K270" s="79">
        <f t="shared" si="5"/>
        <v>0</v>
      </c>
      <c r="L270" s="78">
        <f t="shared" si="4"/>
        <v>0</v>
      </c>
      <c r="M270" s="162"/>
    </row>
    <row r="271" spans="1:13" s="151" customFormat="1">
      <c r="A271" s="83">
        <f t="shared" si="6"/>
        <v>0</v>
      </c>
      <c r="B271" s="59"/>
      <c r="C271" s="56"/>
      <c r="D271" s="54"/>
      <c r="E271" s="55"/>
      <c r="F271" s="35">
        <f t="shared" si="7"/>
        <v>0</v>
      </c>
      <c r="G271" s="59"/>
      <c r="H271" s="57"/>
      <c r="I271" s="79">
        <f t="shared" si="5"/>
        <v>0</v>
      </c>
      <c r="J271" s="79">
        <f t="shared" si="5"/>
        <v>0</v>
      </c>
      <c r="K271" s="79">
        <f t="shared" si="5"/>
        <v>0</v>
      </c>
      <c r="L271" s="78">
        <f t="shared" si="4"/>
        <v>0</v>
      </c>
      <c r="M271" s="162"/>
    </row>
    <row r="272" spans="1:13" s="151" customFormat="1">
      <c r="A272" s="83">
        <f t="shared" si="6"/>
        <v>0</v>
      </c>
      <c r="B272" s="59"/>
      <c r="C272" s="56"/>
      <c r="D272" s="54"/>
      <c r="E272" s="55"/>
      <c r="F272" s="35">
        <f t="shared" si="7"/>
        <v>0</v>
      </c>
      <c r="G272" s="59"/>
      <c r="H272" s="57"/>
      <c r="I272" s="79">
        <f t="shared" si="5"/>
        <v>0</v>
      </c>
      <c r="J272" s="79">
        <f t="shared" si="5"/>
        <v>0</v>
      </c>
      <c r="K272" s="79">
        <f t="shared" si="5"/>
        <v>0</v>
      </c>
      <c r="L272" s="78">
        <f t="shared" ref="L272:L335" si="8">+IF($F272=L$191,$H272,0)</f>
        <v>0</v>
      </c>
      <c r="M272" s="162"/>
    </row>
    <row r="273" spans="1:13" s="151" customFormat="1">
      <c r="A273" s="83">
        <f t="shared" si="6"/>
        <v>0</v>
      </c>
      <c r="B273" s="59"/>
      <c r="C273" s="56"/>
      <c r="D273" s="54"/>
      <c r="E273" s="55"/>
      <c r="F273" s="35">
        <f t="shared" si="7"/>
        <v>0</v>
      </c>
      <c r="G273" s="59"/>
      <c r="H273" s="57"/>
      <c r="I273" s="79">
        <f t="shared" ref="I273:I304" si="9">+IF($F273=I$191,$H273,0)</f>
        <v>0</v>
      </c>
      <c r="J273" s="79">
        <f t="shared" ref="J273:K335" si="10">+IF($F273=J$191,$H273,0)</f>
        <v>0</v>
      </c>
      <c r="K273" s="79">
        <f t="shared" si="10"/>
        <v>0</v>
      </c>
      <c r="L273" s="78">
        <f t="shared" si="8"/>
        <v>0</v>
      </c>
      <c r="M273" s="162"/>
    </row>
    <row r="274" spans="1:13" s="151" customFormat="1">
      <c r="A274" s="83">
        <f t="shared" si="6"/>
        <v>0</v>
      </c>
      <c r="B274" s="59"/>
      <c r="C274" s="56"/>
      <c r="D274" s="54"/>
      <c r="E274" s="55"/>
      <c r="F274" s="35">
        <f t="shared" si="7"/>
        <v>0</v>
      </c>
      <c r="G274" s="59"/>
      <c r="H274" s="57"/>
      <c r="I274" s="79">
        <f t="shared" si="9"/>
        <v>0</v>
      </c>
      <c r="J274" s="79">
        <f t="shared" si="10"/>
        <v>0</v>
      </c>
      <c r="K274" s="79">
        <f t="shared" si="10"/>
        <v>0</v>
      </c>
      <c r="L274" s="78">
        <f t="shared" si="8"/>
        <v>0</v>
      </c>
      <c r="M274" s="162"/>
    </row>
    <row r="275" spans="1:13" s="151" customFormat="1">
      <c r="A275" s="83">
        <f t="shared" si="6"/>
        <v>0</v>
      </c>
      <c r="B275" s="59"/>
      <c r="C275" s="56"/>
      <c r="D275" s="54"/>
      <c r="E275" s="55"/>
      <c r="F275" s="35">
        <f t="shared" si="7"/>
        <v>0</v>
      </c>
      <c r="G275" s="59"/>
      <c r="H275" s="57"/>
      <c r="I275" s="79">
        <f t="shared" si="9"/>
        <v>0</v>
      </c>
      <c r="J275" s="79">
        <f t="shared" si="10"/>
        <v>0</v>
      </c>
      <c r="K275" s="79">
        <f t="shared" si="10"/>
        <v>0</v>
      </c>
      <c r="L275" s="78">
        <f t="shared" si="8"/>
        <v>0</v>
      </c>
      <c r="M275" s="162"/>
    </row>
    <row r="276" spans="1:13" s="151" customFormat="1">
      <c r="A276" s="83">
        <f t="shared" si="6"/>
        <v>0</v>
      </c>
      <c r="B276" s="59"/>
      <c r="C276" s="56"/>
      <c r="D276" s="54"/>
      <c r="E276" s="55"/>
      <c r="F276" s="35">
        <f t="shared" si="7"/>
        <v>0</v>
      </c>
      <c r="G276" s="59"/>
      <c r="H276" s="57"/>
      <c r="I276" s="79">
        <f t="shared" si="9"/>
        <v>0</v>
      </c>
      <c r="J276" s="79">
        <f t="shared" si="10"/>
        <v>0</v>
      </c>
      <c r="K276" s="79">
        <f t="shared" si="10"/>
        <v>0</v>
      </c>
      <c r="L276" s="78">
        <f t="shared" si="8"/>
        <v>0</v>
      </c>
      <c r="M276" s="162"/>
    </row>
    <row r="277" spans="1:13" s="151" customFormat="1">
      <c r="A277" s="83">
        <f t="shared" si="6"/>
        <v>0</v>
      </c>
      <c r="B277" s="59"/>
      <c r="C277" s="56"/>
      <c r="D277" s="54"/>
      <c r="E277" s="55"/>
      <c r="F277" s="35">
        <f t="shared" si="7"/>
        <v>0</v>
      </c>
      <c r="G277" s="59"/>
      <c r="H277" s="57"/>
      <c r="I277" s="79">
        <f t="shared" si="9"/>
        <v>0</v>
      </c>
      <c r="J277" s="79">
        <f t="shared" si="10"/>
        <v>0</v>
      </c>
      <c r="K277" s="79">
        <f t="shared" si="10"/>
        <v>0</v>
      </c>
      <c r="L277" s="78">
        <f t="shared" si="8"/>
        <v>0</v>
      </c>
      <c r="M277" s="162"/>
    </row>
    <row r="278" spans="1:13" s="151" customFormat="1">
      <c r="A278" s="83">
        <f t="shared" si="6"/>
        <v>0</v>
      </c>
      <c r="B278" s="59"/>
      <c r="C278" s="56"/>
      <c r="D278" s="54"/>
      <c r="E278" s="55"/>
      <c r="F278" s="35">
        <f t="shared" si="7"/>
        <v>0</v>
      </c>
      <c r="G278" s="59"/>
      <c r="H278" s="57"/>
      <c r="I278" s="79">
        <f t="shared" si="9"/>
        <v>0</v>
      </c>
      <c r="J278" s="79">
        <f t="shared" si="10"/>
        <v>0</v>
      </c>
      <c r="K278" s="79">
        <f t="shared" si="10"/>
        <v>0</v>
      </c>
      <c r="L278" s="78">
        <f t="shared" si="8"/>
        <v>0</v>
      </c>
      <c r="M278" s="162"/>
    </row>
    <row r="279" spans="1:13" s="151" customFormat="1">
      <c r="A279" s="83">
        <f t="shared" si="6"/>
        <v>0</v>
      </c>
      <c r="B279" s="59"/>
      <c r="C279" s="56"/>
      <c r="D279" s="54"/>
      <c r="E279" s="55"/>
      <c r="F279" s="35">
        <f t="shared" si="7"/>
        <v>0</v>
      </c>
      <c r="G279" s="59"/>
      <c r="H279" s="57"/>
      <c r="I279" s="79">
        <f t="shared" si="9"/>
        <v>0</v>
      </c>
      <c r="J279" s="79">
        <f t="shared" si="10"/>
        <v>0</v>
      </c>
      <c r="K279" s="79">
        <f t="shared" si="10"/>
        <v>0</v>
      </c>
      <c r="L279" s="78">
        <f t="shared" si="8"/>
        <v>0</v>
      </c>
      <c r="M279" s="162"/>
    </row>
    <row r="280" spans="1:13" s="151" customFormat="1">
      <c r="A280" s="83">
        <f t="shared" si="6"/>
        <v>0</v>
      </c>
      <c r="B280" s="59"/>
      <c r="C280" s="56"/>
      <c r="D280" s="54"/>
      <c r="E280" s="55"/>
      <c r="F280" s="35">
        <f t="shared" si="7"/>
        <v>0</v>
      </c>
      <c r="G280" s="59"/>
      <c r="H280" s="57"/>
      <c r="I280" s="79">
        <f t="shared" si="9"/>
        <v>0</v>
      </c>
      <c r="J280" s="79">
        <f t="shared" si="10"/>
        <v>0</v>
      </c>
      <c r="K280" s="79">
        <f t="shared" si="10"/>
        <v>0</v>
      </c>
      <c r="L280" s="78">
        <f t="shared" si="8"/>
        <v>0</v>
      </c>
      <c r="M280" s="162"/>
    </row>
    <row r="281" spans="1:13" s="151" customFormat="1">
      <c r="A281" s="83">
        <f t="shared" si="6"/>
        <v>0</v>
      </c>
      <c r="B281" s="59"/>
      <c r="C281" s="56"/>
      <c r="D281" s="54"/>
      <c r="E281" s="55"/>
      <c r="F281" s="35">
        <f t="shared" si="7"/>
        <v>0</v>
      </c>
      <c r="G281" s="59"/>
      <c r="H281" s="57"/>
      <c r="I281" s="79">
        <f t="shared" si="9"/>
        <v>0</v>
      </c>
      <c r="J281" s="79">
        <f t="shared" si="10"/>
        <v>0</v>
      </c>
      <c r="K281" s="79">
        <f t="shared" si="10"/>
        <v>0</v>
      </c>
      <c r="L281" s="78">
        <f t="shared" si="8"/>
        <v>0</v>
      </c>
      <c r="M281" s="162"/>
    </row>
    <row r="282" spans="1:13" s="151" customFormat="1">
      <c r="A282" s="83">
        <f t="shared" si="6"/>
        <v>0</v>
      </c>
      <c r="B282" s="59"/>
      <c r="C282" s="56"/>
      <c r="D282" s="54"/>
      <c r="E282" s="55"/>
      <c r="F282" s="35">
        <f t="shared" si="7"/>
        <v>0</v>
      </c>
      <c r="G282" s="59"/>
      <c r="H282" s="57"/>
      <c r="I282" s="79">
        <f t="shared" si="9"/>
        <v>0</v>
      </c>
      <c r="J282" s="79">
        <f t="shared" si="10"/>
        <v>0</v>
      </c>
      <c r="K282" s="79">
        <f t="shared" si="10"/>
        <v>0</v>
      </c>
      <c r="L282" s="78">
        <f t="shared" si="8"/>
        <v>0</v>
      </c>
      <c r="M282" s="162"/>
    </row>
    <row r="283" spans="1:13" s="151" customFormat="1">
      <c r="A283" s="83">
        <f t="shared" si="6"/>
        <v>0</v>
      </c>
      <c r="B283" s="59"/>
      <c r="C283" s="56"/>
      <c r="D283" s="54"/>
      <c r="E283" s="55"/>
      <c r="F283" s="35">
        <f t="shared" si="7"/>
        <v>0</v>
      </c>
      <c r="G283" s="59"/>
      <c r="H283" s="57"/>
      <c r="I283" s="79">
        <f t="shared" si="9"/>
        <v>0</v>
      </c>
      <c r="J283" s="79">
        <f t="shared" si="10"/>
        <v>0</v>
      </c>
      <c r="K283" s="79">
        <f t="shared" si="10"/>
        <v>0</v>
      </c>
      <c r="L283" s="78">
        <f t="shared" si="8"/>
        <v>0</v>
      </c>
      <c r="M283" s="162"/>
    </row>
    <row r="284" spans="1:13" s="151" customFormat="1">
      <c r="A284" s="83">
        <f t="shared" si="6"/>
        <v>0</v>
      </c>
      <c r="B284" s="59"/>
      <c r="C284" s="56"/>
      <c r="D284" s="54"/>
      <c r="E284" s="55"/>
      <c r="F284" s="35">
        <f t="shared" si="7"/>
        <v>0</v>
      </c>
      <c r="G284" s="59"/>
      <c r="H284" s="57"/>
      <c r="I284" s="79">
        <f t="shared" si="9"/>
        <v>0</v>
      </c>
      <c r="J284" s="79">
        <f t="shared" si="10"/>
        <v>0</v>
      </c>
      <c r="K284" s="79">
        <f t="shared" si="10"/>
        <v>0</v>
      </c>
      <c r="L284" s="78">
        <f t="shared" si="8"/>
        <v>0</v>
      </c>
      <c r="M284" s="162"/>
    </row>
    <row r="285" spans="1:13" s="151" customFormat="1">
      <c r="A285" s="83">
        <f t="shared" si="6"/>
        <v>0</v>
      </c>
      <c r="B285" s="59"/>
      <c r="C285" s="56"/>
      <c r="D285" s="54"/>
      <c r="E285" s="55"/>
      <c r="F285" s="35">
        <f t="shared" si="7"/>
        <v>0</v>
      </c>
      <c r="G285" s="59"/>
      <c r="H285" s="57"/>
      <c r="I285" s="79">
        <f t="shared" si="9"/>
        <v>0</v>
      </c>
      <c r="J285" s="79">
        <f t="shared" si="10"/>
        <v>0</v>
      </c>
      <c r="K285" s="79">
        <f t="shared" si="10"/>
        <v>0</v>
      </c>
      <c r="L285" s="78">
        <f t="shared" si="8"/>
        <v>0</v>
      </c>
      <c r="M285" s="162"/>
    </row>
    <row r="286" spans="1:13" s="151" customFormat="1">
      <c r="A286" s="83">
        <f t="shared" si="6"/>
        <v>0</v>
      </c>
      <c r="B286" s="59"/>
      <c r="C286" s="56"/>
      <c r="D286" s="54"/>
      <c r="E286" s="55"/>
      <c r="F286" s="35">
        <f t="shared" si="7"/>
        <v>0</v>
      </c>
      <c r="G286" s="59"/>
      <c r="H286" s="57"/>
      <c r="I286" s="79">
        <f t="shared" si="9"/>
        <v>0</v>
      </c>
      <c r="J286" s="79">
        <f t="shared" si="10"/>
        <v>0</v>
      </c>
      <c r="K286" s="79">
        <f t="shared" si="10"/>
        <v>0</v>
      </c>
      <c r="L286" s="78">
        <f t="shared" si="8"/>
        <v>0</v>
      </c>
      <c r="M286" s="162"/>
    </row>
    <row r="287" spans="1:13" s="151" customFormat="1">
      <c r="A287" s="83">
        <f t="shared" si="6"/>
        <v>0</v>
      </c>
      <c r="B287" s="59"/>
      <c r="C287" s="56"/>
      <c r="D287" s="54"/>
      <c r="E287" s="55"/>
      <c r="F287" s="35">
        <f t="shared" si="7"/>
        <v>0</v>
      </c>
      <c r="G287" s="59"/>
      <c r="H287" s="57"/>
      <c r="I287" s="79">
        <f t="shared" si="9"/>
        <v>0</v>
      </c>
      <c r="J287" s="79">
        <f t="shared" si="10"/>
        <v>0</v>
      </c>
      <c r="K287" s="79">
        <f t="shared" si="10"/>
        <v>0</v>
      </c>
      <c r="L287" s="78">
        <f t="shared" si="8"/>
        <v>0</v>
      </c>
      <c r="M287" s="162"/>
    </row>
    <row r="288" spans="1:13" s="151" customFormat="1">
      <c r="A288" s="83">
        <f t="shared" si="6"/>
        <v>0</v>
      </c>
      <c r="B288" s="59"/>
      <c r="C288" s="56"/>
      <c r="D288" s="54"/>
      <c r="E288" s="55"/>
      <c r="F288" s="35">
        <f t="shared" si="7"/>
        <v>0</v>
      </c>
      <c r="G288" s="59"/>
      <c r="H288" s="57"/>
      <c r="I288" s="79">
        <f t="shared" si="9"/>
        <v>0</v>
      </c>
      <c r="J288" s="79">
        <f t="shared" si="10"/>
        <v>0</v>
      </c>
      <c r="K288" s="79">
        <f t="shared" si="10"/>
        <v>0</v>
      </c>
      <c r="L288" s="78">
        <f t="shared" si="8"/>
        <v>0</v>
      </c>
      <c r="M288" s="162"/>
    </row>
    <row r="289" spans="1:13" s="151" customFormat="1">
      <c r="A289" s="83">
        <f t="shared" si="6"/>
        <v>0</v>
      </c>
      <c r="B289" s="59"/>
      <c r="C289" s="56"/>
      <c r="D289" s="54"/>
      <c r="E289" s="55"/>
      <c r="F289" s="35">
        <f t="shared" si="7"/>
        <v>0</v>
      </c>
      <c r="G289" s="59"/>
      <c r="H289" s="57"/>
      <c r="I289" s="79">
        <f t="shared" si="9"/>
        <v>0</v>
      </c>
      <c r="J289" s="79">
        <f t="shared" si="10"/>
        <v>0</v>
      </c>
      <c r="K289" s="79">
        <f t="shared" si="10"/>
        <v>0</v>
      </c>
      <c r="L289" s="78">
        <f t="shared" si="8"/>
        <v>0</v>
      </c>
      <c r="M289" s="162"/>
    </row>
    <row r="290" spans="1:13" s="151" customFormat="1">
      <c r="A290" s="83">
        <f t="shared" si="6"/>
        <v>0</v>
      </c>
      <c r="B290" s="59"/>
      <c r="C290" s="56"/>
      <c r="D290" s="54"/>
      <c r="E290" s="55"/>
      <c r="F290" s="35">
        <f t="shared" si="7"/>
        <v>0</v>
      </c>
      <c r="G290" s="59"/>
      <c r="H290" s="57"/>
      <c r="I290" s="79">
        <f t="shared" si="9"/>
        <v>0</v>
      </c>
      <c r="J290" s="79">
        <f t="shared" si="10"/>
        <v>0</v>
      </c>
      <c r="K290" s="79">
        <f t="shared" si="10"/>
        <v>0</v>
      </c>
      <c r="L290" s="78">
        <f t="shared" si="8"/>
        <v>0</v>
      </c>
      <c r="M290" s="162"/>
    </row>
    <row r="291" spans="1:13" s="151" customFormat="1">
      <c r="A291" s="83">
        <f t="shared" si="6"/>
        <v>0</v>
      </c>
      <c r="B291" s="59"/>
      <c r="C291" s="56"/>
      <c r="D291" s="54"/>
      <c r="E291" s="55"/>
      <c r="F291" s="35">
        <f t="shared" si="7"/>
        <v>0</v>
      </c>
      <c r="G291" s="59"/>
      <c r="H291" s="57"/>
      <c r="I291" s="79">
        <f t="shared" si="9"/>
        <v>0</v>
      </c>
      <c r="J291" s="79">
        <f t="shared" si="10"/>
        <v>0</v>
      </c>
      <c r="K291" s="79">
        <f t="shared" si="10"/>
        <v>0</v>
      </c>
      <c r="L291" s="78">
        <f t="shared" si="8"/>
        <v>0</v>
      </c>
      <c r="M291" s="162"/>
    </row>
    <row r="292" spans="1:13" s="151" customFormat="1">
      <c r="A292" s="83">
        <f t="shared" si="6"/>
        <v>0</v>
      </c>
      <c r="B292" s="59"/>
      <c r="C292" s="56"/>
      <c r="D292" s="54"/>
      <c r="E292" s="55"/>
      <c r="F292" s="35">
        <f t="shared" si="7"/>
        <v>0</v>
      </c>
      <c r="G292" s="59"/>
      <c r="H292" s="57"/>
      <c r="I292" s="79">
        <f t="shared" si="9"/>
        <v>0</v>
      </c>
      <c r="J292" s="79">
        <f t="shared" si="10"/>
        <v>0</v>
      </c>
      <c r="K292" s="79">
        <f t="shared" si="10"/>
        <v>0</v>
      </c>
      <c r="L292" s="78">
        <f t="shared" si="8"/>
        <v>0</v>
      </c>
      <c r="M292" s="162"/>
    </row>
    <row r="293" spans="1:13" s="151" customFormat="1">
      <c r="A293" s="83">
        <f t="shared" si="6"/>
        <v>0</v>
      </c>
      <c r="B293" s="59"/>
      <c r="C293" s="56"/>
      <c r="D293" s="54"/>
      <c r="E293" s="55"/>
      <c r="F293" s="35">
        <f t="shared" si="7"/>
        <v>0</v>
      </c>
      <c r="G293" s="59"/>
      <c r="H293" s="57"/>
      <c r="I293" s="79">
        <f t="shared" si="9"/>
        <v>0</v>
      </c>
      <c r="J293" s="79">
        <f t="shared" si="10"/>
        <v>0</v>
      </c>
      <c r="K293" s="79">
        <f t="shared" si="10"/>
        <v>0</v>
      </c>
      <c r="L293" s="78">
        <f t="shared" si="8"/>
        <v>0</v>
      </c>
      <c r="M293" s="162"/>
    </row>
    <row r="294" spans="1:13" s="151" customFormat="1">
      <c r="A294" s="83">
        <f t="shared" si="6"/>
        <v>0</v>
      </c>
      <c r="B294" s="59"/>
      <c r="C294" s="56"/>
      <c r="D294" s="54"/>
      <c r="E294" s="55"/>
      <c r="F294" s="35">
        <f t="shared" si="7"/>
        <v>0</v>
      </c>
      <c r="G294" s="59"/>
      <c r="H294" s="57"/>
      <c r="I294" s="79">
        <f t="shared" si="9"/>
        <v>0</v>
      </c>
      <c r="J294" s="79">
        <f t="shared" si="10"/>
        <v>0</v>
      </c>
      <c r="K294" s="79">
        <f t="shared" si="10"/>
        <v>0</v>
      </c>
      <c r="L294" s="78">
        <f t="shared" si="8"/>
        <v>0</v>
      </c>
      <c r="M294" s="162"/>
    </row>
    <row r="295" spans="1:13" s="151" customFormat="1">
      <c r="A295" s="83">
        <f t="shared" si="6"/>
        <v>0</v>
      </c>
      <c r="B295" s="59"/>
      <c r="C295" s="56"/>
      <c r="D295" s="54"/>
      <c r="E295" s="55"/>
      <c r="F295" s="35">
        <f t="shared" si="7"/>
        <v>0</v>
      </c>
      <c r="G295" s="59"/>
      <c r="H295" s="57"/>
      <c r="I295" s="79">
        <f t="shared" si="9"/>
        <v>0</v>
      </c>
      <c r="J295" s="79">
        <f t="shared" si="10"/>
        <v>0</v>
      </c>
      <c r="K295" s="79">
        <f t="shared" si="10"/>
        <v>0</v>
      </c>
      <c r="L295" s="78">
        <f t="shared" si="8"/>
        <v>0</v>
      </c>
      <c r="M295" s="162"/>
    </row>
    <row r="296" spans="1:13" s="151" customFormat="1">
      <c r="A296" s="83">
        <f t="shared" si="6"/>
        <v>0</v>
      </c>
      <c r="B296" s="59"/>
      <c r="C296" s="56"/>
      <c r="D296" s="54"/>
      <c r="E296" s="55"/>
      <c r="F296" s="35">
        <f t="shared" si="7"/>
        <v>0</v>
      </c>
      <c r="G296" s="59"/>
      <c r="H296" s="57"/>
      <c r="I296" s="79">
        <f t="shared" si="9"/>
        <v>0</v>
      </c>
      <c r="J296" s="79">
        <f t="shared" si="10"/>
        <v>0</v>
      </c>
      <c r="K296" s="79">
        <f t="shared" si="10"/>
        <v>0</v>
      </c>
      <c r="L296" s="78">
        <f t="shared" si="8"/>
        <v>0</v>
      </c>
      <c r="M296" s="162"/>
    </row>
    <row r="297" spans="1:13" s="151" customFormat="1">
      <c r="A297" s="83">
        <f t="shared" si="6"/>
        <v>0</v>
      </c>
      <c r="B297" s="59"/>
      <c r="C297" s="56"/>
      <c r="D297" s="54"/>
      <c r="E297" s="55"/>
      <c r="F297" s="35">
        <f t="shared" si="7"/>
        <v>0</v>
      </c>
      <c r="G297" s="59"/>
      <c r="H297" s="57"/>
      <c r="I297" s="79">
        <f t="shared" si="9"/>
        <v>0</v>
      </c>
      <c r="J297" s="79">
        <f t="shared" si="10"/>
        <v>0</v>
      </c>
      <c r="K297" s="79">
        <f t="shared" si="10"/>
        <v>0</v>
      </c>
      <c r="L297" s="78">
        <f t="shared" si="8"/>
        <v>0</v>
      </c>
      <c r="M297" s="162"/>
    </row>
    <row r="298" spans="1:13" s="151" customFormat="1">
      <c r="A298" s="83">
        <f t="shared" si="6"/>
        <v>0</v>
      </c>
      <c r="B298" s="59"/>
      <c r="C298" s="56"/>
      <c r="D298" s="54"/>
      <c r="E298" s="55"/>
      <c r="F298" s="35">
        <f t="shared" si="7"/>
        <v>0</v>
      </c>
      <c r="G298" s="59"/>
      <c r="H298" s="57"/>
      <c r="I298" s="79">
        <f t="shared" si="9"/>
        <v>0</v>
      </c>
      <c r="J298" s="79">
        <f t="shared" si="10"/>
        <v>0</v>
      </c>
      <c r="K298" s="79">
        <f t="shared" si="10"/>
        <v>0</v>
      </c>
      <c r="L298" s="78">
        <f t="shared" si="8"/>
        <v>0</v>
      </c>
      <c r="M298" s="162"/>
    </row>
    <row r="299" spans="1:13" s="151" customFormat="1">
      <c r="A299" s="83">
        <f t="shared" si="6"/>
        <v>0</v>
      </c>
      <c r="B299" s="59"/>
      <c r="C299" s="56"/>
      <c r="D299" s="54"/>
      <c r="E299" s="55"/>
      <c r="F299" s="35">
        <f t="shared" si="7"/>
        <v>0</v>
      </c>
      <c r="G299" s="59"/>
      <c r="H299" s="57"/>
      <c r="I299" s="79">
        <f t="shared" si="9"/>
        <v>0</v>
      </c>
      <c r="J299" s="79">
        <f t="shared" si="10"/>
        <v>0</v>
      </c>
      <c r="K299" s="79">
        <f t="shared" si="10"/>
        <v>0</v>
      </c>
      <c r="L299" s="78">
        <f t="shared" si="8"/>
        <v>0</v>
      </c>
      <c r="M299" s="162"/>
    </row>
    <row r="300" spans="1:13" s="151" customFormat="1">
      <c r="A300" s="83">
        <f t="shared" si="6"/>
        <v>0</v>
      </c>
      <c r="B300" s="59"/>
      <c r="C300" s="56"/>
      <c r="D300" s="54"/>
      <c r="E300" s="55"/>
      <c r="F300" s="35">
        <f t="shared" si="7"/>
        <v>0</v>
      </c>
      <c r="G300" s="59"/>
      <c r="H300" s="57"/>
      <c r="I300" s="79">
        <f t="shared" si="9"/>
        <v>0</v>
      </c>
      <c r="J300" s="79">
        <f t="shared" si="10"/>
        <v>0</v>
      </c>
      <c r="K300" s="79">
        <f t="shared" si="10"/>
        <v>0</v>
      </c>
      <c r="L300" s="78">
        <f t="shared" si="8"/>
        <v>0</v>
      </c>
      <c r="M300" s="162"/>
    </row>
    <row r="301" spans="1:13" s="151" customFormat="1">
      <c r="A301" s="83">
        <f t="shared" si="6"/>
        <v>0</v>
      </c>
      <c r="B301" s="59"/>
      <c r="C301" s="56"/>
      <c r="D301" s="54"/>
      <c r="E301" s="55"/>
      <c r="F301" s="35">
        <f t="shared" si="7"/>
        <v>0</v>
      </c>
      <c r="G301" s="59"/>
      <c r="H301" s="57"/>
      <c r="I301" s="79">
        <f t="shared" si="9"/>
        <v>0</v>
      </c>
      <c r="J301" s="79">
        <f t="shared" si="10"/>
        <v>0</v>
      </c>
      <c r="K301" s="79">
        <f t="shared" si="10"/>
        <v>0</v>
      </c>
      <c r="L301" s="78">
        <f t="shared" si="8"/>
        <v>0</v>
      </c>
      <c r="M301" s="162"/>
    </row>
    <row r="302" spans="1:13" s="151" customFormat="1">
      <c r="A302" s="83">
        <f t="shared" si="6"/>
        <v>0</v>
      </c>
      <c r="B302" s="59"/>
      <c r="C302" s="56"/>
      <c r="D302" s="54"/>
      <c r="E302" s="55"/>
      <c r="F302" s="35">
        <f t="shared" si="7"/>
        <v>0</v>
      </c>
      <c r="G302" s="59"/>
      <c r="H302" s="57"/>
      <c r="I302" s="79">
        <f t="shared" si="9"/>
        <v>0</v>
      </c>
      <c r="J302" s="79">
        <f t="shared" si="10"/>
        <v>0</v>
      </c>
      <c r="K302" s="79">
        <f t="shared" si="10"/>
        <v>0</v>
      </c>
      <c r="L302" s="78">
        <f t="shared" si="8"/>
        <v>0</v>
      </c>
      <c r="M302" s="162"/>
    </row>
    <row r="303" spans="1:13" s="151" customFormat="1">
      <c r="A303" s="83">
        <f t="shared" si="6"/>
        <v>0</v>
      </c>
      <c r="B303" s="59"/>
      <c r="C303" s="56"/>
      <c r="D303" s="54"/>
      <c r="E303" s="55"/>
      <c r="F303" s="35">
        <f t="shared" si="7"/>
        <v>0</v>
      </c>
      <c r="G303" s="59"/>
      <c r="H303" s="57"/>
      <c r="I303" s="79">
        <f t="shared" si="9"/>
        <v>0</v>
      </c>
      <c r="J303" s="79">
        <f t="shared" si="10"/>
        <v>0</v>
      </c>
      <c r="K303" s="79">
        <f t="shared" si="10"/>
        <v>0</v>
      </c>
      <c r="L303" s="78">
        <f t="shared" si="8"/>
        <v>0</v>
      </c>
      <c r="M303" s="162"/>
    </row>
    <row r="304" spans="1:13" s="151" customFormat="1">
      <c r="A304" s="83">
        <f t="shared" si="6"/>
        <v>0</v>
      </c>
      <c r="B304" s="59"/>
      <c r="C304" s="56"/>
      <c r="D304" s="54"/>
      <c r="E304" s="55"/>
      <c r="F304" s="35">
        <f t="shared" si="7"/>
        <v>0</v>
      </c>
      <c r="G304" s="59"/>
      <c r="H304" s="57"/>
      <c r="I304" s="79">
        <f t="shared" si="9"/>
        <v>0</v>
      </c>
      <c r="J304" s="79">
        <f t="shared" si="10"/>
        <v>0</v>
      </c>
      <c r="K304" s="79">
        <f t="shared" si="10"/>
        <v>0</v>
      </c>
      <c r="L304" s="78">
        <f t="shared" si="8"/>
        <v>0</v>
      </c>
      <c r="M304" s="162"/>
    </row>
    <row r="305" spans="1:13" s="151" customFormat="1">
      <c r="A305" s="83">
        <f t="shared" si="6"/>
        <v>0</v>
      </c>
      <c r="B305" s="59"/>
      <c r="C305" s="56"/>
      <c r="D305" s="54"/>
      <c r="E305" s="55"/>
      <c r="F305" s="35">
        <f t="shared" si="7"/>
        <v>0</v>
      </c>
      <c r="G305" s="59"/>
      <c r="H305" s="57"/>
      <c r="I305" s="79">
        <f t="shared" ref="I305:I336" si="11">+IF($F305=I$191,$H305,0)</f>
        <v>0</v>
      </c>
      <c r="J305" s="79">
        <f t="shared" si="10"/>
        <v>0</v>
      </c>
      <c r="K305" s="79">
        <f t="shared" si="10"/>
        <v>0</v>
      </c>
      <c r="L305" s="78">
        <f t="shared" si="8"/>
        <v>0</v>
      </c>
      <c r="M305" s="162"/>
    </row>
    <row r="306" spans="1:13" s="151" customFormat="1">
      <c r="A306" s="83">
        <f t="shared" si="6"/>
        <v>0</v>
      </c>
      <c r="B306" s="59"/>
      <c r="C306" s="56"/>
      <c r="D306" s="54"/>
      <c r="E306" s="55"/>
      <c r="F306" s="35">
        <f t="shared" si="7"/>
        <v>0</v>
      </c>
      <c r="G306" s="59"/>
      <c r="H306" s="57"/>
      <c r="I306" s="79">
        <f t="shared" si="11"/>
        <v>0</v>
      </c>
      <c r="J306" s="79">
        <f t="shared" si="10"/>
        <v>0</v>
      </c>
      <c r="K306" s="79">
        <f t="shared" si="10"/>
        <v>0</v>
      </c>
      <c r="L306" s="78">
        <f t="shared" si="8"/>
        <v>0</v>
      </c>
      <c r="M306" s="162"/>
    </row>
    <row r="307" spans="1:13" s="151" customFormat="1">
      <c r="A307" s="83">
        <f t="shared" si="6"/>
        <v>0</v>
      </c>
      <c r="B307" s="59"/>
      <c r="C307" s="56"/>
      <c r="D307" s="54"/>
      <c r="E307" s="55"/>
      <c r="F307" s="35">
        <f t="shared" si="7"/>
        <v>0</v>
      </c>
      <c r="G307" s="59"/>
      <c r="H307" s="57"/>
      <c r="I307" s="79">
        <f t="shared" si="11"/>
        <v>0</v>
      </c>
      <c r="J307" s="79">
        <f t="shared" si="10"/>
        <v>0</v>
      </c>
      <c r="K307" s="79">
        <f t="shared" si="10"/>
        <v>0</v>
      </c>
      <c r="L307" s="78">
        <f t="shared" si="8"/>
        <v>0</v>
      </c>
      <c r="M307" s="162"/>
    </row>
    <row r="308" spans="1:13" s="151" customFormat="1">
      <c r="A308" s="83">
        <f t="shared" si="6"/>
        <v>0</v>
      </c>
      <c r="B308" s="59"/>
      <c r="C308" s="56"/>
      <c r="D308" s="54"/>
      <c r="E308" s="55"/>
      <c r="F308" s="35">
        <f t="shared" si="7"/>
        <v>0</v>
      </c>
      <c r="G308" s="59"/>
      <c r="H308" s="57"/>
      <c r="I308" s="79">
        <f t="shared" si="11"/>
        <v>0</v>
      </c>
      <c r="J308" s="79">
        <f t="shared" si="10"/>
        <v>0</v>
      </c>
      <c r="K308" s="79">
        <f t="shared" si="10"/>
        <v>0</v>
      </c>
      <c r="L308" s="78">
        <f t="shared" si="8"/>
        <v>0</v>
      </c>
      <c r="M308" s="162"/>
    </row>
    <row r="309" spans="1:13" s="151" customFormat="1">
      <c r="A309" s="83">
        <f t="shared" si="6"/>
        <v>0</v>
      </c>
      <c r="B309" s="59"/>
      <c r="C309" s="56"/>
      <c r="D309" s="54"/>
      <c r="E309" s="55"/>
      <c r="F309" s="35">
        <f t="shared" si="7"/>
        <v>0</v>
      </c>
      <c r="G309" s="59"/>
      <c r="H309" s="57"/>
      <c r="I309" s="79">
        <f t="shared" si="11"/>
        <v>0</v>
      </c>
      <c r="J309" s="79">
        <f t="shared" si="10"/>
        <v>0</v>
      </c>
      <c r="K309" s="79">
        <f t="shared" si="10"/>
        <v>0</v>
      </c>
      <c r="L309" s="78">
        <f t="shared" si="8"/>
        <v>0</v>
      </c>
      <c r="M309" s="162"/>
    </row>
    <row r="310" spans="1:13" s="151" customFormat="1">
      <c r="A310" s="83">
        <f t="shared" si="6"/>
        <v>0</v>
      </c>
      <c r="B310" s="59"/>
      <c r="C310" s="56"/>
      <c r="D310" s="54"/>
      <c r="E310" s="55"/>
      <c r="F310" s="35">
        <f t="shared" si="7"/>
        <v>0</v>
      </c>
      <c r="G310" s="59"/>
      <c r="H310" s="57"/>
      <c r="I310" s="79">
        <f t="shared" si="11"/>
        <v>0</v>
      </c>
      <c r="J310" s="79">
        <f t="shared" si="10"/>
        <v>0</v>
      </c>
      <c r="K310" s="79">
        <f t="shared" si="10"/>
        <v>0</v>
      </c>
      <c r="L310" s="78">
        <f t="shared" si="8"/>
        <v>0</v>
      </c>
      <c r="M310" s="162"/>
    </row>
    <row r="311" spans="1:13" s="151" customFormat="1">
      <c r="A311" s="83">
        <f t="shared" si="6"/>
        <v>0</v>
      </c>
      <c r="B311" s="59"/>
      <c r="C311" s="56"/>
      <c r="D311" s="54"/>
      <c r="E311" s="55"/>
      <c r="F311" s="35">
        <f t="shared" si="7"/>
        <v>0</v>
      </c>
      <c r="G311" s="59"/>
      <c r="H311" s="57"/>
      <c r="I311" s="79">
        <f t="shared" si="11"/>
        <v>0</v>
      </c>
      <c r="J311" s="79">
        <f t="shared" si="10"/>
        <v>0</v>
      </c>
      <c r="K311" s="79">
        <f t="shared" si="10"/>
        <v>0</v>
      </c>
      <c r="L311" s="78">
        <f t="shared" si="8"/>
        <v>0</v>
      </c>
      <c r="M311" s="162"/>
    </row>
    <row r="312" spans="1:13" s="151" customFormat="1">
      <c r="A312" s="83">
        <f t="shared" si="6"/>
        <v>0</v>
      </c>
      <c r="B312" s="59"/>
      <c r="C312" s="56"/>
      <c r="D312" s="54"/>
      <c r="E312" s="55"/>
      <c r="F312" s="35">
        <f t="shared" si="7"/>
        <v>0</v>
      </c>
      <c r="G312" s="59"/>
      <c r="H312" s="57"/>
      <c r="I312" s="79">
        <f t="shared" si="11"/>
        <v>0</v>
      </c>
      <c r="J312" s="79">
        <f t="shared" si="10"/>
        <v>0</v>
      </c>
      <c r="K312" s="79">
        <f t="shared" si="10"/>
        <v>0</v>
      </c>
      <c r="L312" s="78">
        <f t="shared" si="8"/>
        <v>0</v>
      </c>
      <c r="M312" s="162"/>
    </row>
    <row r="313" spans="1:13" s="151" customFormat="1">
      <c r="A313" s="83">
        <f t="shared" si="6"/>
        <v>0</v>
      </c>
      <c r="B313" s="59"/>
      <c r="C313" s="56"/>
      <c r="D313" s="54"/>
      <c r="E313" s="55"/>
      <c r="F313" s="35">
        <f t="shared" si="7"/>
        <v>0</v>
      </c>
      <c r="G313" s="59"/>
      <c r="H313" s="57"/>
      <c r="I313" s="79">
        <f t="shared" si="11"/>
        <v>0</v>
      </c>
      <c r="J313" s="79">
        <f t="shared" si="10"/>
        <v>0</v>
      </c>
      <c r="K313" s="79">
        <f t="shared" si="10"/>
        <v>0</v>
      </c>
      <c r="L313" s="78">
        <f t="shared" si="8"/>
        <v>0</v>
      </c>
      <c r="M313" s="162"/>
    </row>
    <row r="314" spans="1:13" s="151" customFormat="1">
      <c r="A314" s="83">
        <f t="shared" si="6"/>
        <v>0</v>
      </c>
      <c r="B314" s="59"/>
      <c r="C314" s="56"/>
      <c r="D314" s="54"/>
      <c r="E314" s="55"/>
      <c r="F314" s="35">
        <f t="shared" si="7"/>
        <v>0</v>
      </c>
      <c r="G314" s="59"/>
      <c r="H314" s="57"/>
      <c r="I314" s="79">
        <f t="shared" si="11"/>
        <v>0</v>
      </c>
      <c r="J314" s="79">
        <f t="shared" si="10"/>
        <v>0</v>
      </c>
      <c r="K314" s="79">
        <f t="shared" si="10"/>
        <v>0</v>
      </c>
      <c r="L314" s="78">
        <f t="shared" si="8"/>
        <v>0</v>
      </c>
      <c r="M314" s="162"/>
    </row>
    <row r="315" spans="1:13" s="151" customFormat="1">
      <c r="A315" s="83">
        <f t="shared" si="6"/>
        <v>0</v>
      </c>
      <c r="B315" s="59"/>
      <c r="C315" s="56"/>
      <c r="D315" s="54"/>
      <c r="E315" s="55"/>
      <c r="F315" s="35">
        <f t="shared" si="7"/>
        <v>0</v>
      </c>
      <c r="G315" s="59"/>
      <c r="H315" s="57"/>
      <c r="I315" s="79">
        <f t="shared" si="11"/>
        <v>0</v>
      </c>
      <c r="J315" s="79">
        <f t="shared" si="10"/>
        <v>0</v>
      </c>
      <c r="K315" s="79">
        <f t="shared" si="10"/>
        <v>0</v>
      </c>
      <c r="L315" s="78">
        <f t="shared" si="8"/>
        <v>0</v>
      </c>
      <c r="M315" s="162"/>
    </row>
    <row r="316" spans="1:13" s="151" customFormat="1">
      <c r="A316" s="83">
        <f t="shared" si="6"/>
        <v>0</v>
      </c>
      <c r="B316" s="59"/>
      <c r="C316" s="56"/>
      <c r="D316" s="54"/>
      <c r="E316" s="55"/>
      <c r="F316" s="35">
        <f t="shared" si="7"/>
        <v>0</v>
      </c>
      <c r="G316" s="59"/>
      <c r="H316" s="57"/>
      <c r="I316" s="79">
        <f t="shared" si="11"/>
        <v>0</v>
      </c>
      <c r="J316" s="79">
        <f t="shared" si="10"/>
        <v>0</v>
      </c>
      <c r="K316" s="79">
        <f t="shared" si="10"/>
        <v>0</v>
      </c>
      <c r="L316" s="78">
        <f t="shared" si="8"/>
        <v>0</v>
      </c>
      <c r="M316" s="162"/>
    </row>
    <row r="317" spans="1:13" s="151" customFormat="1">
      <c r="A317" s="83">
        <f t="shared" si="6"/>
        <v>0</v>
      </c>
      <c r="B317" s="59"/>
      <c r="C317" s="56"/>
      <c r="D317" s="54"/>
      <c r="E317" s="55"/>
      <c r="F317" s="35">
        <f t="shared" si="7"/>
        <v>0</v>
      </c>
      <c r="G317" s="59"/>
      <c r="H317" s="57"/>
      <c r="I317" s="79">
        <f t="shared" si="11"/>
        <v>0</v>
      </c>
      <c r="J317" s="79">
        <f t="shared" si="10"/>
        <v>0</v>
      </c>
      <c r="K317" s="79">
        <f t="shared" si="10"/>
        <v>0</v>
      </c>
      <c r="L317" s="78">
        <f t="shared" si="8"/>
        <v>0</v>
      </c>
      <c r="M317" s="162"/>
    </row>
    <row r="318" spans="1:13" s="151" customFormat="1">
      <c r="A318" s="83">
        <f t="shared" si="6"/>
        <v>0</v>
      </c>
      <c r="B318" s="59"/>
      <c r="C318" s="56"/>
      <c r="D318" s="54"/>
      <c r="E318" s="55"/>
      <c r="F318" s="35">
        <f t="shared" si="7"/>
        <v>0</v>
      </c>
      <c r="G318" s="59"/>
      <c r="H318" s="57"/>
      <c r="I318" s="79">
        <f t="shared" si="11"/>
        <v>0</v>
      </c>
      <c r="J318" s="79">
        <f t="shared" si="10"/>
        <v>0</v>
      </c>
      <c r="K318" s="79">
        <f t="shared" si="10"/>
        <v>0</v>
      </c>
      <c r="L318" s="78">
        <f t="shared" si="8"/>
        <v>0</v>
      </c>
      <c r="M318" s="162"/>
    </row>
    <row r="319" spans="1:13" s="151" customFormat="1">
      <c r="A319" s="83">
        <f t="shared" si="6"/>
        <v>0</v>
      </c>
      <c r="B319" s="59"/>
      <c r="C319" s="56"/>
      <c r="D319" s="54"/>
      <c r="E319" s="55"/>
      <c r="F319" s="35">
        <f t="shared" si="7"/>
        <v>0</v>
      </c>
      <c r="G319" s="59"/>
      <c r="H319" s="57"/>
      <c r="I319" s="79">
        <f t="shared" si="11"/>
        <v>0</v>
      </c>
      <c r="J319" s="79">
        <f t="shared" si="10"/>
        <v>0</v>
      </c>
      <c r="K319" s="79">
        <f t="shared" si="10"/>
        <v>0</v>
      </c>
      <c r="L319" s="78">
        <f t="shared" si="8"/>
        <v>0</v>
      </c>
      <c r="M319" s="162"/>
    </row>
    <row r="320" spans="1:13" s="151" customFormat="1">
      <c r="A320" s="83">
        <f t="shared" si="6"/>
        <v>0</v>
      </c>
      <c r="B320" s="59"/>
      <c r="C320" s="56"/>
      <c r="D320" s="54"/>
      <c r="E320" s="55"/>
      <c r="F320" s="35">
        <f t="shared" si="7"/>
        <v>0</v>
      </c>
      <c r="G320" s="59"/>
      <c r="H320" s="57"/>
      <c r="I320" s="79">
        <f t="shared" si="11"/>
        <v>0</v>
      </c>
      <c r="J320" s="79">
        <f t="shared" si="10"/>
        <v>0</v>
      </c>
      <c r="K320" s="79">
        <f t="shared" si="10"/>
        <v>0</v>
      </c>
      <c r="L320" s="78">
        <f t="shared" si="8"/>
        <v>0</v>
      </c>
      <c r="M320" s="162"/>
    </row>
    <row r="321" spans="1:13" s="151" customFormat="1">
      <c r="A321" s="83">
        <f t="shared" si="6"/>
        <v>0</v>
      </c>
      <c r="B321" s="59"/>
      <c r="C321" s="56"/>
      <c r="D321" s="54"/>
      <c r="E321" s="55"/>
      <c r="F321" s="35">
        <f t="shared" ref="F321:F384" si="12">IF(AND((E321+D321/12)&gt;=2021.83,(E321+D321/12)&lt;=2022.75),"0",IF(AND((E321+D321/12)&gt;=2022.83,(E321+D321/12)&lt;=2023.75),"0",IF(AND((E321+D321/12)&gt;=2023.83,(E321+D321/12)&lt;=2024.75),"0",IF(AND((E321+D321/12)&gt;=2024.83,(E321+D321/12)&lt;=2025.75),"R-1",0))))</f>
        <v>0</v>
      </c>
      <c r="G321" s="59"/>
      <c r="H321" s="57"/>
      <c r="I321" s="79">
        <f t="shared" si="11"/>
        <v>0</v>
      </c>
      <c r="J321" s="79">
        <f t="shared" si="10"/>
        <v>0</v>
      </c>
      <c r="K321" s="79">
        <f t="shared" si="10"/>
        <v>0</v>
      </c>
      <c r="L321" s="78">
        <f t="shared" si="8"/>
        <v>0</v>
      </c>
      <c r="M321" s="162"/>
    </row>
    <row r="322" spans="1:13" s="151" customFormat="1">
      <c r="A322" s="83">
        <f t="shared" ref="A322:A385" si="13">A$192</f>
        <v>0</v>
      </c>
      <c r="B322" s="59"/>
      <c r="C322" s="56"/>
      <c r="D322" s="54"/>
      <c r="E322" s="55"/>
      <c r="F322" s="35">
        <f t="shared" si="12"/>
        <v>0</v>
      </c>
      <c r="G322" s="59"/>
      <c r="H322" s="57"/>
      <c r="I322" s="79">
        <f t="shared" si="11"/>
        <v>0</v>
      </c>
      <c r="J322" s="79">
        <f t="shared" si="10"/>
        <v>0</v>
      </c>
      <c r="K322" s="79">
        <f t="shared" si="10"/>
        <v>0</v>
      </c>
      <c r="L322" s="78">
        <f t="shared" si="8"/>
        <v>0</v>
      </c>
      <c r="M322" s="162"/>
    </row>
    <row r="323" spans="1:13" s="151" customFormat="1">
      <c r="A323" s="83">
        <f t="shared" si="13"/>
        <v>0</v>
      </c>
      <c r="B323" s="59"/>
      <c r="C323" s="56"/>
      <c r="D323" s="54"/>
      <c r="E323" s="55"/>
      <c r="F323" s="35">
        <f t="shared" si="12"/>
        <v>0</v>
      </c>
      <c r="G323" s="59"/>
      <c r="H323" s="57"/>
      <c r="I323" s="79">
        <f t="shared" si="11"/>
        <v>0</v>
      </c>
      <c r="J323" s="79">
        <f t="shared" si="10"/>
        <v>0</v>
      </c>
      <c r="K323" s="79">
        <f t="shared" si="10"/>
        <v>0</v>
      </c>
      <c r="L323" s="78">
        <f t="shared" si="8"/>
        <v>0</v>
      </c>
      <c r="M323" s="162"/>
    </row>
    <row r="324" spans="1:13" s="151" customFormat="1">
      <c r="A324" s="83">
        <f t="shared" si="13"/>
        <v>0</v>
      </c>
      <c r="B324" s="59"/>
      <c r="C324" s="56"/>
      <c r="D324" s="54"/>
      <c r="E324" s="55"/>
      <c r="F324" s="35">
        <f t="shared" si="12"/>
        <v>0</v>
      </c>
      <c r="G324" s="59"/>
      <c r="H324" s="57"/>
      <c r="I324" s="79">
        <f t="shared" si="11"/>
        <v>0</v>
      </c>
      <c r="J324" s="79">
        <f t="shared" si="10"/>
        <v>0</v>
      </c>
      <c r="K324" s="79">
        <f t="shared" si="10"/>
        <v>0</v>
      </c>
      <c r="L324" s="78">
        <f t="shared" si="8"/>
        <v>0</v>
      </c>
      <c r="M324" s="162"/>
    </row>
    <row r="325" spans="1:13" s="151" customFormat="1">
      <c r="A325" s="83">
        <f t="shared" si="13"/>
        <v>0</v>
      </c>
      <c r="B325" s="59"/>
      <c r="C325" s="56"/>
      <c r="D325" s="54"/>
      <c r="E325" s="55"/>
      <c r="F325" s="35">
        <f t="shared" si="12"/>
        <v>0</v>
      </c>
      <c r="G325" s="59"/>
      <c r="H325" s="57"/>
      <c r="I325" s="79">
        <f t="shared" si="11"/>
        <v>0</v>
      </c>
      <c r="J325" s="79">
        <f t="shared" si="10"/>
        <v>0</v>
      </c>
      <c r="K325" s="79">
        <f t="shared" si="10"/>
        <v>0</v>
      </c>
      <c r="L325" s="78">
        <f t="shared" si="8"/>
        <v>0</v>
      </c>
      <c r="M325" s="162"/>
    </row>
    <row r="326" spans="1:13" s="151" customFormat="1">
      <c r="A326" s="83">
        <f t="shared" si="13"/>
        <v>0</v>
      </c>
      <c r="B326" s="59"/>
      <c r="C326" s="56"/>
      <c r="D326" s="54"/>
      <c r="E326" s="55"/>
      <c r="F326" s="35">
        <f t="shared" si="12"/>
        <v>0</v>
      </c>
      <c r="G326" s="59"/>
      <c r="H326" s="57"/>
      <c r="I326" s="79">
        <f t="shared" si="11"/>
        <v>0</v>
      </c>
      <c r="J326" s="79">
        <f t="shared" si="10"/>
        <v>0</v>
      </c>
      <c r="K326" s="79">
        <f t="shared" si="10"/>
        <v>0</v>
      </c>
      <c r="L326" s="78">
        <f t="shared" si="8"/>
        <v>0</v>
      </c>
      <c r="M326" s="162"/>
    </row>
    <row r="327" spans="1:13" s="151" customFormat="1">
      <c r="A327" s="83">
        <f t="shared" si="13"/>
        <v>0</v>
      </c>
      <c r="B327" s="59"/>
      <c r="C327" s="56"/>
      <c r="D327" s="54"/>
      <c r="E327" s="55"/>
      <c r="F327" s="35">
        <f t="shared" si="12"/>
        <v>0</v>
      </c>
      <c r="G327" s="59"/>
      <c r="H327" s="57"/>
      <c r="I327" s="79">
        <f t="shared" si="11"/>
        <v>0</v>
      </c>
      <c r="J327" s="79">
        <f t="shared" si="10"/>
        <v>0</v>
      </c>
      <c r="K327" s="79">
        <f t="shared" si="10"/>
        <v>0</v>
      </c>
      <c r="L327" s="78">
        <f t="shared" si="8"/>
        <v>0</v>
      </c>
      <c r="M327" s="162"/>
    </row>
    <row r="328" spans="1:13" s="151" customFormat="1">
      <c r="A328" s="83">
        <f t="shared" si="13"/>
        <v>0</v>
      </c>
      <c r="B328" s="59"/>
      <c r="C328" s="56"/>
      <c r="D328" s="54"/>
      <c r="E328" s="55"/>
      <c r="F328" s="35">
        <f t="shared" si="12"/>
        <v>0</v>
      </c>
      <c r="G328" s="59"/>
      <c r="H328" s="57"/>
      <c r="I328" s="79">
        <f t="shared" si="11"/>
        <v>0</v>
      </c>
      <c r="J328" s="79">
        <f t="shared" si="10"/>
        <v>0</v>
      </c>
      <c r="K328" s="79">
        <f t="shared" si="10"/>
        <v>0</v>
      </c>
      <c r="L328" s="78">
        <f t="shared" si="8"/>
        <v>0</v>
      </c>
      <c r="M328" s="162"/>
    </row>
    <row r="329" spans="1:13" s="151" customFormat="1">
      <c r="A329" s="83">
        <f t="shared" si="13"/>
        <v>0</v>
      </c>
      <c r="B329" s="59"/>
      <c r="C329" s="56"/>
      <c r="D329" s="54"/>
      <c r="E329" s="55"/>
      <c r="F329" s="35">
        <f t="shared" si="12"/>
        <v>0</v>
      </c>
      <c r="G329" s="59"/>
      <c r="H329" s="57"/>
      <c r="I329" s="79">
        <f t="shared" si="11"/>
        <v>0</v>
      </c>
      <c r="J329" s="79">
        <f t="shared" si="10"/>
        <v>0</v>
      </c>
      <c r="K329" s="79">
        <f t="shared" si="10"/>
        <v>0</v>
      </c>
      <c r="L329" s="78">
        <f t="shared" si="8"/>
        <v>0</v>
      </c>
      <c r="M329" s="162"/>
    </row>
    <row r="330" spans="1:13" s="151" customFormat="1">
      <c r="A330" s="83">
        <f t="shared" si="13"/>
        <v>0</v>
      </c>
      <c r="B330" s="59"/>
      <c r="C330" s="56"/>
      <c r="D330" s="54"/>
      <c r="E330" s="55"/>
      <c r="F330" s="35">
        <f t="shared" si="12"/>
        <v>0</v>
      </c>
      <c r="G330" s="59"/>
      <c r="H330" s="57"/>
      <c r="I330" s="79">
        <f t="shared" si="11"/>
        <v>0</v>
      </c>
      <c r="J330" s="79">
        <f t="shared" si="10"/>
        <v>0</v>
      </c>
      <c r="K330" s="79">
        <f t="shared" si="10"/>
        <v>0</v>
      </c>
      <c r="L330" s="78">
        <f t="shared" si="8"/>
        <v>0</v>
      </c>
      <c r="M330" s="162"/>
    </row>
    <row r="331" spans="1:13" s="151" customFormat="1">
      <c r="A331" s="83">
        <f t="shared" si="13"/>
        <v>0</v>
      </c>
      <c r="B331" s="59"/>
      <c r="C331" s="56"/>
      <c r="D331" s="54"/>
      <c r="E331" s="55"/>
      <c r="F331" s="35">
        <f t="shared" si="12"/>
        <v>0</v>
      </c>
      <c r="G331" s="59"/>
      <c r="H331" s="57"/>
      <c r="I331" s="79">
        <f t="shared" si="11"/>
        <v>0</v>
      </c>
      <c r="J331" s="79">
        <f t="shared" si="10"/>
        <v>0</v>
      </c>
      <c r="K331" s="79">
        <f t="shared" si="10"/>
        <v>0</v>
      </c>
      <c r="L331" s="78">
        <f t="shared" si="8"/>
        <v>0</v>
      </c>
      <c r="M331" s="162"/>
    </row>
    <row r="332" spans="1:13" s="151" customFormat="1">
      <c r="A332" s="83">
        <f t="shared" si="13"/>
        <v>0</v>
      </c>
      <c r="B332" s="59"/>
      <c r="C332" s="56"/>
      <c r="D332" s="54"/>
      <c r="E332" s="55"/>
      <c r="F332" s="35">
        <f t="shared" si="12"/>
        <v>0</v>
      </c>
      <c r="G332" s="59"/>
      <c r="H332" s="57"/>
      <c r="I332" s="79">
        <f t="shared" si="11"/>
        <v>0</v>
      </c>
      <c r="J332" s="79">
        <f t="shared" si="10"/>
        <v>0</v>
      </c>
      <c r="K332" s="79">
        <f t="shared" si="10"/>
        <v>0</v>
      </c>
      <c r="L332" s="78">
        <f t="shared" si="8"/>
        <v>0</v>
      </c>
      <c r="M332" s="162"/>
    </row>
    <row r="333" spans="1:13" s="151" customFormat="1">
      <c r="A333" s="83">
        <f t="shared" si="13"/>
        <v>0</v>
      </c>
      <c r="B333" s="59"/>
      <c r="C333" s="56"/>
      <c r="D333" s="54"/>
      <c r="E333" s="55"/>
      <c r="F333" s="35">
        <f t="shared" si="12"/>
        <v>0</v>
      </c>
      <c r="G333" s="59"/>
      <c r="H333" s="57"/>
      <c r="I333" s="79">
        <f t="shared" si="11"/>
        <v>0</v>
      </c>
      <c r="J333" s="79">
        <f t="shared" si="10"/>
        <v>0</v>
      </c>
      <c r="K333" s="79">
        <f t="shared" si="10"/>
        <v>0</v>
      </c>
      <c r="L333" s="78">
        <f t="shared" si="8"/>
        <v>0</v>
      </c>
      <c r="M333" s="162"/>
    </row>
    <row r="334" spans="1:13" s="151" customFormat="1">
      <c r="A334" s="83">
        <f t="shared" si="13"/>
        <v>0</v>
      </c>
      <c r="B334" s="59"/>
      <c r="C334" s="56"/>
      <c r="D334" s="54"/>
      <c r="E334" s="55"/>
      <c r="F334" s="35">
        <f t="shared" si="12"/>
        <v>0</v>
      </c>
      <c r="G334" s="59"/>
      <c r="H334" s="57"/>
      <c r="I334" s="79">
        <f t="shared" si="11"/>
        <v>0</v>
      </c>
      <c r="J334" s="79">
        <f t="shared" si="10"/>
        <v>0</v>
      </c>
      <c r="K334" s="79">
        <f t="shared" si="10"/>
        <v>0</v>
      </c>
      <c r="L334" s="78">
        <f t="shared" si="8"/>
        <v>0</v>
      </c>
      <c r="M334" s="162"/>
    </row>
    <row r="335" spans="1:13" s="151" customFormat="1">
      <c r="A335" s="83">
        <f t="shared" si="13"/>
        <v>0</v>
      </c>
      <c r="B335" s="59"/>
      <c r="C335" s="56"/>
      <c r="D335" s="54"/>
      <c r="E335" s="55"/>
      <c r="F335" s="35">
        <f t="shared" si="12"/>
        <v>0</v>
      </c>
      <c r="G335" s="59"/>
      <c r="H335" s="57"/>
      <c r="I335" s="79">
        <f t="shared" si="11"/>
        <v>0</v>
      </c>
      <c r="J335" s="79">
        <f t="shared" si="10"/>
        <v>0</v>
      </c>
      <c r="K335" s="79">
        <f t="shared" si="10"/>
        <v>0</v>
      </c>
      <c r="L335" s="78">
        <f t="shared" si="8"/>
        <v>0</v>
      </c>
      <c r="M335" s="162"/>
    </row>
    <row r="336" spans="1:13" s="151" customFormat="1">
      <c r="A336" s="83">
        <f t="shared" si="13"/>
        <v>0</v>
      </c>
      <c r="B336" s="59"/>
      <c r="C336" s="56"/>
      <c r="D336" s="54"/>
      <c r="E336" s="55"/>
      <c r="F336" s="35">
        <f t="shared" si="12"/>
        <v>0</v>
      </c>
      <c r="G336" s="59"/>
      <c r="H336" s="57"/>
      <c r="I336" s="79">
        <f t="shared" si="11"/>
        <v>0</v>
      </c>
      <c r="J336" s="79">
        <f>+IF($F336=J$191,$H336,0)</f>
        <v>0</v>
      </c>
      <c r="K336" s="79">
        <f>+IF($F336=K$191,$H336,0)</f>
        <v>0</v>
      </c>
      <c r="L336" s="78">
        <f t="shared" ref="L336:L399" si="14">+IF($F336=L$191,$H336,0)</f>
        <v>0</v>
      </c>
      <c r="M336" s="162"/>
    </row>
    <row r="337" spans="1:13" s="151" customFormat="1">
      <c r="A337" s="83">
        <f t="shared" si="13"/>
        <v>0</v>
      </c>
      <c r="B337" s="59"/>
      <c r="C337" s="56"/>
      <c r="D337" s="54"/>
      <c r="E337" s="55"/>
      <c r="F337" s="35">
        <f t="shared" si="12"/>
        <v>0</v>
      </c>
      <c r="G337" s="59"/>
      <c r="H337" s="57"/>
      <c r="I337" s="79">
        <f t="shared" ref="I337:K400" si="15">+IF($F337=I$191,$H337,0)</f>
        <v>0</v>
      </c>
      <c r="J337" s="79">
        <f t="shared" si="15"/>
        <v>0</v>
      </c>
      <c r="K337" s="79">
        <f t="shared" si="15"/>
        <v>0</v>
      </c>
      <c r="L337" s="78">
        <f t="shared" si="14"/>
        <v>0</v>
      </c>
      <c r="M337" s="162"/>
    </row>
    <row r="338" spans="1:13" s="151" customFormat="1">
      <c r="A338" s="83">
        <f t="shared" si="13"/>
        <v>0</v>
      </c>
      <c r="B338" s="59"/>
      <c r="C338" s="56"/>
      <c r="D338" s="54"/>
      <c r="E338" s="55"/>
      <c r="F338" s="35">
        <f t="shared" si="12"/>
        <v>0</v>
      </c>
      <c r="G338" s="59"/>
      <c r="H338" s="57"/>
      <c r="I338" s="79">
        <f t="shared" si="15"/>
        <v>0</v>
      </c>
      <c r="J338" s="79">
        <f t="shared" si="15"/>
        <v>0</v>
      </c>
      <c r="K338" s="79">
        <f t="shared" si="15"/>
        <v>0</v>
      </c>
      <c r="L338" s="78">
        <f t="shared" si="14"/>
        <v>0</v>
      </c>
      <c r="M338" s="162"/>
    </row>
    <row r="339" spans="1:13" s="151" customFormat="1">
      <c r="A339" s="83">
        <f t="shared" si="13"/>
        <v>0</v>
      </c>
      <c r="B339" s="59"/>
      <c r="C339" s="56"/>
      <c r="D339" s="54"/>
      <c r="E339" s="55"/>
      <c r="F339" s="35">
        <f t="shared" si="12"/>
        <v>0</v>
      </c>
      <c r="G339" s="59"/>
      <c r="H339" s="57"/>
      <c r="I339" s="79">
        <f t="shared" si="15"/>
        <v>0</v>
      </c>
      <c r="J339" s="79">
        <f t="shared" si="15"/>
        <v>0</v>
      </c>
      <c r="K339" s="79">
        <f t="shared" si="15"/>
        <v>0</v>
      </c>
      <c r="L339" s="78">
        <f t="shared" si="14"/>
        <v>0</v>
      </c>
      <c r="M339" s="162"/>
    </row>
    <row r="340" spans="1:13" s="151" customFormat="1">
      <c r="A340" s="83">
        <f t="shared" si="13"/>
        <v>0</v>
      </c>
      <c r="B340" s="59"/>
      <c r="C340" s="56"/>
      <c r="D340" s="54"/>
      <c r="E340" s="55"/>
      <c r="F340" s="35">
        <f t="shared" si="12"/>
        <v>0</v>
      </c>
      <c r="G340" s="59"/>
      <c r="H340" s="57"/>
      <c r="I340" s="79">
        <f t="shared" si="15"/>
        <v>0</v>
      </c>
      <c r="J340" s="79">
        <f t="shared" si="15"/>
        <v>0</v>
      </c>
      <c r="K340" s="79">
        <f t="shared" si="15"/>
        <v>0</v>
      </c>
      <c r="L340" s="78">
        <f t="shared" si="14"/>
        <v>0</v>
      </c>
      <c r="M340" s="162"/>
    </row>
    <row r="341" spans="1:13" s="151" customFormat="1">
      <c r="A341" s="83">
        <f t="shared" si="13"/>
        <v>0</v>
      </c>
      <c r="B341" s="59"/>
      <c r="C341" s="56"/>
      <c r="D341" s="54"/>
      <c r="E341" s="55"/>
      <c r="F341" s="35">
        <f t="shared" si="12"/>
        <v>0</v>
      </c>
      <c r="G341" s="59"/>
      <c r="H341" s="57"/>
      <c r="I341" s="79">
        <f t="shared" si="15"/>
        <v>0</v>
      </c>
      <c r="J341" s="79">
        <f t="shared" si="15"/>
        <v>0</v>
      </c>
      <c r="K341" s="79">
        <f t="shared" si="15"/>
        <v>0</v>
      </c>
      <c r="L341" s="78">
        <f t="shared" si="14"/>
        <v>0</v>
      </c>
      <c r="M341" s="162"/>
    </row>
    <row r="342" spans="1:13" s="151" customFormat="1">
      <c r="A342" s="83">
        <f t="shared" si="13"/>
        <v>0</v>
      </c>
      <c r="B342" s="59"/>
      <c r="C342" s="56"/>
      <c r="D342" s="54"/>
      <c r="E342" s="55"/>
      <c r="F342" s="35">
        <f t="shared" si="12"/>
        <v>0</v>
      </c>
      <c r="G342" s="59"/>
      <c r="H342" s="57"/>
      <c r="I342" s="79">
        <f t="shared" si="15"/>
        <v>0</v>
      </c>
      <c r="J342" s="79">
        <f t="shared" si="15"/>
        <v>0</v>
      </c>
      <c r="K342" s="79">
        <f t="shared" si="15"/>
        <v>0</v>
      </c>
      <c r="L342" s="78">
        <f t="shared" si="14"/>
        <v>0</v>
      </c>
      <c r="M342" s="162"/>
    </row>
    <row r="343" spans="1:13" s="151" customFormat="1">
      <c r="A343" s="83">
        <f t="shared" si="13"/>
        <v>0</v>
      </c>
      <c r="B343" s="59"/>
      <c r="C343" s="56"/>
      <c r="D343" s="54"/>
      <c r="E343" s="55"/>
      <c r="F343" s="35">
        <f t="shared" si="12"/>
        <v>0</v>
      </c>
      <c r="G343" s="59"/>
      <c r="H343" s="57"/>
      <c r="I343" s="79">
        <f t="shared" si="15"/>
        <v>0</v>
      </c>
      <c r="J343" s="79">
        <f t="shared" si="15"/>
        <v>0</v>
      </c>
      <c r="K343" s="79">
        <f t="shared" si="15"/>
        <v>0</v>
      </c>
      <c r="L343" s="78">
        <f t="shared" si="14"/>
        <v>0</v>
      </c>
      <c r="M343" s="162"/>
    </row>
    <row r="344" spans="1:13" s="151" customFormat="1">
      <c r="A344" s="83">
        <f t="shared" si="13"/>
        <v>0</v>
      </c>
      <c r="B344" s="59"/>
      <c r="C344" s="56"/>
      <c r="D344" s="54"/>
      <c r="E344" s="55"/>
      <c r="F344" s="35">
        <f t="shared" si="12"/>
        <v>0</v>
      </c>
      <c r="G344" s="59"/>
      <c r="H344" s="57"/>
      <c r="I344" s="79">
        <f t="shared" si="15"/>
        <v>0</v>
      </c>
      <c r="J344" s="79">
        <f t="shared" si="15"/>
        <v>0</v>
      </c>
      <c r="K344" s="79">
        <f t="shared" si="15"/>
        <v>0</v>
      </c>
      <c r="L344" s="78">
        <f t="shared" si="14"/>
        <v>0</v>
      </c>
      <c r="M344" s="162"/>
    </row>
    <row r="345" spans="1:13" s="151" customFormat="1">
      <c r="A345" s="83">
        <f t="shared" si="13"/>
        <v>0</v>
      </c>
      <c r="B345" s="59"/>
      <c r="C345" s="56"/>
      <c r="D345" s="54"/>
      <c r="E345" s="55"/>
      <c r="F345" s="35">
        <f t="shared" si="12"/>
        <v>0</v>
      </c>
      <c r="G345" s="59"/>
      <c r="H345" s="57"/>
      <c r="I345" s="79">
        <f t="shared" si="15"/>
        <v>0</v>
      </c>
      <c r="J345" s="79">
        <f t="shared" si="15"/>
        <v>0</v>
      </c>
      <c r="K345" s="79">
        <f t="shared" si="15"/>
        <v>0</v>
      </c>
      <c r="L345" s="78">
        <f t="shared" si="14"/>
        <v>0</v>
      </c>
      <c r="M345" s="162"/>
    </row>
    <row r="346" spans="1:13" s="151" customFormat="1">
      <c r="A346" s="83">
        <f t="shared" si="13"/>
        <v>0</v>
      </c>
      <c r="B346" s="59"/>
      <c r="C346" s="56"/>
      <c r="D346" s="54"/>
      <c r="E346" s="55"/>
      <c r="F346" s="35">
        <f t="shared" si="12"/>
        <v>0</v>
      </c>
      <c r="G346" s="59"/>
      <c r="H346" s="57"/>
      <c r="I346" s="79">
        <f t="shared" si="15"/>
        <v>0</v>
      </c>
      <c r="J346" s="79">
        <f t="shared" si="15"/>
        <v>0</v>
      </c>
      <c r="K346" s="79">
        <f t="shared" si="15"/>
        <v>0</v>
      </c>
      <c r="L346" s="78">
        <f t="shared" si="14"/>
        <v>0</v>
      </c>
      <c r="M346" s="162"/>
    </row>
    <row r="347" spans="1:13" s="151" customFormat="1">
      <c r="A347" s="83">
        <f t="shared" si="13"/>
        <v>0</v>
      </c>
      <c r="B347" s="59"/>
      <c r="C347" s="56"/>
      <c r="D347" s="54"/>
      <c r="E347" s="55"/>
      <c r="F347" s="35">
        <f t="shared" si="12"/>
        <v>0</v>
      </c>
      <c r="G347" s="59"/>
      <c r="H347" s="57"/>
      <c r="I347" s="79">
        <f t="shared" si="15"/>
        <v>0</v>
      </c>
      <c r="J347" s="79">
        <f t="shared" si="15"/>
        <v>0</v>
      </c>
      <c r="K347" s="79">
        <f t="shared" si="15"/>
        <v>0</v>
      </c>
      <c r="L347" s="78">
        <f t="shared" si="14"/>
        <v>0</v>
      </c>
      <c r="M347" s="162"/>
    </row>
    <row r="348" spans="1:13" s="151" customFormat="1">
      <c r="A348" s="83">
        <f t="shared" si="13"/>
        <v>0</v>
      </c>
      <c r="B348" s="59"/>
      <c r="C348" s="56"/>
      <c r="D348" s="54"/>
      <c r="E348" s="55"/>
      <c r="F348" s="35">
        <f t="shared" si="12"/>
        <v>0</v>
      </c>
      <c r="G348" s="59"/>
      <c r="H348" s="57"/>
      <c r="I348" s="79">
        <f t="shared" si="15"/>
        <v>0</v>
      </c>
      <c r="J348" s="79">
        <f t="shared" si="15"/>
        <v>0</v>
      </c>
      <c r="K348" s="79">
        <f t="shared" si="15"/>
        <v>0</v>
      </c>
      <c r="L348" s="78">
        <f t="shared" si="14"/>
        <v>0</v>
      </c>
      <c r="M348" s="162"/>
    </row>
    <row r="349" spans="1:13" s="151" customFormat="1">
      <c r="A349" s="83">
        <f t="shared" si="13"/>
        <v>0</v>
      </c>
      <c r="B349" s="59"/>
      <c r="C349" s="56"/>
      <c r="D349" s="54"/>
      <c r="E349" s="55"/>
      <c r="F349" s="35">
        <f t="shared" si="12"/>
        <v>0</v>
      </c>
      <c r="G349" s="59"/>
      <c r="H349" s="57"/>
      <c r="I349" s="79">
        <f t="shared" si="15"/>
        <v>0</v>
      </c>
      <c r="J349" s="79">
        <f t="shared" si="15"/>
        <v>0</v>
      </c>
      <c r="K349" s="79">
        <f t="shared" si="15"/>
        <v>0</v>
      </c>
      <c r="L349" s="78">
        <f t="shared" si="14"/>
        <v>0</v>
      </c>
      <c r="M349" s="162"/>
    </row>
    <row r="350" spans="1:13" s="151" customFormat="1">
      <c r="A350" s="83">
        <f t="shared" si="13"/>
        <v>0</v>
      </c>
      <c r="B350" s="59"/>
      <c r="C350" s="56"/>
      <c r="D350" s="54"/>
      <c r="E350" s="55"/>
      <c r="F350" s="35">
        <f t="shared" si="12"/>
        <v>0</v>
      </c>
      <c r="G350" s="59"/>
      <c r="H350" s="57"/>
      <c r="I350" s="79">
        <f t="shared" si="15"/>
        <v>0</v>
      </c>
      <c r="J350" s="79">
        <f t="shared" si="15"/>
        <v>0</v>
      </c>
      <c r="K350" s="79">
        <f t="shared" si="15"/>
        <v>0</v>
      </c>
      <c r="L350" s="78">
        <f t="shared" si="14"/>
        <v>0</v>
      </c>
      <c r="M350" s="162"/>
    </row>
    <row r="351" spans="1:13" s="151" customFormat="1">
      <c r="A351" s="83">
        <f t="shared" si="13"/>
        <v>0</v>
      </c>
      <c r="B351" s="59"/>
      <c r="C351" s="56"/>
      <c r="D351" s="54"/>
      <c r="E351" s="55"/>
      <c r="F351" s="35">
        <f t="shared" si="12"/>
        <v>0</v>
      </c>
      <c r="G351" s="59"/>
      <c r="H351" s="57"/>
      <c r="I351" s="79">
        <f t="shared" si="15"/>
        <v>0</v>
      </c>
      <c r="J351" s="79">
        <f t="shared" si="15"/>
        <v>0</v>
      </c>
      <c r="K351" s="79">
        <f t="shared" si="15"/>
        <v>0</v>
      </c>
      <c r="L351" s="78">
        <f t="shared" si="14"/>
        <v>0</v>
      </c>
      <c r="M351" s="162"/>
    </row>
    <row r="352" spans="1:13" s="151" customFormat="1">
      <c r="A352" s="83">
        <f t="shared" si="13"/>
        <v>0</v>
      </c>
      <c r="B352" s="59"/>
      <c r="C352" s="56"/>
      <c r="D352" s="54"/>
      <c r="E352" s="55"/>
      <c r="F352" s="35">
        <f t="shared" si="12"/>
        <v>0</v>
      </c>
      <c r="G352" s="59"/>
      <c r="H352" s="57"/>
      <c r="I352" s="79">
        <f t="shared" si="15"/>
        <v>0</v>
      </c>
      <c r="J352" s="79">
        <f t="shared" si="15"/>
        <v>0</v>
      </c>
      <c r="K352" s="79">
        <f t="shared" si="15"/>
        <v>0</v>
      </c>
      <c r="L352" s="78">
        <f t="shared" si="14"/>
        <v>0</v>
      </c>
      <c r="M352" s="162"/>
    </row>
    <row r="353" spans="1:13" s="151" customFormat="1">
      <c r="A353" s="83">
        <f t="shared" si="13"/>
        <v>0</v>
      </c>
      <c r="B353" s="59"/>
      <c r="C353" s="56"/>
      <c r="D353" s="54"/>
      <c r="E353" s="55"/>
      <c r="F353" s="35">
        <f t="shared" si="12"/>
        <v>0</v>
      </c>
      <c r="G353" s="59"/>
      <c r="H353" s="57"/>
      <c r="I353" s="79">
        <f t="shared" si="15"/>
        <v>0</v>
      </c>
      <c r="J353" s="79">
        <f t="shared" si="15"/>
        <v>0</v>
      </c>
      <c r="K353" s="79">
        <f t="shared" si="15"/>
        <v>0</v>
      </c>
      <c r="L353" s="78">
        <f t="shared" si="14"/>
        <v>0</v>
      </c>
      <c r="M353" s="162"/>
    </row>
    <row r="354" spans="1:13" s="151" customFormat="1">
      <c r="A354" s="83">
        <f t="shared" si="13"/>
        <v>0</v>
      </c>
      <c r="B354" s="59"/>
      <c r="C354" s="56"/>
      <c r="D354" s="54"/>
      <c r="E354" s="55"/>
      <c r="F354" s="35">
        <f t="shared" si="12"/>
        <v>0</v>
      </c>
      <c r="G354" s="59"/>
      <c r="H354" s="57"/>
      <c r="I354" s="79">
        <f t="shared" si="15"/>
        <v>0</v>
      </c>
      <c r="J354" s="79">
        <f t="shared" si="15"/>
        <v>0</v>
      </c>
      <c r="K354" s="79">
        <f t="shared" si="15"/>
        <v>0</v>
      </c>
      <c r="L354" s="78">
        <f t="shared" si="14"/>
        <v>0</v>
      </c>
      <c r="M354" s="162"/>
    </row>
    <row r="355" spans="1:13" s="151" customFormat="1">
      <c r="A355" s="83">
        <f t="shared" si="13"/>
        <v>0</v>
      </c>
      <c r="B355" s="59"/>
      <c r="C355" s="56"/>
      <c r="D355" s="54"/>
      <c r="E355" s="55"/>
      <c r="F355" s="35">
        <f t="shared" si="12"/>
        <v>0</v>
      </c>
      <c r="G355" s="59"/>
      <c r="H355" s="57"/>
      <c r="I355" s="79">
        <f t="shared" si="15"/>
        <v>0</v>
      </c>
      <c r="J355" s="79">
        <f t="shared" si="15"/>
        <v>0</v>
      </c>
      <c r="K355" s="79">
        <f t="shared" si="15"/>
        <v>0</v>
      </c>
      <c r="L355" s="78">
        <f t="shared" si="14"/>
        <v>0</v>
      </c>
      <c r="M355" s="162"/>
    </row>
    <row r="356" spans="1:13" s="151" customFormat="1">
      <c r="A356" s="83">
        <f t="shared" si="13"/>
        <v>0</v>
      </c>
      <c r="B356" s="59"/>
      <c r="C356" s="56"/>
      <c r="D356" s="54"/>
      <c r="E356" s="55"/>
      <c r="F356" s="35">
        <f t="shared" si="12"/>
        <v>0</v>
      </c>
      <c r="G356" s="59"/>
      <c r="H356" s="57"/>
      <c r="I356" s="79">
        <f t="shared" si="15"/>
        <v>0</v>
      </c>
      <c r="J356" s="79">
        <f t="shared" si="15"/>
        <v>0</v>
      </c>
      <c r="K356" s="79">
        <f t="shared" si="15"/>
        <v>0</v>
      </c>
      <c r="L356" s="78">
        <f t="shared" si="14"/>
        <v>0</v>
      </c>
      <c r="M356" s="162"/>
    </row>
    <row r="357" spans="1:13" s="151" customFormat="1">
      <c r="A357" s="83">
        <f t="shared" si="13"/>
        <v>0</v>
      </c>
      <c r="B357" s="59"/>
      <c r="C357" s="56"/>
      <c r="D357" s="54"/>
      <c r="E357" s="55"/>
      <c r="F357" s="35">
        <f t="shared" si="12"/>
        <v>0</v>
      </c>
      <c r="G357" s="59"/>
      <c r="H357" s="57"/>
      <c r="I357" s="79">
        <f t="shared" si="15"/>
        <v>0</v>
      </c>
      <c r="J357" s="79">
        <f t="shared" si="15"/>
        <v>0</v>
      </c>
      <c r="K357" s="79">
        <f t="shared" si="15"/>
        <v>0</v>
      </c>
      <c r="L357" s="78">
        <f t="shared" si="14"/>
        <v>0</v>
      </c>
      <c r="M357" s="162"/>
    </row>
    <row r="358" spans="1:13" s="151" customFormat="1">
      <c r="A358" s="83">
        <f t="shared" si="13"/>
        <v>0</v>
      </c>
      <c r="B358" s="59"/>
      <c r="C358" s="56"/>
      <c r="D358" s="54"/>
      <c r="E358" s="55"/>
      <c r="F358" s="35">
        <f t="shared" si="12"/>
        <v>0</v>
      </c>
      <c r="G358" s="59"/>
      <c r="H358" s="57"/>
      <c r="I358" s="79">
        <f t="shared" si="15"/>
        <v>0</v>
      </c>
      <c r="J358" s="79">
        <f t="shared" si="15"/>
        <v>0</v>
      </c>
      <c r="K358" s="79">
        <f t="shared" si="15"/>
        <v>0</v>
      </c>
      <c r="L358" s="78">
        <f t="shared" si="14"/>
        <v>0</v>
      </c>
      <c r="M358" s="162"/>
    </row>
    <row r="359" spans="1:13" s="151" customFormat="1">
      <c r="A359" s="83">
        <f t="shared" si="13"/>
        <v>0</v>
      </c>
      <c r="B359" s="59"/>
      <c r="C359" s="56"/>
      <c r="D359" s="54"/>
      <c r="E359" s="55"/>
      <c r="F359" s="35">
        <f t="shared" si="12"/>
        <v>0</v>
      </c>
      <c r="G359" s="59"/>
      <c r="H359" s="57"/>
      <c r="I359" s="79">
        <f t="shared" si="15"/>
        <v>0</v>
      </c>
      <c r="J359" s="79">
        <f t="shared" si="15"/>
        <v>0</v>
      </c>
      <c r="K359" s="79">
        <f t="shared" si="15"/>
        <v>0</v>
      </c>
      <c r="L359" s="78">
        <f t="shared" si="14"/>
        <v>0</v>
      </c>
      <c r="M359" s="162"/>
    </row>
    <row r="360" spans="1:13" s="151" customFormat="1">
      <c r="A360" s="83">
        <f t="shared" si="13"/>
        <v>0</v>
      </c>
      <c r="B360" s="59"/>
      <c r="C360" s="56"/>
      <c r="D360" s="54"/>
      <c r="E360" s="55"/>
      <c r="F360" s="35">
        <f t="shared" si="12"/>
        <v>0</v>
      </c>
      <c r="G360" s="59"/>
      <c r="H360" s="57"/>
      <c r="I360" s="79">
        <f t="shared" si="15"/>
        <v>0</v>
      </c>
      <c r="J360" s="79">
        <f t="shared" si="15"/>
        <v>0</v>
      </c>
      <c r="K360" s="79">
        <f t="shared" si="15"/>
        <v>0</v>
      </c>
      <c r="L360" s="78">
        <f t="shared" si="14"/>
        <v>0</v>
      </c>
      <c r="M360" s="162"/>
    </row>
    <row r="361" spans="1:13" s="151" customFormat="1">
      <c r="A361" s="83">
        <f t="shared" si="13"/>
        <v>0</v>
      </c>
      <c r="B361" s="59"/>
      <c r="C361" s="56"/>
      <c r="D361" s="54"/>
      <c r="E361" s="55"/>
      <c r="F361" s="35">
        <f t="shared" si="12"/>
        <v>0</v>
      </c>
      <c r="G361" s="59"/>
      <c r="H361" s="57"/>
      <c r="I361" s="79">
        <f t="shared" si="15"/>
        <v>0</v>
      </c>
      <c r="J361" s="79">
        <f t="shared" si="15"/>
        <v>0</v>
      </c>
      <c r="K361" s="79">
        <f t="shared" si="15"/>
        <v>0</v>
      </c>
      <c r="L361" s="78">
        <f t="shared" si="14"/>
        <v>0</v>
      </c>
      <c r="M361" s="162"/>
    </row>
    <row r="362" spans="1:13" s="151" customFormat="1">
      <c r="A362" s="83">
        <f t="shared" si="13"/>
        <v>0</v>
      </c>
      <c r="B362" s="59"/>
      <c r="C362" s="56"/>
      <c r="D362" s="54"/>
      <c r="E362" s="55"/>
      <c r="F362" s="35">
        <f t="shared" si="12"/>
        <v>0</v>
      </c>
      <c r="G362" s="59"/>
      <c r="H362" s="57"/>
      <c r="I362" s="79">
        <f t="shared" si="15"/>
        <v>0</v>
      </c>
      <c r="J362" s="79">
        <f t="shared" si="15"/>
        <v>0</v>
      </c>
      <c r="K362" s="79">
        <f t="shared" si="15"/>
        <v>0</v>
      </c>
      <c r="L362" s="78">
        <f t="shared" si="14"/>
        <v>0</v>
      </c>
      <c r="M362" s="162"/>
    </row>
    <row r="363" spans="1:13" s="151" customFormat="1">
      <c r="A363" s="83">
        <f t="shared" si="13"/>
        <v>0</v>
      </c>
      <c r="B363" s="59"/>
      <c r="C363" s="56"/>
      <c r="D363" s="54"/>
      <c r="E363" s="55"/>
      <c r="F363" s="35">
        <f t="shared" si="12"/>
        <v>0</v>
      </c>
      <c r="G363" s="59"/>
      <c r="H363" s="57"/>
      <c r="I363" s="79">
        <f t="shared" si="15"/>
        <v>0</v>
      </c>
      <c r="J363" s="79">
        <f t="shared" si="15"/>
        <v>0</v>
      </c>
      <c r="K363" s="79">
        <f t="shared" si="15"/>
        <v>0</v>
      </c>
      <c r="L363" s="78">
        <f t="shared" si="14"/>
        <v>0</v>
      </c>
      <c r="M363" s="162"/>
    </row>
    <row r="364" spans="1:13" s="151" customFormat="1">
      <c r="A364" s="83">
        <f t="shared" si="13"/>
        <v>0</v>
      </c>
      <c r="B364" s="59"/>
      <c r="C364" s="56"/>
      <c r="D364" s="54"/>
      <c r="E364" s="55"/>
      <c r="F364" s="35">
        <f t="shared" si="12"/>
        <v>0</v>
      </c>
      <c r="G364" s="59"/>
      <c r="H364" s="57"/>
      <c r="I364" s="79">
        <f t="shared" si="15"/>
        <v>0</v>
      </c>
      <c r="J364" s="79">
        <f t="shared" si="15"/>
        <v>0</v>
      </c>
      <c r="K364" s="79">
        <f t="shared" si="15"/>
        <v>0</v>
      </c>
      <c r="L364" s="78">
        <f t="shared" si="14"/>
        <v>0</v>
      </c>
      <c r="M364" s="162"/>
    </row>
    <row r="365" spans="1:13" s="151" customFormat="1">
      <c r="A365" s="83">
        <f t="shared" si="13"/>
        <v>0</v>
      </c>
      <c r="B365" s="59"/>
      <c r="C365" s="56"/>
      <c r="D365" s="54"/>
      <c r="E365" s="55"/>
      <c r="F365" s="35">
        <f t="shared" si="12"/>
        <v>0</v>
      </c>
      <c r="G365" s="59"/>
      <c r="H365" s="57"/>
      <c r="I365" s="79">
        <f t="shared" si="15"/>
        <v>0</v>
      </c>
      <c r="J365" s="79">
        <f t="shared" si="15"/>
        <v>0</v>
      </c>
      <c r="K365" s="79">
        <f t="shared" si="15"/>
        <v>0</v>
      </c>
      <c r="L365" s="78">
        <f t="shared" si="14"/>
        <v>0</v>
      </c>
      <c r="M365" s="162"/>
    </row>
    <row r="366" spans="1:13" s="151" customFormat="1">
      <c r="A366" s="83">
        <f t="shared" si="13"/>
        <v>0</v>
      </c>
      <c r="B366" s="59"/>
      <c r="C366" s="56"/>
      <c r="D366" s="54"/>
      <c r="E366" s="55"/>
      <c r="F366" s="35">
        <f t="shared" si="12"/>
        <v>0</v>
      </c>
      <c r="G366" s="59"/>
      <c r="H366" s="57"/>
      <c r="I366" s="79">
        <f t="shared" si="15"/>
        <v>0</v>
      </c>
      <c r="J366" s="79">
        <f t="shared" si="15"/>
        <v>0</v>
      </c>
      <c r="K366" s="79">
        <f t="shared" si="15"/>
        <v>0</v>
      </c>
      <c r="L366" s="78">
        <f t="shared" si="14"/>
        <v>0</v>
      </c>
      <c r="M366" s="162"/>
    </row>
    <row r="367" spans="1:13" s="151" customFormat="1">
      <c r="A367" s="83">
        <f t="shared" si="13"/>
        <v>0</v>
      </c>
      <c r="B367" s="59"/>
      <c r="C367" s="56"/>
      <c r="D367" s="54"/>
      <c r="E367" s="55"/>
      <c r="F367" s="35">
        <f t="shared" si="12"/>
        <v>0</v>
      </c>
      <c r="G367" s="59"/>
      <c r="H367" s="57"/>
      <c r="I367" s="79">
        <f t="shared" si="15"/>
        <v>0</v>
      </c>
      <c r="J367" s="79">
        <f t="shared" si="15"/>
        <v>0</v>
      </c>
      <c r="K367" s="79">
        <f t="shared" si="15"/>
        <v>0</v>
      </c>
      <c r="L367" s="78">
        <f t="shared" si="14"/>
        <v>0</v>
      </c>
      <c r="M367" s="162"/>
    </row>
    <row r="368" spans="1:13" s="151" customFormat="1">
      <c r="A368" s="83">
        <f t="shared" si="13"/>
        <v>0</v>
      </c>
      <c r="B368" s="59"/>
      <c r="C368" s="56"/>
      <c r="D368" s="54"/>
      <c r="E368" s="55"/>
      <c r="F368" s="35">
        <f t="shared" si="12"/>
        <v>0</v>
      </c>
      <c r="G368" s="59"/>
      <c r="H368" s="57"/>
      <c r="I368" s="79">
        <f t="shared" si="15"/>
        <v>0</v>
      </c>
      <c r="J368" s="79">
        <f t="shared" si="15"/>
        <v>0</v>
      </c>
      <c r="K368" s="79">
        <f t="shared" si="15"/>
        <v>0</v>
      </c>
      <c r="L368" s="78">
        <f t="shared" si="14"/>
        <v>0</v>
      </c>
      <c r="M368" s="162"/>
    </row>
    <row r="369" spans="1:13" s="151" customFormat="1">
      <c r="A369" s="83">
        <f t="shared" si="13"/>
        <v>0</v>
      </c>
      <c r="B369" s="59"/>
      <c r="C369" s="56"/>
      <c r="D369" s="54"/>
      <c r="E369" s="55"/>
      <c r="F369" s="35">
        <f t="shared" si="12"/>
        <v>0</v>
      </c>
      <c r="G369" s="59"/>
      <c r="H369" s="57"/>
      <c r="I369" s="79">
        <f t="shared" si="15"/>
        <v>0</v>
      </c>
      <c r="J369" s="79">
        <f t="shared" si="15"/>
        <v>0</v>
      </c>
      <c r="K369" s="79">
        <f t="shared" si="15"/>
        <v>0</v>
      </c>
      <c r="L369" s="78">
        <f t="shared" si="14"/>
        <v>0</v>
      </c>
      <c r="M369" s="162"/>
    </row>
    <row r="370" spans="1:13" s="151" customFormat="1">
      <c r="A370" s="83">
        <f t="shared" si="13"/>
        <v>0</v>
      </c>
      <c r="B370" s="59"/>
      <c r="C370" s="56"/>
      <c r="D370" s="54"/>
      <c r="E370" s="55"/>
      <c r="F370" s="35">
        <f t="shared" si="12"/>
        <v>0</v>
      </c>
      <c r="G370" s="59"/>
      <c r="H370" s="57"/>
      <c r="I370" s="79">
        <f t="shared" si="15"/>
        <v>0</v>
      </c>
      <c r="J370" s="79">
        <f t="shared" si="15"/>
        <v>0</v>
      </c>
      <c r="K370" s="79">
        <f t="shared" si="15"/>
        <v>0</v>
      </c>
      <c r="L370" s="78">
        <f t="shared" si="14"/>
        <v>0</v>
      </c>
      <c r="M370" s="162"/>
    </row>
    <row r="371" spans="1:13" s="151" customFormat="1">
      <c r="A371" s="83">
        <f t="shared" si="13"/>
        <v>0</v>
      </c>
      <c r="B371" s="59"/>
      <c r="C371" s="56"/>
      <c r="D371" s="54"/>
      <c r="E371" s="55"/>
      <c r="F371" s="35">
        <f t="shared" si="12"/>
        <v>0</v>
      </c>
      <c r="G371" s="59"/>
      <c r="H371" s="57"/>
      <c r="I371" s="79">
        <f t="shared" si="15"/>
        <v>0</v>
      </c>
      <c r="J371" s="79">
        <f t="shared" si="15"/>
        <v>0</v>
      </c>
      <c r="K371" s="79">
        <f t="shared" si="15"/>
        <v>0</v>
      </c>
      <c r="L371" s="78">
        <f t="shared" si="14"/>
        <v>0</v>
      </c>
      <c r="M371" s="162"/>
    </row>
    <row r="372" spans="1:13" s="151" customFormat="1">
      <c r="A372" s="83">
        <f t="shared" si="13"/>
        <v>0</v>
      </c>
      <c r="B372" s="59"/>
      <c r="C372" s="56"/>
      <c r="D372" s="54"/>
      <c r="E372" s="55"/>
      <c r="F372" s="35">
        <f t="shared" si="12"/>
        <v>0</v>
      </c>
      <c r="G372" s="59"/>
      <c r="H372" s="57"/>
      <c r="I372" s="79">
        <f t="shared" si="15"/>
        <v>0</v>
      </c>
      <c r="J372" s="79">
        <f t="shared" si="15"/>
        <v>0</v>
      </c>
      <c r="K372" s="79">
        <f t="shared" si="15"/>
        <v>0</v>
      </c>
      <c r="L372" s="78">
        <f t="shared" si="14"/>
        <v>0</v>
      </c>
      <c r="M372" s="162"/>
    </row>
    <row r="373" spans="1:13" s="151" customFormat="1">
      <c r="A373" s="83">
        <f t="shared" si="13"/>
        <v>0</v>
      </c>
      <c r="B373" s="59"/>
      <c r="C373" s="56"/>
      <c r="D373" s="54"/>
      <c r="E373" s="55"/>
      <c r="F373" s="35">
        <f t="shared" si="12"/>
        <v>0</v>
      </c>
      <c r="G373" s="59"/>
      <c r="H373" s="57"/>
      <c r="I373" s="79">
        <f t="shared" si="15"/>
        <v>0</v>
      </c>
      <c r="J373" s="79">
        <f t="shared" si="15"/>
        <v>0</v>
      </c>
      <c r="K373" s="79">
        <f t="shared" si="15"/>
        <v>0</v>
      </c>
      <c r="L373" s="78">
        <f t="shared" si="14"/>
        <v>0</v>
      </c>
      <c r="M373" s="162"/>
    </row>
    <row r="374" spans="1:13" s="151" customFormat="1">
      <c r="A374" s="83">
        <f t="shared" si="13"/>
        <v>0</v>
      </c>
      <c r="B374" s="59"/>
      <c r="C374" s="56"/>
      <c r="D374" s="54"/>
      <c r="E374" s="55"/>
      <c r="F374" s="35">
        <f t="shared" si="12"/>
        <v>0</v>
      </c>
      <c r="G374" s="59"/>
      <c r="H374" s="57"/>
      <c r="I374" s="79">
        <f t="shared" si="15"/>
        <v>0</v>
      </c>
      <c r="J374" s="79">
        <f t="shared" si="15"/>
        <v>0</v>
      </c>
      <c r="K374" s="79">
        <f t="shared" si="15"/>
        <v>0</v>
      </c>
      <c r="L374" s="78">
        <f t="shared" si="14"/>
        <v>0</v>
      </c>
      <c r="M374" s="162"/>
    </row>
    <row r="375" spans="1:13" s="151" customFormat="1">
      <c r="A375" s="83">
        <f t="shared" si="13"/>
        <v>0</v>
      </c>
      <c r="B375" s="59"/>
      <c r="C375" s="56"/>
      <c r="D375" s="54"/>
      <c r="E375" s="55"/>
      <c r="F375" s="35">
        <f t="shared" si="12"/>
        <v>0</v>
      </c>
      <c r="G375" s="59"/>
      <c r="H375" s="57"/>
      <c r="I375" s="79">
        <f t="shared" si="15"/>
        <v>0</v>
      </c>
      <c r="J375" s="79">
        <f t="shared" si="15"/>
        <v>0</v>
      </c>
      <c r="K375" s="79">
        <f t="shared" si="15"/>
        <v>0</v>
      </c>
      <c r="L375" s="78">
        <f t="shared" si="14"/>
        <v>0</v>
      </c>
      <c r="M375" s="162"/>
    </row>
    <row r="376" spans="1:13" s="151" customFormat="1">
      <c r="A376" s="83">
        <f t="shared" si="13"/>
        <v>0</v>
      </c>
      <c r="B376" s="59"/>
      <c r="C376" s="56"/>
      <c r="D376" s="54"/>
      <c r="E376" s="55"/>
      <c r="F376" s="35">
        <f t="shared" si="12"/>
        <v>0</v>
      </c>
      <c r="G376" s="59"/>
      <c r="H376" s="57"/>
      <c r="I376" s="79">
        <f t="shared" si="15"/>
        <v>0</v>
      </c>
      <c r="J376" s="79">
        <f t="shared" si="15"/>
        <v>0</v>
      </c>
      <c r="K376" s="79">
        <f t="shared" si="15"/>
        <v>0</v>
      </c>
      <c r="L376" s="78">
        <f t="shared" si="14"/>
        <v>0</v>
      </c>
      <c r="M376" s="162"/>
    </row>
    <row r="377" spans="1:13" s="151" customFormat="1">
      <c r="A377" s="83">
        <f t="shared" si="13"/>
        <v>0</v>
      </c>
      <c r="B377" s="59"/>
      <c r="C377" s="56"/>
      <c r="D377" s="54"/>
      <c r="E377" s="55"/>
      <c r="F377" s="35">
        <f t="shared" si="12"/>
        <v>0</v>
      </c>
      <c r="G377" s="59"/>
      <c r="H377" s="57"/>
      <c r="I377" s="79">
        <f t="shared" si="15"/>
        <v>0</v>
      </c>
      <c r="J377" s="79">
        <f t="shared" si="15"/>
        <v>0</v>
      </c>
      <c r="K377" s="79">
        <f t="shared" si="15"/>
        <v>0</v>
      </c>
      <c r="L377" s="78">
        <f t="shared" si="14"/>
        <v>0</v>
      </c>
      <c r="M377" s="162"/>
    </row>
    <row r="378" spans="1:13" s="151" customFormat="1">
      <c r="A378" s="83">
        <f t="shared" si="13"/>
        <v>0</v>
      </c>
      <c r="B378" s="59"/>
      <c r="C378" s="56"/>
      <c r="D378" s="54"/>
      <c r="E378" s="55"/>
      <c r="F378" s="35">
        <f t="shared" si="12"/>
        <v>0</v>
      </c>
      <c r="G378" s="59"/>
      <c r="H378" s="57"/>
      <c r="I378" s="79">
        <f t="shared" si="15"/>
        <v>0</v>
      </c>
      <c r="J378" s="79">
        <f t="shared" si="15"/>
        <v>0</v>
      </c>
      <c r="K378" s="79">
        <f t="shared" si="15"/>
        <v>0</v>
      </c>
      <c r="L378" s="78">
        <f t="shared" si="14"/>
        <v>0</v>
      </c>
      <c r="M378" s="162"/>
    </row>
    <row r="379" spans="1:13" s="151" customFormat="1">
      <c r="A379" s="83">
        <f t="shared" si="13"/>
        <v>0</v>
      </c>
      <c r="B379" s="59"/>
      <c r="C379" s="56"/>
      <c r="D379" s="54"/>
      <c r="E379" s="55"/>
      <c r="F379" s="35">
        <f t="shared" si="12"/>
        <v>0</v>
      </c>
      <c r="G379" s="59"/>
      <c r="H379" s="57"/>
      <c r="I379" s="79">
        <f t="shared" si="15"/>
        <v>0</v>
      </c>
      <c r="J379" s="79">
        <f t="shared" si="15"/>
        <v>0</v>
      </c>
      <c r="K379" s="79">
        <f t="shared" si="15"/>
        <v>0</v>
      </c>
      <c r="L379" s="78">
        <f t="shared" si="14"/>
        <v>0</v>
      </c>
      <c r="M379" s="162"/>
    </row>
    <row r="380" spans="1:13" s="151" customFormat="1">
      <c r="A380" s="83">
        <f t="shared" si="13"/>
        <v>0</v>
      </c>
      <c r="B380" s="59"/>
      <c r="C380" s="56"/>
      <c r="D380" s="54"/>
      <c r="E380" s="55"/>
      <c r="F380" s="35">
        <f t="shared" si="12"/>
        <v>0</v>
      </c>
      <c r="G380" s="59"/>
      <c r="H380" s="57"/>
      <c r="I380" s="79">
        <f t="shared" si="15"/>
        <v>0</v>
      </c>
      <c r="J380" s="79">
        <f t="shared" si="15"/>
        <v>0</v>
      </c>
      <c r="K380" s="79">
        <f t="shared" si="15"/>
        <v>0</v>
      </c>
      <c r="L380" s="78">
        <f t="shared" si="14"/>
        <v>0</v>
      </c>
      <c r="M380" s="162"/>
    </row>
    <row r="381" spans="1:13" s="151" customFormat="1">
      <c r="A381" s="83">
        <f t="shared" si="13"/>
        <v>0</v>
      </c>
      <c r="B381" s="59"/>
      <c r="C381" s="56"/>
      <c r="D381" s="54"/>
      <c r="E381" s="55"/>
      <c r="F381" s="35">
        <f t="shared" si="12"/>
        <v>0</v>
      </c>
      <c r="G381" s="59"/>
      <c r="H381" s="57"/>
      <c r="I381" s="79">
        <f t="shared" si="15"/>
        <v>0</v>
      </c>
      <c r="J381" s="79">
        <f t="shared" si="15"/>
        <v>0</v>
      </c>
      <c r="K381" s="79">
        <f t="shared" si="15"/>
        <v>0</v>
      </c>
      <c r="L381" s="78">
        <f t="shared" si="14"/>
        <v>0</v>
      </c>
      <c r="M381" s="162"/>
    </row>
    <row r="382" spans="1:13" s="151" customFormat="1">
      <c r="A382" s="83">
        <f t="shared" si="13"/>
        <v>0</v>
      </c>
      <c r="B382" s="59"/>
      <c r="C382" s="56"/>
      <c r="D382" s="54"/>
      <c r="E382" s="55"/>
      <c r="F382" s="35">
        <f t="shared" si="12"/>
        <v>0</v>
      </c>
      <c r="G382" s="59"/>
      <c r="H382" s="57"/>
      <c r="I382" s="79">
        <f t="shared" si="15"/>
        <v>0</v>
      </c>
      <c r="J382" s="79">
        <f t="shared" si="15"/>
        <v>0</v>
      </c>
      <c r="K382" s="79">
        <f t="shared" si="15"/>
        <v>0</v>
      </c>
      <c r="L382" s="78">
        <f t="shared" si="14"/>
        <v>0</v>
      </c>
      <c r="M382" s="162"/>
    </row>
    <row r="383" spans="1:13" s="151" customFormat="1">
      <c r="A383" s="83">
        <f t="shared" si="13"/>
        <v>0</v>
      </c>
      <c r="B383" s="59"/>
      <c r="C383" s="56"/>
      <c r="D383" s="54"/>
      <c r="E383" s="55"/>
      <c r="F383" s="35">
        <f t="shared" si="12"/>
        <v>0</v>
      </c>
      <c r="G383" s="59"/>
      <c r="H383" s="57"/>
      <c r="I383" s="79">
        <f t="shared" si="15"/>
        <v>0</v>
      </c>
      <c r="J383" s="79">
        <f t="shared" si="15"/>
        <v>0</v>
      </c>
      <c r="K383" s="79">
        <f t="shared" si="15"/>
        <v>0</v>
      </c>
      <c r="L383" s="78">
        <f t="shared" si="14"/>
        <v>0</v>
      </c>
      <c r="M383" s="162"/>
    </row>
    <row r="384" spans="1:13" s="151" customFormat="1">
      <c r="A384" s="83">
        <f t="shared" si="13"/>
        <v>0</v>
      </c>
      <c r="B384" s="59"/>
      <c r="C384" s="56"/>
      <c r="D384" s="54"/>
      <c r="E384" s="55"/>
      <c r="F384" s="35">
        <f t="shared" si="12"/>
        <v>0</v>
      </c>
      <c r="G384" s="59"/>
      <c r="H384" s="57"/>
      <c r="I384" s="79">
        <f t="shared" si="15"/>
        <v>0</v>
      </c>
      <c r="J384" s="79">
        <f t="shared" si="15"/>
        <v>0</v>
      </c>
      <c r="K384" s="79">
        <f t="shared" si="15"/>
        <v>0</v>
      </c>
      <c r="L384" s="78">
        <f t="shared" si="14"/>
        <v>0</v>
      </c>
      <c r="M384" s="162"/>
    </row>
    <row r="385" spans="1:13" s="151" customFormat="1">
      <c r="A385" s="83">
        <f t="shared" si="13"/>
        <v>0</v>
      </c>
      <c r="B385" s="59"/>
      <c r="C385" s="56"/>
      <c r="D385" s="54"/>
      <c r="E385" s="55"/>
      <c r="F385" s="35">
        <f t="shared" ref="F385:F420" si="16">IF(AND((E385+D385/12)&gt;=2021.83,(E385+D385/12)&lt;=2022.75),"0",IF(AND((E385+D385/12)&gt;=2022.83,(E385+D385/12)&lt;=2023.75),"0",IF(AND((E385+D385/12)&gt;=2023.83,(E385+D385/12)&lt;=2024.75),"0",IF(AND((E385+D385/12)&gt;=2024.83,(E385+D385/12)&lt;=2025.75),"R-1",0))))</f>
        <v>0</v>
      </c>
      <c r="G385" s="59"/>
      <c r="H385" s="57"/>
      <c r="I385" s="79">
        <f t="shared" si="15"/>
        <v>0</v>
      </c>
      <c r="J385" s="79">
        <f t="shared" si="15"/>
        <v>0</v>
      </c>
      <c r="K385" s="79">
        <f t="shared" si="15"/>
        <v>0</v>
      </c>
      <c r="L385" s="78">
        <f t="shared" si="14"/>
        <v>0</v>
      </c>
      <c r="M385" s="162"/>
    </row>
    <row r="386" spans="1:13" s="151" customFormat="1">
      <c r="A386" s="83">
        <f t="shared" ref="A386:A420" si="17">A$192</f>
        <v>0</v>
      </c>
      <c r="B386" s="59"/>
      <c r="C386" s="56"/>
      <c r="D386" s="54"/>
      <c r="E386" s="55"/>
      <c r="F386" s="35">
        <f t="shared" si="16"/>
        <v>0</v>
      </c>
      <c r="G386" s="59"/>
      <c r="H386" s="57"/>
      <c r="I386" s="79">
        <f t="shared" si="15"/>
        <v>0</v>
      </c>
      <c r="J386" s="79">
        <f t="shared" si="15"/>
        <v>0</v>
      </c>
      <c r="K386" s="79">
        <f t="shared" si="15"/>
        <v>0</v>
      </c>
      <c r="L386" s="78">
        <f t="shared" si="14"/>
        <v>0</v>
      </c>
      <c r="M386" s="162"/>
    </row>
    <row r="387" spans="1:13" s="151" customFormat="1">
      <c r="A387" s="83">
        <f t="shared" si="17"/>
        <v>0</v>
      </c>
      <c r="B387" s="59"/>
      <c r="C387" s="56"/>
      <c r="D387" s="54"/>
      <c r="E387" s="55"/>
      <c r="F387" s="35">
        <f t="shared" si="16"/>
        <v>0</v>
      </c>
      <c r="G387" s="59"/>
      <c r="H387" s="57"/>
      <c r="I387" s="79">
        <f t="shared" si="15"/>
        <v>0</v>
      </c>
      <c r="J387" s="79">
        <f t="shared" si="15"/>
        <v>0</v>
      </c>
      <c r="K387" s="79">
        <f t="shared" si="15"/>
        <v>0</v>
      </c>
      <c r="L387" s="78">
        <f t="shared" si="14"/>
        <v>0</v>
      </c>
      <c r="M387" s="162"/>
    </row>
    <row r="388" spans="1:13" s="151" customFormat="1">
      <c r="A388" s="83">
        <f t="shared" si="17"/>
        <v>0</v>
      </c>
      <c r="B388" s="59"/>
      <c r="C388" s="56"/>
      <c r="D388" s="54"/>
      <c r="E388" s="55"/>
      <c r="F388" s="35">
        <f t="shared" si="16"/>
        <v>0</v>
      </c>
      <c r="G388" s="59"/>
      <c r="H388" s="57"/>
      <c r="I388" s="79">
        <f t="shared" si="15"/>
        <v>0</v>
      </c>
      <c r="J388" s="79">
        <f t="shared" si="15"/>
        <v>0</v>
      </c>
      <c r="K388" s="79">
        <f t="shared" si="15"/>
        <v>0</v>
      </c>
      <c r="L388" s="78">
        <f t="shared" si="14"/>
        <v>0</v>
      </c>
      <c r="M388" s="162"/>
    </row>
    <row r="389" spans="1:13" s="151" customFormat="1">
      <c r="A389" s="83">
        <f t="shared" si="17"/>
        <v>0</v>
      </c>
      <c r="B389" s="59"/>
      <c r="C389" s="56"/>
      <c r="D389" s="54"/>
      <c r="E389" s="55"/>
      <c r="F389" s="35">
        <f t="shared" si="16"/>
        <v>0</v>
      </c>
      <c r="G389" s="59"/>
      <c r="H389" s="57"/>
      <c r="I389" s="79">
        <f t="shared" si="15"/>
        <v>0</v>
      </c>
      <c r="J389" s="79">
        <f t="shared" si="15"/>
        <v>0</v>
      </c>
      <c r="K389" s="79">
        <f t="shared" si="15"/>
        <v>0</v>
      </c>
      <c r="L389" s="78">
        <f t="shared" si="14"/>
        <v>0</v>
      </c>
      <c r="M389" s="162"/>
    </row>
    <row r="390" spans="1:13" s="151" customFormat="1">
      <c r="A390" s="83">
        <f t="shared" si="17"/>
        <v>0</v>
      </c>
      <c r="B390" s="59"/>
      <c r="C390" s="56"/>
      <c r="D390" s="54"/>
      <c r="E390" s="55"/>
      <c r="F390" s="35">
        <f t="shared" si="16"/>
        <v>0</v>
      </c>
      <c r="G390" s="59"/>
      <c r="H390" s="57"/>
      <c r="I390" s="79">
        <f t="shared" si="15"/>
        <v>0</v>
      </c>
      <c r="J390" s="79">
        <f t="shared" si="15"/>
        <v>0</v>
      </c>
      <c r="K390" s="79">
        <f t="shared" si="15"/>
        <v>0</v>
      </c>
      <c r="L390" s="78">
        <f t="shared" si="14"/>
        <v>0</v>
      </c>
      <c r="M390" s="162"/>
    </row>
    <row r="391" spans="1:13" s="151" customFormat="1">
      <c r="A391" s="83">
        <f t="shared" si="17"/>
        <v>0</v>
      </c>
      <c r="B391" s="59"/>
      <c r="C391" s="56"/>
      <c r="D391" s="54"/>
      <c r="E391" s="55"/>
      <c r="F391" s="35">
        <f t="shared" si="16"/>
        <v>0</v>
      </c>
      <c r="G391" s="59"/>
      <c r="H391" s="57"/>
      <c r="I391" s="79">
        <f t="shared" si="15"/>
        <v>0</v>
      </c>
      <c r="J391" s="79">
        <f t="shared" si="15"/>
        <v>0</v>
      </c>
      <c r="K391" s="79">
        <f t="shared" si="15"/>
        <v>0</v>
      </c>
      <c r="L391" s="78">
        <f t="shared" si="14"/>
        <v>0</v>
      </c>
      <c r="M391" s="162"/>
    </row>
    <row r="392" spans="1:13" s="151" customFormat="1">
      <c r="A392" s="83">
        <f t="shared" si="17"/>
        <v>0</v>
      </c>
      <c r="B392" s="59"/>
      <c r="C392" s="56"/>
      <c r="D392" s="54"/>
      <c r="E392" s="55"/>
      <c r="F392" s="35">
        <f t="shared" si="16"/>
        <v>0</v>
      </c>
      <c r="G392" s="59"/>
      <c r="H392" s="57"/>
      <c r="I392" s="79">
        <f t="shared" si="15"/>
        <v>0</v>
      </c>
      <c r="J392" s="79">
        <f t="shared" si="15"/>
        <v>0</v>
      </c>
      <c r="K392" s="79">
        <f t="shared" si="15"/>
        <v>0</v>
      </c>
      <c r="L392" s="78">
        <f t="shared" si="14"/>
        <v>0</v>
      </c>
      <c r="M392" s="162"/>
    </row>
    <row r="393" spans="1:13" s="151" customFormat="1">
      <c r="A393" s="83">
        <f t="shared" si="17"/>
        <v>0</v>
      </c>
      <c r="B393" s="59"/>
      <c r="C393" s="56"/>
      <c r="D393" s="54"/>
      <c r="E393" s="55"/>
      <c r="F393" s="35">
        <f t="shared" si="16"/>
        <v>0</v>
      </c>
      <c r="G393" s="59"/>
      <c r="H393" s="57"/>
      <c r="I393" s="79">
        <f t="shared" si="15"/>
        <v>0</v>
      </c>
      <c r="J393" s="79">
        <f t="shared" si="15"/>
        <v>0</v>
      </c>
      <c r="K393" s="79">
        <f t="shared" si="15"/>
        <v>0</v>
      </c>
      <c r="L393" s="78">
        <f t="shared" si="14"/>
        <v>0</v>
      </c>
      <c r="M393" s="162"/>
    </row>
    <row r="394" spans="1:13" s="151" customFormat="1">
      <c r="A394" s="83">
        <f t="shared" si="17"/>
        <v>0</v>
      </c>
      <c r="B394" s="59"/>
      <c r="C394" s="56"/>
      <c r="D394" s="54"/>
      <c r="E394" s="55"/>
      <c r="F394" s="35">
        <f t="shared" si="16"/>
        <v>0</v>
      </c>
      <c r="G394" s="59"/>
      <c r="H394" s="57"/>
      <c r="I394" s="79">
        <f t="shared" si="15"/>
        <v>0</v>
      </c>
      <c r="J394" s="79">
        <f t="shared" si="15"/>
        <v>0</v>
      </c>
      <c r="K394" s="79">
        <f t="shared" si="15"/>
        <v>0</v>
      </c>
      <c r="L394" s="78">
        <f t="shared" si="14"/>
        <v>0</v>
      </c>
      <c r="M394" s="162"/>
    </row>
    <row r="395" spans="1:13" s="151" customFormat="1">
      <c r="A395" s="83">
        <f t="shared" si="17"/>
        <v>0</v>
      </c>
      <c r="B395" s="59"/>
      <c r="C395" s="56"/>
      <c r="D395" s="54"/>
      <c r="E395" s="55"/>
      <c r="F395" s="35">
        <f t="shared" si="16"/>
        <v>0</v>
      </c>
      <c r="G395" s="59"/>
      <c r="H395" s="57"/>
      <c r="I395" s="79">
        <f t="shared" si="15"/>
        <v>0</v>
      </c>
      <c r="J395" s="79">
        <f t="shared" si="15"/>
        <v>0</v>
      </c>
      <c r="K395" s="79">
        <f t="shared" si="15"/>
        <v>0</v>
      </c>
      <c r="L395" s="78">
        <f t="shared" si="14"/>
        <v>0</v>
      </c>
      <c r="M395" s="162"/>
    </row>
    <row r="396" spans="1:13" s="151" customFormat="1">
      <c r="A396" s="83">
        <f t="shared" si="17"/>
        <v>0</v>
      </c>
      <c r="B396" s="59"/>
      <c r="C396" s="56"/>
      <c r="D396" s="54"/>
      <c r="E396" s="55"/>
      <c r="F396" s="35">
        <f t="shared" si="16"/>
        <v>0</v>
      </c>
      <c r="G396" s="59"/>
      <c r="H396" s="57"/>
      <c r="I396" s="79">
        <f t="shared" si="15"/>
        <v>0</v>
      </c>
      <c r="J396" s="79">
        <f t="shared" si="15"/>
        <v>0</v>
      </c>
      <c r="K396" s="79">
        <f t="shared" si="15"/>
        <v>0</v>
      </c>
      <c r="L396" s="78">
        <f t="shared" si="14"/>
        <v>0</v>
      </c>
      <c r="M396" s="162"/>
    </row>
    <row r="397" spans="1:13" s="151" customFormat="1">
      <c r="A397" s="83">
        <f t="shared" si="17"/>
        <v>0</v>
      </c>
      <c r="B397" s="59"/>
      <c r="C397" s="56"/>
      <c r="D397" s="54"/>
      <c r="E397" s="55"/>
      <c r="F397" s="35">
        <f t="shared" si="16"/>
        <v>0</v>
      </c>
      <c r="G397" s="59"/>
      <c r="H397" s="57"/>
      <c r="I397" s="79">
        <f t="shared" si="15"/>
        <v>0</v>
      </c>
      <c r="J397" s="79">
        <f t="shared" si="15"/>
        <v>0</v>
      </c>
      <c r="K397" s="79">
        <f t="shared" si="15"/>
        <v>0</v>
      </c>
      <c r="L397" s="78">
        <f t="shared" si="14"/>
        <v>0</v>
      </c>
      <c r="M397" s="162"/>
    </row>
    <row r="398" spans="1:13" s="151" customFormat="1">
      <c r="A398" s="83">
        <f t="shared" si="17"/>
        <v>0</v>
      </c>
      <c r="B398" s="59"/>
      <c r="C398" s="56"/>
      <c r="D398" s="54"/>
      <c r="E398" s="55"/>
      <c r="F398" s="35">
        <f t="shared" si="16"/>
        <v>0</v>
      </c>
      <c r="G398" s="59"/>
      <c r="H398" s="57"/>
      <c r="I398" s="79">
        <f t="shared" si="15"/>
        <v>0</v>
      </c>
      <c r="J398" s="79">
        <f t="shared" si="15"/>
        <v>0</v>
      </c>
      <c r="K398" s="79">
        <f t="shared" si="15"/>
        <v>0</v>
      </c>
      <c r="L398" s="78">
        <f t="shared" si="14"/>
        <v>0</v>
      </c>
      <c r="M398" s="162"/>
    </row>
    <row r="399" spans="1:13" s="151" customFormat="1">
      <c r="A399" s="83">
        <f t="shared" si="17"/>
        <v>0</v>
      </c>
      <c r="B399" s="59"/>
      <c r="C399" s="56"/>
      <c r="D399" s="54"/>
      <c r="E399" s="55"/>
      <c r="F399" s="35">
        <f t="shared" si="16"/>
        <v>0</v>
      </c>
      <c r="G399" s="59"/>
      <c r="H399" s="57"/>
      <c r="I399" s="79">
        <f t="shared" si="15"/>
        <v>0</v>
      </c>
      <c r="J399" s="79">
        <f t="shared" si="15"/>
        <v>0</v>
      </c>
      <c r="K399" s="79">
        <f t="shared" si="15"/>
        <v>0</v>
      </c>
      <c r="L399" s="78">
        <f t="shared" si="14"/>
        <v>0</v>
      </c>
      <c r="M399" s="162"/>
    </row>
    <row r="400" spans="1:13" s="151" customFormat="1">
      <c r="A400" s="83">
        <f t="shared" si="17"/>
        <v>0</v>
      </c>
      <c r="B400" s="59"/>
      <c r="C400" s="56"/>
      <c r="D400" s="54"/>
      <c r="E400" s="55"/>
      <c r="F400" s="35">
        <f t="shared" si="16"/>
        <v>0</v>
      </c>
      <c r="G400" s="59"/>
      <c r="H400" s="57"/>
      <c r="I400" s="79">
        <f t="shared" si="15"/>
        <v>0</v>
      </c>
      <c r="J400" s="79">
        <f t="shared" si="15"/>
        <v>0</v>
      </c>
      <c r="K400" s="79">
        <f t="shared" si="15"/>
        <v>0</v>
      </c>
      <c r="L400" s="78">
        <f t="shared" ref="L400:L420" si="18">+IF($F400=L$191,$H400,0)</f>
        <v>0</v>
      </c>
      <c r="M400" s="162"/>
    </row>
    <row r="401" spans="1:13" s="151" customFormat="1">
      <c r="A401" s="83">
        <f t="shared" si="17"/>
        <v>0</v>
      </c>
      <c r="B401" s="59"/>
      <c r="C401" s="56"/>
      <c r="D401" s="54"/>
      <c r="E401" s="55"/>
      <c r="F401" s="35">
        <f t="shared" si="16"/>
        <v>0</v>
      </c>
      <c r="G401" s="59"/>
      <c r="H401" s="57"/>
      <c r="I401" s="79">
        <f t="shared" ref="I401:K420" si="19">+IF($F401=I$191,$H401,0)</f>
        <v>0</v>
      </c>
      <c r="J401" s="79">
        <f t="shared" si="19"/>
        <v>0</v>
      </c>
      <c r="K401" s="79">
        <f t="shared" si="19"/>
        <v>0</v>
      </c>
      <c r="L401" s="78">
        <f t="shared" si="18"/>
        <v>0</v>
      </c>
      <c r="M401" s="162"/>
    </row>
    <row r="402" spans="1:13" s="151" customFormat="1">
      <c r="A402" s="83">
        <f t="shared" si="17"/>
        <v>0</v>
      </c>
      <c r="B402" s="59"/>
      <c r="C402" s="56"/>
      <c r="D402" s="54"/>
      <c r="E402" s="55"/>
      <c r="F402" s="35">
        <f t="shared" si="16"/>
        <v>0</v>
      </c>
      <c r="G402" s="59"/>
      <c r="H402" s="57"/>
      <c r="I402" s="79">
        <f t="shared" si="19"/>
        <v>0</v>
      </c>
      <c r="J402" s="79">
        <f t="shared" si="19"/>
        <v>0</v>
      </c>
      <c r="K402" s="79">
        <f t="shared" si="19"/>
        <v>0</v>
      </c>
      <c r="L402" s="78">
        <f t="shared" si="18"/>
        <v>0</v>
      </c>
      <c r="M402" s="162"/>
    </row>
    <row r="403" spans="1:13" s="151" customFormat="1">
      <c r="A403" s="83">
        <f t="shared" si="17"/>
        <v>0</v>
      </c>
      <c r="B403" s="59"/>
      <c r="C403" s="56"/>
      <c r="D403" s="54"/>
      <c r="E403" s="55"/>
      <c r="F403" s="35">
        <f t="shared" si="16"/>
        <v>0</v>
      </c>
      <c r="G403" s="59"/>
      <c r="H403" s="57"/>
      <c r="I403" s="79">
        <f t="shared" si="19"/>
        <v>0</v>
      </c>
      <c r="J403" s="79">
        <f t="shared" si="19"/>
        <v>0</v>
      </c>
      <c r="K403" s="79">
        <f t="shared" si="19"/>
        <v>0</v>
      </c>
      <c r="L403" s="78">
        <f t="shared" si="18"/>
        <v>0</v>
      </c>
      <c r="M403" s="162"/>
    </row>
    <row r="404" spans="1:13" s="151" customFormat="1">
      <c r="A404" s="83">
        <f t="shared" si="17"/>
        <v>0</v>
      </c>
      <c r="B404" s="59"/>
      <c r="C404" s="56"/>
      <c r="D404" s="54"/>
      <c r="E404" s="55"/>
      <c r="F404" s="35">
        <f t="shared" si="16"/>
        <v>0</v>
      </c>
      <c r="G404" s="59"/>
      <c r="H404" s="57"/>
      <c r="I404" s="79">
        <f t="shared" si="19"/>
        <v>0</v>
      </c>
      <c r="J404" s="79">
        <f t="shared" si="19"/>
        <v>0</v>
      </c>
      <c r="K404" s="79">
        <f t="shared" si="19"/>
        <v>0</v>
      </c>
      <c r="L404" s="78">
        <f t="shared" si="18"/>
        <v>0</v>
      </c>
      <c r="M404" s="162"/>
    </row>
    <row r="405" spans="1:13" s="151" customFormat="1">
      <c r="A405" s="83">
        <f t="shared" si="17"/>
        <v>0</v>
      </c>
      <c r="B405" s="59"/>
      <c r="C405" s="56"/>
      <c r="D405" s="54"/>
      <c r="E405" s="55"/>
      <c r="F405" s="35">
        <f t="shared" si="16"/>
        <v>0</v>
      </c>
      <c r="G405" s="59"/>
      <c r="H405" s="57"/>
      <c r="I405" s="79">
        <f t="shared" si="19"/>
        <v>0</v>
      </c>
      <c r="J405" s="79">
        <f t="shared" si="19"/>
        <v>0</v>
      </c>
      <c r="K405" s="79">
        <f t="shared" si="19"/>
        <v>0</v>
      </c>
      <c r="L405" s="78">
        <f t="shared" si="18"/>
        <v>0</v>
      </c>
      <c r="M405" s="162"/>
    </row>
    <row r="406" spans="1:13" s="151" customFormat="1">
      <c r="A406" s="83">
        <f t="shared" si="17"/>
        <v>0</v>
      </c>
      <c r="B406" s="59"/>
      <c r="C406" s="56"/>
      <c r="D406" s="54"/>
      <c r="E406" s="55"/>
      <c r="F406" s="35">
        <f t="shared" si="16"/>
        <v>0</v>
      </c>
      <c r="G406" s="59"/>
      <c r="H406" s="57"/>
      <c r="I406" s="79">
        <f t="shared" si="19"/>
        <v>0</v>
      </c>
      <c r="J406" s="79">
        <f t="shared" si="19"/>
        <v>0</v>
      </c>
      <c r="K406" s="79">
        <f t="shared" si="19"/>
        <v>0</v>
      </c>
      <c r="L406" s="78">
        <f t="shared" si="18"/>
        <v>0</v>
      </c>
      <c r="M406" s="162"/>
    </row>
    <row r="407" spans="1:13" s="151" customFormat="1">
      <c r="A407" s="83">
        <f t="shared" si="17"/>
        <v>0</v>
      </c>
      <c r="B407" s="59"/>
      <c r="C407" s="56"/>
      <c r="D407" s="54"/>
      <c r="E407" s="55"/>
      <c r="F407" s="35">
        <f t="shared" si="16"/>
        <v>0</v>
      </c>
      <c r="G407" s="59"/>
      <c r="H407" s="57"/>
      <c r="I407" s="79">
        <f t="shared" si="19"/>
        <v>0</v>
      </c>
      <c r="J407" s="79">
        <f t="shared" si="19"/>
        <v>0</v>
      </c>
      <c r="K407" s="79">
        <f t="shared" si="19"/>
        <v>0</v>
      </c>
      <c r="L407" s="78">
        <f t="shared" si="18"/>
        <v>0</v>
      </c>
      <c r="M407" s="162"/>
    </row>
    <row r="408" spans="1:13" s="151" customFormat="1">
      <c r="A408" s="83">
        <f t="shared" si="17"/>
        <v>0</v>
      </c>
      <c r="B408" s="59"/>
      <c r="C408" s="56"/>
      <c r="D408" s="54"/>
      <c r="E408" s="55"/>
      <c r="F408" s="35">
        <f t="shared" si="16"/>
        <v>0</v>
      </c>
      <c r="G408" s="59"/>
      <c r="H408" s="57"/>
      <c r="I408" s="79">
        <f t="shared" si="19"/>
        <v>0</v>
      </c>
      <c r="J408" s="79">
        <f t="shared" si="19"/>
        <v>0</v>
      </c>
      <c r="K408" s="79">
        <f t="shared" si="19"/>
        <v>0</v>
      </c>
      <c r="L408" s="78">
        <f t="shared" si="18"/>
        <v>0</v>
      </c>
      <c r="M408" s="162"/>
    </row>
    <row r="409" spans="1:13" s="151" customFormat="1">
      <c r="A409" s="83">
        <f t="shared" si="17"/>
        <v>0</v>
      </c>
      <c r="B409" s="59"/>
      <c r="C409" s="56"/>
      <c r="D409" s="54"/>
      <c r="E409" s="55"/>
      <c r="F409" s="35">
        <f t="shared" si="16"/>
        <v>0</v>
      </c>
      <c r="G409" s="59"/>
      <c r="H409" s="57"/>
      <c r="I409" s="79">
        <f t="shared" si="19"/>
        <v>0</v>
      </c>
      <c r="J409" s="79">
        <f t="shared" si="19"/>
        <v>0</v>
      </c>
      <c r="K409" s="79">
        <f t="shared" si="19"/>
        <v>0</v>
      </c>
      <c r="L409" s="78">
        <f t="shared" si="18"/>
        <v>0</v>
      </c>
      <c r="M409" s="162"/>
    </row>
    <row r="410" spans="1:13" s="151" customFormat="1">
      <c r="A410" s="83">
        <f t="shared" si="17"/>
        <v>0</v>
      </c>
      <c r="B410" s="59"/>
      <c r="C410" s="56"/>
      <c r="D410" s="54"/>
      <c r="E410" s="55"/>
      <c r="F410" s="35">
        <f t="shared" si="16"/>
        <v>0</v>
      </c>
      <c r="G410" s="59"/>
      <c r="H410" s="57"/>
      <c r="I410" s="79">
        <f t="shared" si="19"/>
        <v>0</v>
      </c>
      <c r="J410" s="79">
        <f t="shared" si="19"/>
        <v>0</v>
      </c>
      <c r="K410" s="79">
        <f t="shared" si="19"/>
        <v>0</v>
      </c>
      <c r="L410" s="78">
        <f t="shared" si="18"/>
        <v>0</v>
      </c>
      <c r="M410" s="162"/>
    </row>
    <row r="411" spans="1:13" s="151" customFormat="1">
      <c r="A411" s="83">
        <f t="shared" si="17"/>
        <v>0</v>
      </c>
      <c r="B411" s="59"/>
      <c r="C411" s="56"/>
      <c r="D411" s="54"/>
      <c r="E411" s="55"/>
      <c r="F411" s="35">
        <f t="shared" si="16"/>
        <v>0</v>
      </c>
      <c r="G411" s="59"/>
      <c r="H411" s="57"/>
      <c r="I411" s="79">
        <f t="shared" si="19"/>
        <v>0</v>
      </c>
      <c r="J411" s="79">
        <f t="shared" si="19"/>
        <v>0</v>
      </c>
      <c r="K411" s="79">
        <f t="shared" si="19"/>
        <v>0</v>
      </c>
      <c r="L411" s="78">
        <f t="shared" si="18"/>
        <v>0</v>
      </c>
      <c r="M411" s="162"/>
    </row>
    <row r="412" spans="1:13" s="151" customFormat="1">
      <c r="A412" s="83">
        <f t="shared" si="17"/>
        <v>0</v>
      </c>
      <c r="B412" s="59"/>
      <c r="C412" s="56"/>
      <c r="D412" s="54"/>
      <c r="E412" s="55"/>
      <c r="F412" s="35">
        <f t="shared" si="16"/>
        <v>0</v>
      </c>
      <c r="G412" s="59"/>
      <c r="H412" s="57"/>
      <c r="I412" s="79">
        <f t="shared" si="19"/>
        <v>0</v>
      </c>
      <c r="J412" s="79">
        <f t="shared" si="19"/>
        <v>0</v>
      </c>
      <c r="K412" s="79">
        <f t="shared" si="19"/>
        <v>0</v>
      </c>
      <c r="L412" s="78">
        <f t="shared" si="18"/>
        <v>0</v>
      </c>
      <c r="M412" s="162"/>
    </row>
    <row r="413" spans="1:13" s="151" customFormat="1">
      <c r="A413" s="83">
        <f t="shared" si="17"/>
        <v>0</v>
      </c>
      <c r="B413" s="59"/>
      <c r="C413" s="56"/>
      <c r="D413" s="54"/>
      <c r="E413" s="55"/>
      <c r="F413" s="35">
        <f t="shared" si="16"/>
        <v>0</v>
      </c>
      <c r="G413" s="59"/>
      <c r="H413" s="57"/>
      <c r="I413" s="79">
        <f t="shared" si="19"/>
        <v>0</v>
      </c>
      <c r="J413" s="79">
        <f t="shared" si="19"/>
        <v>0</v>
      </c>
      <c r="K413" s="79">
        <f t="shared" si="19"/>
        <v>0</v>
      </c>
      <c r="L413" s="78">
        <f t="shared" si="18"/>
        <v>0</v>
      </c>
      <c r="M413" s="162"/>
    </row>
    <row r="414" spans="1:13" s="151" customFormat="1">
      <c r="A414" s="83">
        <f t="shared" si="17"/>
        <v>0</v>
      </c>
      <c r="B414" s="59"/>
      <c r="C414" s="56"/>
      <c r="D414" s="54"/>
      <c r="E414" s="55"/>
      <c r="F414" s="35">
        <f t="shared" si="16"/>
        <v>0</v>
      </c>
      <c r="G414" s="59"/>
      <c r="H414" s="57"/>
      <c r="I414" s="79">
        <f t="shared" si="19"/>
        <v>0</v>
      </c>
      <c r="J414" s="79">
        <f t="shared" si="19"/>
        <v>0</v>
      </c>
      <c r="K414" s="79">
        <f t="shared" si="19"/>
        <v>0</v>
      </c>
      <c r="L414" s="78">
        <f t="shared" si="18"/>
        <v>0</v>
      </c>
      <c r="M414" s="162"/>
    </row>
    <row r="415" spans="1:13" s="151" customFormat="1">
      <c r="A415" s="83">
        <f t="shared" si="17"/>
        <v>0</v>
      </c>
      <c r="B415" s="59"/>
      <c r="C415" s="56"/>
      <c r="D415" s="54"/>
      <c r="E415" s="55"/>
      <c r="F415" s="35">
        <f t="shared" si="16"/>
        <v>0</v>
      </c>
      <c r="G415" s="59"/>
      <c r="H415" s="57"/>
      <c r="I415" s="79">
        <f t="shared" si="19"/>
        <v>0</v>
      </c>
      <c r="J415" s="79">
        <f t="shared" si="19"/>
        <v>0</v>
      </c>
      <c r="K415" s="79">
        <f t="shared" si="19"/>
        <v>0</v>
      </c>
      <c r="L415" s="78">
        <f t="shared" si="18"/>
        <v>0</v>
      </c>
      <c r="M415" s="162"/>
    </row>
    <row r="416" spans="1:13" s="151" customFormat="1">
      <c r="A416" s="83">
        <f t="shared" si="17"/>
        <v>0</v>
      </c>
      <c r="B416" s="59"/>
      <c r="C416" s="56"/>
      <c r="D416" s="54"/>
      <c r="E416" s="55"/>
      <c r="F416" s="35">
        <f t="shared" si="16"/>
        <v>0</v>
      </c>
      <c r="G416" s="59"/>
      <c r="H416" s="57"/>
      <c r="I416" s="79">
        <f t="shared" si="19"/>
        <v>0</v>
      </c>
      <c r="J416" s="79">
        <f t="shared" si="19"/>
        <v>0</v>
      </c>
      <c r="K416" s="79">
        <f t="shared" si="19"/>
        <v>0</v>
      </c>
      <c r="L416" s="78">
        <f t="shared" si="18"/>
        <v>0</v>
      </c>
      <c r="M416" s="162"/>
    </row>
    <row r="417" spans="1:13" s="151" customFormat="1">
      <c r="A417" s="83">
        <f t="shared" si="17"/>
        <v>0</v>
      </c>
      <c r="B417" s="59"/>
      <c r="C417" s="56"/>
      <c r="D417" s="54"/>
      <c r="E417" s="55"/>
      <c r="F417" s="35">
        <f t="shared" si="16"/>
        <v>0</v>
      </c>
      <c r="G417" s="59"/>
      <c r="H417" s="57"/>
      <c r="I417" s="79">
        <f t="shared" si="19"/>
        <v>0</v>
      </c>
      <c r="J417" s="79">
        <f t="shared" si="19"/>
        <v>0</v>
      </c>
      <c r="K417" s="79">
        <f t="shared" si="19"/>
        <v>0</v>
      </c>
      <c r="L417" s="78">
        <f t="shared" si="18"/>
        <v>0</v>
      </c>
      <c r="M417" s="162"/>
    </row>
    <row r="418" spans="1:13" s="151" customFormat="1">
      <c r="A418" s="83">
        <f t="shared" si="17"/>
        <v>0</v>
      </c>
      <c r="B418" s="59"/>
      <c r="C418" s="56"/>
      <c r="D418" s="54"/>
      <c r="E418" s="55"/>
      <c r="F418" s="35">
        <f t="shared" si="16"/>
        <v>0</v>
      </c>
      <c r="G418" s="59"/>
      <c r="H418" s="57"/>
      <c r="I418" s="79">
        <f t="shared" si="19"/>
        <v>0</v>
      </c>
      <c r="J418" s="79">
        <f t="shared" si="19"/>
        <v>0</v>
      </c>
      <c r="K418" s="79">
        <f t="shared" si="19"/>
        <v>0</v>
      </c>
      <c r="L418" s="78">
        <f t="shared" si="18"/>
        <v>0</v>
      </c>
      <c r="M418" s="162"/>
    </row>
    <row r="419" spans="1:13" s="151" customFormat="1">
      <c r="A419" s="83">
        <f t="shared" si="17"/>
        <v>0</v>
      </c>
      <c r="B419" s="59"/>
      <c r="C419" s="56"/>
      <c r="D419" s="54"/>
      <c r="E419" s="55"/>
      <c r="F419" s="35">
        <f t="shared" si="16"/>
        <v>0</v>
      </c>
      <c r="G419" s="59"/>
      <c r="H419" s="57"/>
      <c r="I419" s="79">
        <f t="shared" si="19"/>
        <v>0</v>
      </c>
      <c r="J419" s="79">
        <f t="shared" si="19"/>
        <v>0</v>
      </c>
      <c r="K419" s="79">
        <f t="shared" si="19"/>
        <v>0</v>
      </c>
      <c r="L419" s="78">
        <f t="shared" si="18"/>
        <v>0</v>
      </c>
      <c r="M419" s="162"/>
    </row>
    <row r="420" spans="1:13" s="151" customFormat="1">
      <c r="A420" s="83">
        <f t="shared" si="17"/>
        <v>0</v>
      </c>
      <c r="B420" s="59"/>
      <c r="C420" s="56"/>
      <c r="D420" s="54"/>
      <c r="E420" s="55"/>
      <c r="F420" s="35">
        <f t="shared" si="16"/>
        <v>0</v>
      </c>
      <c r="G420" s="59"/>
      <c r="H420" s="57"/>
      <c r="I420" s="79">
        <f t="shared" si="19"/>
        <v>0</v>
      </c>
      <c r="J420" s="79">
        <f t="shared" si="19"/>
        <v>0</v>
      </c>
      <c r="K420" s="79">
        <f t="shared" si="19"/>
        <v>0</v>
      </c>
      <c r="L420" s="78">
        <f t="shared" si="18"/>
        <v>0</v>
      </c>
      <c r="M420" s="162"/>
    </row>
    <row r="421" spans="1:13" s="151" customFormat="1" ht="12">
      <c r="D421" s="153"/>
      <c r="E421" s="153"/>
      <c r="F421" s="153"/>
      <c r="H421" s="153"/>
      <c r="I421" s="153"/>
      <c r="J421" s="153"/>
      <c r="K421" s="153"/>
      <c r="L421" s="153"/>
      <c r="M421" s="144"/>
    </row>
    <row r="422" spans="1:13" s="151" customFormat="1" ht="12">
      <c r="D422" s="153"/>
      <c r="E422" s="153"/>
      <c r="F422" s="153"/>
      <c r="H422" s="153"/>
      <c r="I422" s="153"/>
      <c r="J422" s="153"/>
      <c r="K422" s="153"/>
      <c r="L422" s="153"/>
      <c r="M422" s="144"/>
    </row>
    <row r="423" spans="1:13" s="151" customFormat="1" ht="12">
      <c r="A423" s="154" t="s">
        <v>597</v>
      </c>
      <c r="D423" s="153"/>
      <c r="E423" s="153"/>
      <c r="F423" s="153"/>
      <c r="H423" s="153"/>
      <c r="I423" s="153"/>
      <c r="J423" s="153"/>
      <c r="K423" s="153"/>
      <c r="L423" s="153"/>
      <c r="M423" s="144"/>
    </row>
    <row r="424" spans="1:13" s="151" customFormat="1" ht="12">
      <c r="C424" s="408" t="s">
        <v>598</v>
      </c>
      <c r="D424" s="409"/>
      <c r="E424" s="409"/>
      <c r="F424" s="153"/>
      <c r="H424" s="153"/>
      <c r="I424" s="153"/>
      <c r="J424" s="153"/>
      <c r="K424" s="153"/>
      <c r="L424" s="153"/>
      <c r="M424" s="144"/>
    </row>
    <row r="425" spans="1:13" s="151" customFormat="1" ht="33" customHeight="1" thickBot="1">
      <c r="A425" s="406" t="s">
        <v>599</v>
      </c>
      <c r="B425" s="407"/>
      <c r="C425" s="80" t="s">
        <v>478</v>
      </c>
      <c r="D425" s="80" t="s">
        <v>479</v>
      </c>
      <c r="E425" s="80" t="s">
        <v>480</v>
      </c>
      <c r="F425" s="80" t="s">
        <v>481</v>
      </c>
      <c r="G425" s="90" t="s">
        <v>600</v>
      </c>
      <c r="H425" s="153"/>
      <c r="I425" s="153"/>
      <c r="J425" s="153"/>
      <c r="K425" s="153"/>
      <c r="L425" s="153"/>
      <c r="M425" s="144"/>
    </row>
    <row r="426" spans="1:13" s="151" customFormat="1" thickTop="1">
      <c r="A426" s="81">
        <f>+A$192</f>
        <v>0</v>
      </c>
      <c r="B426" s="82">
        <f>+Vysledky!B78</f>
        <v>0</v>
      </c>
      <c r="C426" s="211" t="str">
        <f>IF(+OR(B426=B$439,B426=B$440,B426=B$441,B426=B$442),IF($H426&lt;=$N$2,SUMIF($B$192:$L$420,$B426,I$192:I$420),""),IF($H426&lt;=$N$2,IFERROR(VLOOKUP(B426,PPold!B:K,8,0),0),""))</f>
        <v/>
      </c>
      <c r="D426" s="78" t="str">
        <f>IF(+OR(B426=B$439,B426=B$440,B426=B$441,B426=B$442),IF($H426&lt;=$N$2,SUMIF($B$192:$L$420,$B426,I$192:I$420),""),IF($H426&lt;=$N$2,IFERROR(VLOOKUP(B426,PPold!B:K,9,0),0),""))</f>
        <v/>
      </c>
      <c r="E426" s="78" t="str">
        <f>IF(+OR(B426=B$439,B426=B$440,B426=B$441,B426=B$442),IF($H426&lt;=$N$2,SUMIF($B$192:$L$420,$B426,I$192:I$420),""),IF($H426&lt;=$N$2,IFERROR(VLOOKUP(B426,PPold!B:K,10,0),0),""))</f>
        <v/>
      </c>
      <c r="F426" s="78" t="str">
        <f>IF($H426&lt;=$N$2,SUMIF($B$192:$L$420,$B426,L$192:L$420),"")</f>
        <v/>
      </c>
      <c r="G426" s="78">
        <f>SUM(C426:F426)</f>
        <v>0</v>
      </c>
      <c r="H426" s="163">
        <v>1</v>
      </c>
      <c r="I426" s="153"/>
      <c r="J426" s="153"/>
      <c r="K426" s="153"/>
      <c r="L426" s="153"/>
      <c r="M426" s="144"/>
    </row>
    <row r="427" spans="1:13" s="151" customFormat="1" ht="12">
      <c r="A427" s="83">
        <f t="shared" ref="A427:A435" si="20">+A$192</f>
        <v>0</v>
      </c>
      <c r="B427" s="84">
        <f>+Vysledky!B79</f>
        <v>0</v>
      </c>
      <c r="C427" s="211" t="str">
        <f>IF(+OR(B427=B$439,B427=B$440,B427=B$441,B427=B$442),IF($H427&lt;=$N$2,SUMIF($B$192:$L$420,$B427,I$192:I$420),""),IF($H427&lt;=$N$2,IFERROR(VLOOKUP(B427,PPold!B:K,8,0),0),""))</f>
        <v/>
      </c>
      <c r="D427" s="79" t="str">
        <f>IF(+OR(B427=B$439,B427=B$440,B427=B$441,B427=B$442),IF($H427&lt;=$N$2,SUMIF($B$192:$L$420,$B427,I$192:I$420),""),IF($H427&lt;=$N$2,IFERROR(VLOOKUP(B427,PPold!B:K,9,0),0),""))</f>
        <v/>
      </c>
      <c r="E427" s="79" t="str">
        <f>IF(+OR(B427=B$439,B427=B$440,B427=B$441,B427=B$442),IF($H427&lt;=$N$2,SUMIF($B$192:$L$420,$B427,I$192:I$420),""),IF($H427&lt;=$N$2,IFERROR(VLOOKUP(B427,PPold!B:K,10,0),0),""))</f>
        <v/>
      </c>
      <c r="F427" s="79" t="str">
        <f t="shared" ref="F427:F435" si="21">IF($H427&lt;=$N$2,SUMIF($B$192:$L$420,$B427,L$192:L$420),"")</f>
        <v/>
      </c>
      <c r="G427" s="79">
        <f t="shared" ref="G427:G436" si="22">SUM(C427:F427)</f>
        <v>0</v>
      </c>
      <c r="H427" s="163">
        <v>2</v>
      </c>
      <c r="I427" s="153"/>
      <c r="J427" s="153"/>
      <c r="K427" s="153"/>
      <c r="L427" s="153"/>
      <c r="M427" s="144"/>
    </row>
    <row r="428" spans="1:13" s="151" customFormat="1" ht="12">
      <c r="A428" s="83">
        <f t="shared" si="20"/>
        <v>0</v>
      </c>
      <c r="B428" s="84">
        <f>+Vysledky!B80</f>
        <v>0</v>
      </c>
      <c r="C428" s="211" t="str">
        <f>IF(+OR(B428=B$439,B428=B$440,B428=B$441,B428=B$442),IF($H428&lt;=$N$2,SUMIF($B$192:$L$420,$B428,I$192:I$420),""),IF($H428&lt;=$N$2,IFERROR(VLOOKUP(B428,PPold!B:K,8,0),0),""))</f>
        <v/>
      </c>
      <c r="D428" s="79" t="str">
        <f>IF(+OR(B428=B$439,B428=B$440,B428=B$441,B428=B$442),IF($H428&lt;=$N$2,SUMIF($B$192:$L$420,$B428,I$192:I$420),""),IF($H428&lt;=$N$2,IFERROR(VLOOKUP(B428,PPold!B:K,9,0),0),""))</f>
        <v/>
      </c>
      <c r="E428" s="79" t="str">
        <f>IF(+OR(B428=B$439,B428=B$440,B428=B$441,B428=B$442),IF($H428&lt;=$N$2,SUMIF($B$192:$L$420,$B428,I$192:I$420),""),IF($H428&lt;=$N$2,IFERROR(VLOOKUP(B428,PPold!B:K,10,0),0),""))</f>
        <v/>
      </c>
      <c r="F428" s="79" t="str">
        <f t="shared" si="21"/>
        <v/>
      </c>
      <c r="G428" s="79">
        <f t="shared" si="22"/>
        <v>0</v>
      </c>
      <c r="H428" s="163">
        <v>3</v>
      </c>
      <c r="I428" s="153"/>
      <c r="J428" s="153"/>
      <c r="K428" s="153"/>
      <c r="L428" s="153"/>
      <c r="M428" s="144"/>
    </row>
    <row r="429" spans="1:13" s="151" customFormat="1" ht="12">
      <c r="A429" s="83">
        <f t="shared" si="20"/>
        <v>0</v>
      </c>
      <c r="B429" s="84">
        <f>+Vysledky!B81</f>
        <v>0</v>
      </c>
      <c r="C429" s="211" t="str">
        <f>IF(+OR(B429=B$439,B429=B$440,B429=B$441,B429=B$442),IF($H429&lt;=$N$2,SUMIF($B$192:$L$420,$B429,I$192:I$420),""),IF($H429&lt;=$N$2,IFERROR(VLOOKUP(B429,PPold!B:K,8,0),0),""))</f>
        <v/>
      </c>
      <c r="D429" s="79" t="str">
        <f>IF(+OR(B429=B$439,B429=B$440,B429=B$441,B429=B$442),IF($H429&lt;=$N$2,SUMIF($B$192:$L$420,$B429,I$192:I$420),""),IF($H429&lt;=$N$2,IFERROR(VLOOKUP(B429,PPold!B:K,9,0),0),""))</f>
        <v/>
      </c>
      <c r="E429" s="79" t="str">
        <f>IF(+OR(B429=B$439,B429=B$440,B429=B$441,B429=B$442),IF($H429&lt;=$N$2,SUMIF($B$192:$L$420,$B429,I$192:I$420),""),IF($H429&lt;=$N$2,IFERROR(VLOOKUP(B429,PPold!B:K,10,0),0),""))</f>
        <v/>
      </c>
      <c r="F429" s="79" t="str">
        <f t="shared" si="21"/>
        <v/>
      </c>
      <c r="G429" s="79">
        <f t="shared" si="22"/>
        <v>0</v>
      </c>
      <c r="H429" s="163">
        <v>4</v>
      </c>
      <c r="I429" s="153"/>
      <c r="J429" s="153"/>
      <c r="K429" s="153"/>
      <c r="L429" s="153"/>
      <c r="M429" s="144"/>
    </row>
    <row r="430" spans="1:13" s="151" customFormat="1" ht="12">
      <c r="A430" s="83">
        <f t="shared" si="20"/>
        <v>0</v>
      </c>
      <c r="B430" s="84">
        <f>+Vysledky!B82</f>
        <v>0</v>
      </c>
      <c r="C430" s="211" t="str">
        <f>IF(+OR(B430=B$439,B430=B$440,B430=B$441,B430=B$442),IF($H430&lt;=$N$2,SUMIF($B$192:$L$420,$B430,I$192:I$420),""),IF($H430&lt;=$N$2,IFERROR(VLOOKUP(B430,PPold!B:K,8,0),0),""))</f>
        <v/>
      </c>
      <c r="D430" s="79" t="str">
        <f>IF(+OR(B430=B$439,B430=B$440,B430=B$441,B430=B$442),IF($H430&lt;=$N$2,SUMIF($B$192:$L$420,$B430,I$192:I$420),""),IF($H430&lt;=$N$2,IFERROR(VLOOKUP(B430,PPold!B:K,9,0),0),""))</f>
        <v/>
      </c>
      <c r="E430" s="79" t="str">
        <f>IF(+OR(B430=B$439,B430=B$440,B430=B$441,B430=B$442),IF($H430&lt;=$N$2,SUMIF($B$192:$L$420,$B430,I$192:I$420),""),IF($H430&lt;=$N$2,IFERROR(VLOOKUP(B430,PPold!B:K,10,0),0),""))</f>
        <v/>
      </c>
      <c r="F430" s="79" t="str">
        <f t="shared" si="21"/>
        <v/>
      </c>
      <c r="G430" s="79">
        <f t="shared" si="22"/>
        <v>0</v>
      </c>
      <c r="H430" s="163">
        <v>5</v>
      </c>
      <c r="I430" s="153"/>
      <c r="J430" s="153"/>
      <c r="K430" s="153"/>
      <c r="L430" s="153"/>
      <c r="M430" s="144"/>
    </row>
    <row r="431" spans="1:13" s="151" customFormat="1" ht="12">
      <c r="A431" s="83">
        <f t="shared" si="20"/>
        <v>0</v>
      </c>
      <c r="B431" s="84">
        <f>+Vysledky!B83</f>
        <v>0</v>
      </c>
      <c r="C431" s="211" t="str">
        <f>IF(+OR(B431=B$439,B431=B$440,B431=B$441,B431=B$442),IF($H431&lt;=$N$2,SUMIF($B$192:$L$420,$B431,I$192:I$420),""),IF($H431&lt;=$N$2,IFERROR(VLOOKUP(B431,PPold!B:K,8,0),0),""))</f>
        <v/>
      </c>
      <c r="D431" s="79" t="str">
        <f>IF(+OR(B431=B$439,B431=B$440,B431=B$441,B431=B$442),IF($H431&lt;=$N$2,SUMIF($B$192:$L$420,$B431,I$192:I$420),""),IF($H431&lt;=$N$2,IFERROR(VLOOKUP(B431,PPold!B:K,9,0),0),""))</f>
        <v/>
      </c>
      <c r="E431" s="79" t="str">
        <f>IF(+OR(B431=B$439,B431=B$440,B431=B$441,B431=B$442),IF($H431&lt;=$N$2,SUMIF($B$192:$L$420,$B431,I$192:I$420),""),IF($H431&lt;=$N$2,IFERROR(VLOOKUP(B431,PPold!B:K,10,0),0),""))</f>
        <v/>
      </c>
      <c r="F431" s="79" t="str">
        <f t="shared" si="21"/>
        <v/>
      </c>
      <c r="G431" s="79">
        <f t="shared" si="22"/>
        <v>0</v>
      </c>
      <c r="H431" s="163">
        <v>6</v>
      </c>
      <c r="I431" s="153"/>
      <c r="J431" s="153"/>
      <c r="K431" s="153"/>
      <c r="L431" s="153"/>
      <c r="M431" s="144"/>
    </row>
    <row r="432" spans="1:13" s="151" customFormat="1" ht="12">
      <c r="A432" s="83">
        <f t="shared" si="20"/>
        <v>0</v>
      </c>
      <c r="B432" s="84">
        <f>+Vysledky!B84</f>
        <v>0</v>
      </c>
      <c r="C432" s="211" t="str">
        <f>IF(+OR(B432=B$439,B432=B$440,B432=B$441,B432=B$442),IF($H432&lt;=$N$2,SUMIF($B$192:$L$420,$B432,I$192:I$420),""),IF($H432&lt;=$N$2,IFERROR(VLOOKUP(B432,PPold!B:K,8,0),0),""))</f>
        <v/>
      </c>
      <c r="D432" s="79" t="str">
        <f>IF(+OR(B432=B$439,B432=B$440,B432=B$441,B432=B$442),IF($H432&lt;=$N$2,SUMIF($B$192:$L$420,$B432,I$192:I$420),""),IF($H432&lt;=$N$2,IFERROR(VLOOKUP(B432,PPold!B:K,9,0),0),""))</f>
        <v/>
      </c>
      <c r="E432" s="79" t="str">
        <f>IF(+OR(B432=B$439,B432=B$440,B432=B$441,B432=B$442),IF($H432&lt;=$N$2,SUMIF($B$192:$L$420,$B432,I$192:I$420),""),IF($H432&lt;=$N$2,IFERROR(VLOOKUP(B432,PPold!B:K,10,0),0),""))</f>
        <v/>
      </c>
      <c r="F432" s="79" t="str">
        <f t="shared" si="21"/>
        <v/>
      </c>
      <c r="G432" s="79">
        <f t="shared" si="22"/>
        <v>0</v>
      </c>
      <c r="H432" s="163">
        <v>7</v>
      </c>
      <c r="I432" s="153"/>
      <c r="J432" s="153"/>
      <c r="K432" s="153"/>
      <c r="L432" s="153"/>
      <c r="M432" s="144"/>
    </row>
    <row r="433" spans="1:13" s="151" customFormat="1" ht="12">
      <c r="A433" s="83">
        <f t="shared" si="20"/>
        <v>0</v>
      </c>
      <c r="B433" s="84">
        <f>+Vysledky!B85</f>
        <v>0</v>
      </c>
      <c r="C433" s="211" t="str">
        <f>IF(+OR(B433=B$439,B433=B$440,B433=B$441,B433=B$442),IF($H433&lt;=$N$2,SUMIF($B$192:$L$420,$B433,I$192:I$420),""),IF($H433&lt;=$N$2,IFERROR(VLOOKUP(B433,PPold!B:K,8,0),0),""))</f>
        <v/>
      </c>
      <c r="D433" s="79" t="str">
        <f>IF(+OR(B433=B$439,B433=B$440,B433=B$441,B433=B$442),IF($H433&lt;=$N$2,SUMIF($B$192:$L$420,$B433,I$192:I$420),""),IF($H433&lt;=$N$2,IFERROR(VLOOKUP(B433,PPold!B:K,9,0),0),""))</f>
        <v/>
      </c>
      <c r="E433" s="79" t="str">
        <f>IF(+OR(B433=B$439,B433=B$440,B433=B$441,B433=B$442),IF($H433&lt;=$N$2,SUMIF($B$192:$L$420,$B433,I$192:I$420),""),IF($H433&lt;=$N$2,IFERROR(VLOOKUP(B433,PPold!B:K,10,0),0),""))</f>
        <v/>
      </c>
      <c r="F433" s="79" t="str">
        <f t="shared" si="21"/>
        <v/>
      </c>
      <c r="G433" s="79">
        <f t="shared" si="22"/>
        <v>0</v>
      </c>
      <c r="H433" s="163">
        <v>8</v>
      </c>
      <c r="I433" s="153"/>
      <c r="J433" s="153"/>
      <c r="K433" s="153"/>
      <c r="L433" s="153"/>
      <c r="M433" s="144"/>
    </row>
    <row r="434" spans="1:13" s="151" customFormat="1" ht="12">
      <c r="A434" s="83">
        <f t="shared" si="20"/>
        <v>0</v>
      </c>
      <c r="B434" s="84">
        <f>+Vysledky!B86</f>
        <v>0</v>
      </c>
      <c r="C434" s="211" t="str">
        <f>IF(+OR(B434=B$439,B434=B$440,B434=B$441,B434=B$442),IF($H434&lt;=$N$2,SUMIF($B$192:$L$420,$B434,I$192:I$420),""),IF($H434&lt;=$N$2,IFERROR(VLOOKUP(B434,PPold!B:K,8,0),0),""))</f>
        <v/>
      </c>
      <c r="D434" s="79" t="str">
        <f>IF(+OR(B434=B$439,B434=B$440,B434=B$441,B434=B$442),IF($H434&lt;=$N$2,SUMIF($B$192:$L$420,$B434,I$192:I$420),""),IF($H434&lt;=$N$2,IFERROR(VLOOKUP(B434,PPold!B:K,9,0),0),""))</f>
        <v/>
      </c>
      <c r="E434" s="79" t="str">
        <f>IF(+OR(B434=B$439,B434=B$440,B434=B$441,B434=B$442),IF($H434&lt;=$N$2,SUMIF($B$192:$L$420,$B434,I$192:I$420),""),IF($H434&lt;=$N$2,IFERROR(VLOOKUP(B434,PPold!B:K,10,0),0),""))</f>
        <v/>
      </c>
      <c r="F434" s="79" t="str">
        <f t="shared" si="21"/>
        <v/>
      </c>
      <c r="G434" s="79">
        <f t="shared" si="22"/>
        <v>0</v>
      </c>
      <c r="H434" s="163">
        <v>9</v>
      </c>
      <c r="I434" s="153"/>
      <c r="J434" s="153"/>
      <c r="K434" s="153"/>
      <c r="L434" s="153"/>
      <c r="M434" s="144"/>
    </row>
    <row r="435" spans="1:13" s="151" customFormat="1" thickBot="1">
      <c r="A435" s="85">
        <f t="shared" si="20"/>
        <v>0</v>
      </c>
      <c r="B435" s="86">
        <f>+Vysledky!B87</f>
        <v>0</v>
      </c>
      <c r="C435" s="212" t="str">
        <f>IF(+OR(B435=B$439,B435=B$440,B435=B$441,B435=B$442),IF($H435&lt;=$N$2,SUMIF($B$192:$L$420,$B435,I$192:I$420),""),IF($H435&lt;=$N$2,IFERROR(VLOOKUP(B435,PPold!B:K,8,0),0),""))</f>
        <v/>
      </c>
      <c r="D435" s="87" t="str">
        <f>IF(+OR(B435=B$439,B435=B$440,B435=B$441,B435=B$442),IF($H435&lt;=$N$2,SUMIF($B$192:$L$420,$B435,I$192:I$420),""),IF($H435&lt;=$N$2,IFERROR(VLOOKUP(B435,PPold!B:K,9,0),0),""))</f>
        <v/>
      </c>
      <c r="E435" s="87" t="str">
        <f>IF(+OR(B435=B$439,B435=B$440,B435=B$441,B435=B$442),IF($H435&lt;=$N$2,SUMIF($B$192:$L$420,$B435,I$192:I$420),""),IF($H435&lt;=$N$2,IFERROR(VLOOKUP(B435,PPold!B:K,10,0),0),""))</f>
        <v/>
      </c>
      <c r="F435" s="87" t="str">
        <f t="shared" si="21"/>
        <v/>
      </c>
      <c r="G435" s="87">
        <f t="shared" si="22"/>
        <v>0</v>
      </c>
      <c r="H435" s="163">
        <v>10</v>
      </c>
      <c r="I435" s="153"/>
      <c r="J435" s="153"/>
      <c r="K435" s="153"/>
      <c r="L435" s="153"/>
      <c r="M435" s="144"/>
    </row>
    <row r="436" spans="1:13" s="157" customFormat="1" thickTop="1">
      <c r="A436" s="88" t="s">
        <v>45</v>
      </c>
      <c r="B436" s="88"/>
      <c r="C436" s="213">
        <f>SUM(C426:C435)</f>
        <v>0</v>
      </c>
      <c r="D436" s="89">
        <f>SUM(D426:D435)</f>
        <v>0</v>
      </c>
      <c r="E436" s="89">
        <f>SUM(E426:E435)</f>
        <v>0</v>
      </c>
      <c r="F436" s="89">
        <f>SUM(F426:F435)</f>
        <v>0</v>
      </c>
      <c r="G436" s="89">
        <f t="shared" si="22"/>
        <v>0</v>
      </c>
      <c r="H436" s="155"/>
      <c r="I436" s="155"/>
      <c r="J436" s="155"/>
      <c r="K436" s="155"/>
      <c r="L436" s="155"/>
      <c r="M436" s="156"/>
    </row>
    <row r="438" spans="1:13">
      <c r="B438" s="210" t="s">
        <v>601</v>
      </c>
    </row>
    <row r="439" spans="1:13">
      <c r="B439" s="206" t="s">
        <v>204</v>
      </c>
    </row>
    <row r="440" spans="1:13">
      <c r="B440" s="206" t="s">
        <v>602</v>
      </c>
    </row>
    <row r="441" spans="1:13">
      <c r="B441" s="206"/>
    </row>
    <row r="442" spans="1:13">
      <c r="B442" s="206"/>
    </row>
  </sheetData>
  <sheetProtection password="8A86" sheet="1"/>
  <mergeCells count="3">
    <mergeCell ref="A182:M182"/>
    <mergeCell ref="A425:B425"/>
    <mergeCell ref="C424:E424"/>
  </mergeCells>
  <conditionalFormatting sqref="I192:K420">
    <cfRule type="cellIs" dxfId="29" priority="6" stopIfTrue="1" operator="greaterThan">
      <formula>0</formula>
    </cfRule>
  </conditionalFormatting>
  <conditionalFormatting sqref="C426:E436">
    <cfRule type="cellIs" dxfId="28" priority="4" stopIfTrue="1" operator="greaterThan">
      <formula>0</formula>
    </cfRule>
  </conditionalFormatting>
  <conditionalFormatting sqref="L192:L420">
    <cfRule type="cellIs" dxfId="27" priority="3" stopIfTrue="1" operator="greaterThan">
      <formula>0</formula>
    </cfRule>
  </conditionalFormatting>
  <conditionalFormatting sqref="F426:F436">
    <cfRule type="cellIs" dxfId="26" priority="2" stopIfTrue="1" operator="greaterThan">
      <formula>0</formula>
    </cfRule>
  </conditionalFormatting>
  <conditionalFormatting sqref="F192:F420">
    <cfRule type="cellIs" dxfId="25" priority="1" stopIfTrue="1" operator="equal">
      <formula>0</formula>
    </cfRule>
  </conditionalFormatting>
  <dataValidations count="6">
    <dataValidation type="whole" allowBlank="1" showInputMessage="1" showErrorMessage="1" error="zadajte označenie mesiaca - celé číslo v rozsahu 1 - 12" sqref="D192:D420" xr:uid="{56901111-252D-4176-8304-6A182ED6C054}">
      <formula1>1</formula1>
      <formula2>12</formula2>
    </dataValidation>
    <dataValidation type="whole" operator="greaterThan" allowBlank="1" showInputMessage="1" showErrorMessage="1" sqref="H192 H194:H420" xr:uid="{8E91636A-C469-497E-AD77-0042F74D512C}">
      <formula1>0</formula1>
    </dataValidation>
    <dataValidation type="list" allowBlank="1" showInputMessage="1" showErrorMessage="1" sqref="B192:B420" xr:uid="{838A28E8-6910-4220-ADFF-3CA93201CF76}">
      <formula1>OFFSET($B$1,$N$1-1,0,$N$2,1)</formula1>
    </dataValidation>
    <dataValidation type="whole" operator="greaterThan" allowBlank="1" showInputMessage="1" showErrorMessage="1" error="zadajte celé číslo" sqref="H193" xr:uid="{1515A051-D83B-42B3-9ACA-430249CA0ED5}">
      <formula1>0</formula1>
    </dataValidation>
    <dataValidation type="list" allowBlank="1" showInputMessage="1" showErrorMessage="1" sqref="C192:C420" xr:uid="{4FBB5F15-7CEB-431D-8688-04A06E060550}">
      <formula1>$C$1:$C$12</formula1>
    </dataValidation>
    <dataValidation type="list" allowBlank="1" showInputMessage="1" showErrorMessage="1" error="Zadajte rok 2024 až 2025." sqref="E192:E420" xr:uid="{F6A22DEA-49EC-4431-A528-20D7B449902B}">
      <formula1>"2024,2025"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&amp;L&amp;F, &amp;A&amp;Cstrana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67F8-EF2B-48DA-AE0B-955A5DA27FB4}">
  <dimension ref="A1:N442"/>
  <sheetViews>
    <sheetView topLeftCell="A182" workbookViewId="0">
      <selection activeCell="A182" sqref="A182:M182"/>
    </sheetView>
  </sheetViews>
  <sheetFormatPr defaultRowHeight="12.75"/>
  <cols>
    <col min="1" max="1" width="19.42578125" style="1" customWidth="1"/>
    <col min="2" max="2" width="24.42578125" style="1" customWidth="1"/>
    <col min="3" max="3" width="9" style="1" customWidth="1"/>
    <col min="4" max="6" width="9" style="143" customWidth="1"/>
    <col min="7" max="7" width="21.85546875" style="1" customWidth="1"/>
    <col min="8" max="8" width="9.140625" style="143"/>
    <col min="9" max="12" width="3.5703125" style="142" customWidth="1"/>
    <col min="13" max="13" width="41.85546875" style="144" customWidth="1"/>
    <col min="14" max="16384" width="9.140625" style="1"/>
  </cols>
  <sheetData>
    <row r="1" spans="1:14" hidden="1">
      <c r="A1" s="205" t="str">
        <f>+ciselniky!K6</f>
        <v>atletika</v>
      </c>
      <c r="B1" s="205" t="str">
        <f>+ciselniky!L6</f>
        <v>atletika</v>
      </c>
      <c r="C1" s="1" t="str">
        <f>+ciselniky!A224</f>
        <v>OH/ZOH</v>
      </c>
      <c r="E1" s="143">
        <v>2019</v>
      </c>
      <c r="M1" s="60"/>
      <c r="N1" s="1" t="e">
        <f>MATCH(A192,A1:A178,0)</f>
        <v>#N/A</v>
      </c>
    </row>
    <row r="2" spans="1:14" hidden="1">
      <c r="A2" s="205" t="str">
        <f>+ciselniky!K7</f>
        <v>automobilový šport</v>
      </c>
      <c r="B2" s="205" t="str">
        <f>+ciselniky!L7</f>
        <v>okruhové</v>
      </c>
      <c r="C2" s="1" t="str">
        <f>+ciselniky!A225</f>
        <v>SHNŠ</v>
      </c>
      <c r="E2" s="143">
        <v>2020</v>
      </c>
      <c r="M2" s="60"/>
      <c r="N2" s="1">
        <f>COUNTIF(A1:A178,A192)</f>
        <v>0</v>
      </c>
    </row>
    <row r="3" spans="1:14" hidden="1">
      <c r="A3" s="205" t="str">
        <f>+ciselniky!K8</f>
        <v>automobilový šport</v>
      </c>
      <c r="B3" s="205" t="str">
        <f>+ciselniky!L8</f>
        <v>do vrchu</v>
      </c>
      <c r="C3" s="1" t="str">
        <f>+ciselniky!A226</f>
        <v>MS/HMS</v>
      </c>
      <c r="E3" s="143">
        <v>2021</v>
      </c>
      <c r="M3" s="60"/>
    </row>
    <row r="4" spans="1:14" hidden="1">
      <c r="A4" s="205" t="str">
        <f>+ciselniky!K9</f>
        <v>automobilový šport</v>
      </c>
      <c r="B4" s="205" t="str">
        <f>+ciselniky!L9</f>
        <v>rallye</v>
      </c>
      <c r="C4" s="1" t="str">
        <f>+ciselniky!A227</f>
        <v>SP/SPJ</v>
      </c>
      <c r="E4" s="143">
        <v>2022</v>
      </c>
      <c r="M4" s="60"/>
    </row>
    <row r="5" spans="1:14" hidden="1">
      <c r="A5" s="205" t="str">
        <f>+ciselniky!K10</f>
        <v>automobilový šport</v>
      </c>
      <c r="B5" s="205" t="str">
        <f>+ciselniky!L10</f>
        <v>karting</v>
      </c>
      <c r="C5" s="1" t="str">
        <f>+ciselniky!A228</f>
        <v>OHM</v>
      </c>
      <c r="E5" s="143">
        <v>2023</v>
      </c>
      <c r="M5" s="60"/>
    </row>
    <row r="6" spans="1:14" hidden="1">
      <c r="A6" s="205" t="str">
        <f>+ciselniky!K11</f>
        <v>automobilový šport</v>
      </c>
      <c r="B6" s="205" t="str">
        <f>+ciselniky!L11</f>
        <v>off-road</v>
      </c>
      <c r="C6" s="1" t="str">
        <f>+ciselniky!A229</f>
        <v>EH</v>
      </c>
      <c r="M6" s="60"/>
    </row>
    <row r="7" spans="1:14" hidden="1">
      <c r="A7" s="205" t="str">
        <f>+ciselniky!K12</f>
        <v>automobilový šport</v>
      </c>
      <c r="B7" s="205" t="str">
        <f>+ciselniky!L12</f>
        <v>historické</v>
      </c>
      <c r="C7" s="1" t="str">
        <f>+ciselniky!A230</f>
        <v>GJ</v>
      </c>
      <c r="M7" s="60"/>
    </row>
    <row r="8" spans="1:14" hidden="1">
      <c r="A8" s="205" t="str">
        <f>+ciselniky!K13</f>
        <v>automobilový šport</v>
      </c>
      <c r="B8" s="205" t="str">
        <f>+ciselniky!L13</f>
        <v>drifting</v>
      </c>
      <c r="C8" s="1" t="str">
        <f>+ciselniky!A231</f>
        <v>ME/HME</v>
      </c>
      <c r="M8" s="60"/>
    </row>
    <row r="9" spans="1:14" hidden="1">
      <c r="A9" s="205" t="str">
        <f>+ciselniky!K14</f>
        <v>automobilový šport</v>
      </c>
      <c r="B9" s="205" t="str">
        <f>+ciselniky!L14</f>
        <v>šprint</v>
      </c>
      <c r="C9" s="1" t="str">
        <f>+ciselniky!A232</f>
        <v>SMS</v>
      </c>
      <c r="M9" s="60"/>
    </row>
    <row r="10" spans="1:14" hidden="1">
      <c r="A10" s="205" t="str">
        <f>+ciselniky!K15</f>
        <v>bedminton</v>
      </c>
      <c r="B10" s="205" t="str">
        <f>+ciselniky!L15</f>
        <v>bedminton</v>
      </c>
      <c r="C10" s="1" t="str">
        <f>+ciselniky!A233</f>
        <v>SME</v>
      </c>
      <c r="M10" s="60"/>
    </row>
    <row r="11" spans="1:14" hidden="1">
      <c r="A11" s="205" t="str">
        <f>+ciselniky!K16</f>
        <v>biatlon</v>
      </c>
      <c r="B11" s="205" t="str">
        <f>+ciselniky!L16</f>
        <v>biatlon</v>
      </c>
      <c r="C11" s="1" t="str">
        <f>+ciselniky!A234</f>
        <v>EPM</v>
      </c>
      <c r="M11" s="60"/>
    </row>
    <row r="12" spans="1:14" hidden="1">
      <c r="A12" s="205" t="str">
        <f>+ciselniky!K17</f>
        <v>biatlon</v>
      </c>
      <c r="B12" s="205" t="str">
        <f>+ciselniky!L17</f>
        <v>letný biatlon</v>
      </c>
      <c r="C12" s="1" t="str">
        <f>+ciselniky!A235</f>
        <v>EYOF</v>
      </c>
      <c r="M12" s="60"/>
    </row>
    <row r="13" spans="1:14" hidden="1">
      <c r="A13" s="205" t="str">
        <f>+ciselniky!K18</f>
        <v>biliard</v>
      </c>
      <c r="B13" s="205" t="str">
        <f>+ciselniky!L18</f>
        <v>pool</v>
      </c>
      <c r="C13" s="1">
        <f>+ciselniky!A236</f>
        <v>0</v>
      </c>
      <c r="M13" s="60"/>
    </row>
    <row r="14" spans="1:14" hidden="1">
      <c r="A14" s="205" t="str">
        <f>+ciselniky!K19</f>
        <v>biliard</v>
      </c>
      <c r="B14" s="205" t="str">
        <f>+ciselniky!L19</f>
        <v>snooker</v>
      </c>
      <c r="C14" s="1">
        <f>+ciselniky!A237</f>
        <v>0</v>
      </c>
      <c r="M14" s="60"/>
    </row>
    <row r="15" spans="1:14" hidden="1">
      <c r="A15" s="205" t="str">
        <f>+ciselniky!K20</f>
        <v>biliard</v>
      </c>
      <c r="B15" s="205" t="str">
        <f>+ciselniky!L20</f>
        <v>karambol</v>
      </c>
      <c r="M15" s="60"/>
    </row>
    <row r="16" spans="1:14" hidden="1">
      <c r="A16" s="205" t="str">
        <f>+ciselniky!K21</f>
        <v>boby a skeleton</v>
      </c>
      <c r="B16" s="205" t="str">
        <f>+ciselniky!L21</f>
        <v>boby</v>
      </c>
      <c r="M16" s="60"/>
    </row>
    <row r="17" spans="1:13" hidden="1">
      <c r="A17" s="205" t="str">
        <f>+ciselniky!K22</f>
        <v>boby a skeleton</v>
      </c>
      <c r="B17" s="205" t="str">
        <f>+ciselniky!L22</f>
        <v>skeleton</v>
      </c>
      <c r="M17" s="60"/>
    </row>
    <row r="18" spans="1:13" hidden="1">
      <c r="A18" s="205" t="str">
        <f>+ciselniky!K23</f>
        <v>boccia</v>
      </c>
      <c r="B18" s="205" t="str">
        <f>+ciselniky!L23</f>
        <v>boccia</v>
      </c>
      <c r="M18" s="60"/>
    </row>
    <row r="19" spans="1:13" hidden="1">
      <c r="A19" s="205" t="str">
        <f>+ciselniky!K24</f>
        <v>boule lyonnaise</v>
      </c>
      <c r="B19" s="205" t="str">
        <f>+ciselniky!L24</f>
        <v>boule lyonnaise</v>
      </c>
      <c r="M19" s="60"/>
    </row>
    <row r="20" spans="1:13" hidden="1">
      <c r="A20" s="205" t="str">
        <f>+ciselniky!K25</f>
        <v>bowling</v>
      </c>
      <c r="B20" s="205" t="str">
        <f>+ciselniky!L25</f>
        <v>bowling</v>
      </c>
      <c r="M20" s="60"/>
    </row>
    <row r="21" spans="1:13" hidden="1">
      <c r="A21" s="205" t="str">
        <f>+ciselniky!K26</f>
        <v>box</v>
      </c>
      <c r="B21" s="205" t="str">
        <f>+ciselniky!L26</f>
        <v>box</v>
      </c>
      <c r="M21" s="60"/>
    </row>
    <row r="22" spans="1:13" hidden="1">
      <c r="A22" s="205" t="str">
        <f>+ciselniky!K27</f>
        <v>bridž</v>
      </c>
      <c r="B22" s="205" t="str">
        <f>+ciselniky!L27</f>
        <v>bridž</v>
      </c>
      <c r="M22" s="60"/>
    </row>
    <row r="23" spans="1:13" hidden="1">
      <c r="A23" s="205" t="str">
        <f>+ciselniky!K28</f>
        <v>cyklistika</v>
      </c>
      <c r="B23" s="205" t="str">
        <f>+ciselniky!L28</f>
        <v>cestná cyklistika</v>
      </c>
      <c r="M23" s="60"/>
    </row>
    <row r="24" spans="1:13" hidden="1">
      <c r="A24" s="205" t="str">
        <f>+ciselniky!K29</f>
        <v>cyklistika</v>
      </c>
      <c r="B24" s="205" t="str">
        <f>+ciselniky!L29</f>
        <v>cyklokros</v>
      </c>
      <c r="M24" s="60"/>
    </row>
    <row r="25" spans="1:13" hidden="1">
      <c r="A25" s="205" t="str">
        <f>+ciselniky!K30</f>
        <v>cyklistika</v>
      </c>
      <c r="B25" s="205" t="str">
        <f>+ciselniky!L30</f>
        <v>dráhová cyklistika</v>
      </c>
      <c r="M25" s="60"/>
    </row>
    <row r="26" spans="1:13" hidden="1">
      <c r="A26" s="205" t="str">
        <f>+ciselniky!K31</f>
        <v>cyklistika</v>
      </c>
      <c r="B26" s="205" t="str">
        <f>+ciselniky!L31</f>
        <v>horská cyklistika</v>
      </c>
      <c r="M26" s="60"/>
    </row>
    <row r="27" spans="1:13" hidden="1">
      <c r="A27" s="205" t="str">
        <f>+ciselniky!K32</f>
        <v>cyklistika</v>
      </c>
      <c r="B27" s="205" t="str">
        <f>+ciselniky!L32</f>
        <v>BMX Racing+Freestyle</v>
      </c>
      <c r="M27" s="60"/>
    </row>
    <row r="28" spans="1:13" hidden="1">
      <c r="A28" s="205" t="str">
        <f>+ciselniky!K33</f>
        <v>cyklistika</v>
      </c>
      <c r="B28" s="205" t="str">
        <f>+ciselniky!L33</f>
        <v>BMX Racing</v>
      </c>
      <c r="M28" s="60"/>
    </row>
    <row r="29" spans="1:13" hidden="1">
      <c r="A29" s="205" t="str">
        <f>+ciselniky!K34</f>
        <v>cyklistika</v>
      </c>
      <c r="B29" s="205" t="str">
        <f>+ciselniky!L34</f>
        <v>cyklotrial</v>
      </c>
      <c r="M29" s="60"/>
    </row>
    <row r="30" spans="1:13" hidden="1">
      <c r="A30" s="205" t="str">
        <f>+ciselniky!K35</f>
        <v>cyklistika</v>
      </c>
      <c r="B30" s="205" t="str">
        <f>+ciselniky!L35</f>
        <v>sálová cyklistika</v>
      </c>
      <c r="M30" s="60"/>
    </row>
    <row r="31" spans="1:13" hidden="1">
      <c r="A31" s="205" t="str">
        <f>+ciselniky!K36</f>
        <v>dráhový golf</v>
      </c>
      <c r="B31" s="205" t="str">
        <f>+ciselniky!L36</f>
        <v>dráhový golf</v>
      </c>
      <c r="M31" s="60"/>
    </row>
    <row r="32" spans="1:13" hidden="1">
      <c r="A32" s="205" t="str">
        <f>+ciselniky!K37</f>
        <v>dynamická streľba</v>
      </c>
      <c r="B32" s="205" t="str">
        <f>+ciselniky!L37</f>
        <v>dynamická streľba</v>
      </c>
      <c r="M32" s="60"/>
    </row>
    <row r="33" spans="1:13" hidden="1">
      <c r="A33" s="205" t="str">
        <f>+ciselniky!K38</f>
        <v>go</v>
      </c>
      <c r="B33" s="205" t="str">
        <f>+ciselniky!L38</f>
        <v>go</v>
      </c>
      <c r="M33" s="60"/>
    </row>
    <row r="34" spans="1:13" hidden="1">
      <c r="A34" s="205" t="str">
        <f>+ciselniky!K39</f>
        <v>golf</v>
      </c>
      <c r="B34" s="205" t="str">
        <f>+ciselniky!L39</f>
        <v>golf</v>
      </c>
      <c r="M34" s="60"/>
    </row>
    <row r="35" spans="1:13" hidden="1">
      <c r="A35" s="205" t="str">
        <f>+ciselniky!K40</f>
        <v>gymnastika</v>
      </c>
      <c r="B35" s="205" t="str">
        <f>+ciselniky!L40</f>
        <v>športová gymnastika</v>
      </c>
      <c r="M35" s="60"/>
    </row>
    <row r="36" spans="1:13" hidden="1">
      <c r="A36" s="205" t="str">
        <f>+ciselniky!K41</f>
        <v>gymnastika</v>
      </c>
      <c r="B36" s="205" t="str">
        <f>+ciselniky!L41</f>
        <v>moderná gymnastika</v>
      </c>
      <c r="M36" s="60"/>
    </row>
    <row r="37" spans="1:13" hidden="1">
      <c r="A37" s="205" t="str">
        <f>+ciselniky!K42</f>
        <v>gymnastika</v>
      </c>
      <c r="B37" s="205" t="str">
        <f>+ciselniky!L42</f>
        <v>športový aerobik</v>
      </c>
      <c r="M37" s="60"/>
    </row>
    <row r="38" spans="1:13" hidden="1">
      <c r="A38" s="205" t="str">
        <f>+ciselniky!K43</f>
        <v>gymnastika</v>
      </c>
      <c r="B38" s="205" t="str">
        <f>+ciselniky!L43</f>
        <v>akrobatická gymnastika</v>
      </c>
      <c r="M38" s="60"/>
    </row>
    <row r="39" spans="1:13" hidden="1">
      <c r="A39" s="205" t="str">
        <f>+ciselniky!K44</f>
        <v>gymnastika</v>
      </c>
      <c r="B39" s="205" t="str">
        <f>+ciselniky!L44</f>
        <v>gymnastika pre všetkých</v>
      </c>
      <c r="M39" s="60"/>
    </row>
    <row r="40" spans="1:13" hidden="1">
      <c r="A40" s="205" t="str">
        <f>+ciselniky!K45</f>
        <v>gymnastika</v>
      </c>
      <c r="B40" s="205" t="str">
        <f>+ciselniky!L45</f>
        <v>skoky na trampolíne</v>
      </c>
      <c r="M40" s="60"/>
    </row>
    <row r="41" spans="1:13" hidden="1">
      <c r="A41" s="205" t="str">
        <f>+ciselniky!K46</f>
        <v>horolezectvo</v>
      </c>
      <c r="B41" s="205" t="str">
        <f>+ciselniky!L46</f>
        <v>preteky v ľadovom lezení a drytoolingu</v>
      </c>
      <c r="M41" s="60"/>
    </row>
    <row r="42" spans="1:13" hidden="1">
      <c r="A42" s="205" t="str">
        <f>+ciselniky!K47</f>
        <v>jachting</v>
      </c>
      <c r="B42" s="205" t="str">
        <f>+ciselniky!L47</f>
        <v>okruhový jachting</v>
      </c>
      <c r="M42" s="60"/>
    </row>
    <row r="43" spans="1:13" hidden="1">
      <c r="A43" s="205" t="str">
        <f>+ciselniky!K48</f>
        <v>jachting</v>
      </c>
      <c r="B43" s="205" t="str">
        <f>+ciselniky!L48</f>
        <v>windsurfing</v>
      </c>
      <c r="M43" s="60"/>
    </row>
    <row r="44" spans="1:13" hidden="1">
      <c r="A44" s="205" t="str">
        <f>+ciselniky!K49</f>
        <v>jachting</v>
      </c>
      <c r="B44" s="205" t="str">
        <f>+ciselniky!L49</f>
        <v>námorný a kajutový jachting</v>
      </c>
      <c r="M44" s="60"/>
    </row>
    <row r="45" spans="1:13" hidden="1">
      <c r="A45" s="205" t="str">
        <f>+ciselniky!K50</f>
        <v>jachting</v>
      </c>
      <c r="B45" s="205" t="str">
        <f>+ciselniky!L50</f>
        <v>kiteboarding</v>
      </c>
      <c r="M45" s="60"/>
    </row>
    <row r="46" spans="1:13" hidden="1">
      <c r="A46" s="205" t="str">
        <f>+ciselniky!K51</f>
        <v>jachting</v>
      </c>
      <c r="B46" s="205" t="str">
        <f>+ciselniky!L51</f>
        <v>rádiom riadené plachetnice</v>
      </c>
      <c r="M46" s="60"/>
    </row>
    <row r="47" spans="1:13" hidden="1">
      <c r="A47" s="205" t="str">
        <f>+ciselniky!K52</f>
        <v>jachting</v>
      </c>
      <c r="B47" s="205" t="str">
        <f>+ciselniky!L52</f>
        <v>jachting na ľade</v>
      </c>
      <c r="M47" s="60"/>
    </row>
    <row r="48" spans="1:13" hidden="1">
      <c r="A48" s="205" t="str">
        <f>+ciselniky!K53</f>
        <v>jazdectvo</v>
      </c>
      <c r="B48" s="205" t="str">
        <f>+ciselniky!L53</f>
        <v>skoky</v>
      </c>
      <c r="M48" s="60"/>
    </row>
    <row r="49" spans="1:13" hidden="1">
      <c r="A49" s="205" t="str">
        <f>+ciselniky!K54</f>
        <v>jazdectvo</v>
      </c>
      <c r="B49" s="205" t="str">
        <f>+ciselniky!L54</f>
        <v>voltíž</v>
      </c>
      <c r="M49" s="60"/>
    </row>
    <row r="50" spans="1:13" hidden="1">
      <c r="A50" s="205" t="str">
        <f>+ciselniky!K55</f>
        <v>jazdectvo</v>
      </c>
      <c r="B50" s="205" t="str">
        <f>+ciselniky!L55</f>
        <v>drezúra</v>
      </c>
      <c r="M50" s="60"/>
    </row>
    <row r="51" spans="1:13" hidden="1">
      <c r="A51" s="205" t="str">
        <f>+ciselniky!K56</f>
        <v>jazdectvo</v>
      </c>
      <c r="B51" s="205" t="str">
        <f>+ciselniky!L56</f>
        <v>vytrvalosť</v>
      </c>
      <c r="M51" s="60"/>
    </row>
    <row r="52" spans="1:13" hidden="1">
      <c r="A52" s="205" t="str">
        <f>+ciselniky!K57</f>
        <v>jazdectvo</v>
      </c>
      <c r="B52" s="205" t="str">
        <f>+ciselniky!L57</f>
        <v>záprahy</v>
      </c>
      <c r="M52" s="60"/>
    </row>
    <row r="53" spans="1:13" hidden="1">
      <c r="A53" s="205" t="str">
        <f>+ciselniky!K58</f>
        <v>jazdectvo</v>
      </c>
      <c r="B53" s="205" t="str">
        <f>+ciselniky!L58</f>
        <v>všestrannosť</v>
      </c>
      <c r="M53" s="60"/>
    </row>
    <row r="54" spans="1:13" hidden="1">
      <c r="A54" s="205" t="str">
        <f>+ciselniky!K59</f>
        <v>jazdectvo</v>
      </c>
      <c r="B54" s="205" t="str">
        <f>+ciselniky!L59</f>
        <v>reining</v>
      </c>
      <c r="M54" s="60"/>
    </row>
    <row r="55" spans="1:13" hidden="1">
      <c r="A55" s="205" t="str">
        <f>+ciselniky!K60</f>
        <v>judo</v>
      </c>
      <c r="B55" s="205" t="str">
        <f>+ciselniky!L60</f>
        <v>judo</v>
      </c>
      <c r="M55" s="60"/>
    </row>
    <row r="56" spans="1:13" hidden="1">
      <c r="A56" s="205" t="str">
        <f>+ciselniky!K61</f>
        <v>ju-jitsu</v>
      </c>
      <c r="B56" s="205" t="str">
        <f>+ciselniky!L61</f>
        <v>ju-jitsu</v>
      </c>
      <c r="M56" s="60"/>
    </row>
    <row r="57" spans="1:13" hidden="1">
      <c r="A57" s="205" t="str">
        <f>+ciselniky!K62</f>
        <v>kanoistika</v>
      </c>
      <c r="B57" s="205" t="str">
        <f>+ciselniky!L62</f>
        <v>rýchlostná kanoistika</v>
      </c>
      <c r="M57" s="60"/>
    </row>
    <row r="58" spans="1:13" hidden="1">
      <c r="A58" s="205" t="str">
        <f>+ciselniky!K63</f>
        <v>kanoistika</v>
      </c>
      <c r="B58" s="205" t="str">
        <f>+ciselniky!L63</f>
        <v>vodný slalom</v>
      </c>
      <c r="M58" s="60"/>
    </row>
    <row r="59" spans="1:13" hidden="1">
      <c r="A59" s="205" t="str">
        <f>+ciselniky!K64</f>
        <v>karate</v>
      </c>
      <c r="B59" s="205" t="str">
        <f>+ciselniky!L64</f>
        <v>karate</v>
      </c>
    </row>
    <row r="60" spans="1:13" hidden="1">
      <c r="A60" s="205" t="str">
        <f>+ciselniky!K65</f>
        <v>kickbox</v>
      </c>
      <c r="B60" s="205" t="str">
        <f>+ciselniky!L65</f>
        <v>kickbox</v>
      </c>
    </row>
    <row r="61" spans="1:13" hidden="1">
      <c r="A61" s="205" t="str">
        <f>+ciselniky!K66</f>
        <v>kolieskové korčuľovanie</v>
      </c>
      <c r="B61" s="205" t="str">
        <f>+ciselniky!L66</f>
        <v>skejtbord</v>
      </c>
    </row>
    <row r="62" spans="1:13" hidden="1">
      <c r="A62" s="205" t="str">
        <f>+ciselniky!K67</f>
        <v>kolieskové korčuľovanie</v>
      </c>
      <c r="B62" s="205" t="str">
        <f>+ciselniky!L67</f>
        <v>inline rýchlostné korčuľovanie</v>
      </c>
    </row>
    <row r="63" spans="1:13" hidden="1">
      <c r="A63" s="205" t="str">
        <f>+ciselniky!K68</f>
        <v>kolieskové korčuľovanie</v>
      </c>
      <c r="B63" s="205" t="str">
        <f>+ciselniky!L68</f>
        <v>inline zjazd</v>
      </c>
    </row>
    <row r="64" spans="1:13" hidden="1">
      <c r="A64" s="205" t="str">
        <f>+ciselniky!K69</f>
        <v>kolieskové korčuľovanie</v>
      </c>
      <c r="B64" s="205" t="str">
        <f>+ciselniky!L69</f>
        <v>inline krasokorčuľovanie</v>
      </c>
    </row>
    <row r="65" spans="1:2" hidden="1">
      <c r="A65" s="205" t="str">
        <f>+ciselniky!K70</f>
        <v>kolieskové korčuľovanie</v>
      </c>
      <c r="B65" s="205" t="str">
        <f>+ciselniky!L70</f>
        <v>inline voľný štýl</v>
      </c>
    </row>
    <row r="66" spans="1:2" hidden="1">
      <c r="A66" s="205" t="str">
        <f>+ciselniky!K71</f>
        <v>krasokorčuľovanie</v>
      </c>
      <c r="B66" s="205" t="str">
        <f>+ciselniky!L71</f>
        <v>krasokorčuľovanie</v>
      </c>
    </row>
    <row r="67" spans="1:2" hidden="1">
      <c r="A67" s="205" t="str">
        <f>+ciselniky!K72</f>
        <v>krasokorčuľovanie</v>
      </c>
      <c r="B67" s="205" t="str">
        <f>+ciselniky!L72</f>
        <v>synchronizované korčuľovanie</v>
      </c>
    </row>
    <row r="68" spans="1:2" hidden="1">
      <c r="A68" s="205" t="str">
        <f>+ciselniky!K73</f>
        <v>kulturistika a fitnes</v>
      </c>
      <c r="B68" s="205" t="str">
        <f>+ciselniky!L73</f>
        <v>fitnes</v>
      </c>
    </row>
    <row r="69" spans="1:2" hidden="1">
      <c r="A69" s="205" t="str">
        <f>+ciselniky!K74</f>
        <v>kulturistika a fitnes</v>
      </c>
      <c r="B69" s="205" t="str">
        <f>+ciselniky!L74</f>
        <v>bodyfitnes</v>
      </c>
    </row>
    <row r="70" spans="1:2" hidden="1">
      <c r="A70" s="205" t="str">
        <f>+ciselniky!K75</f>
        <v>kulturistika a fitnes</v>
      </c>
      <c r="B70" s="205" t="str">
        <f>+ciselniky!L75</f>
        <v>klasická kulturistika</v>
      </c>
    </row>
    <row r="71" spans="1:2" hidden="1">
      <c r="A71" s="205" t="str">
        <f>+ciselniky!K76</f>
        <v>kulturistika a fitnes</v>
      </c>
      <c r="B71" s="205" t="str">
        <f>+ciselniky!L76</f>
        <v>kulturistika</v>
      </c>
    </row>
    <row r="72" spans="1:2" hidden="1">
      <c r="A72" s="205" t="str">
        <f>+ciselniky!K77</f>
        <v>letecké športy</v>
      </c>
      <c r="B72" s="205" t="str">
        <f>+ciselniky!L77</f>
        <v>letecké modelárstvo</v>
      </c>
    </row>
    <row r="73" spans="1:2" hidden="1">
      <c r="A73" s="205" t="str">
        <f>+ciselniky!K78</f>
        <v>letecké športy</v>
      </c>
      <c r="B73" s="205" t="str">
        <f>+ciselniky!L78</f>
        <v>padákové lietanie</v>
      </c>
    </row>
    <row r="74" spans="1:2" hidden="1">
      <c r="A74" s="205" t="str">
        <f>+ciselniky!K79</f>
        <v>letecké športy</v>
      </c>
      <c r="B74" s="205" t="str">
        <f>+ciselniky!L79</f>
        <v>všeobecné letectvo</v>
      </c>
    </row>
    <row r="75" spans="1:2" hidden="1">
      <c r="A75" s="205" t="str">
        <f>+ciselniky!K80</f>
        <v>letecké športy</v>
      </c>
      <c r="B75" s="205" t="str">
        <f>+ciselniky!L80</f>
        <v>parašutizmus</v>
      </c>
    </row>
    <row r="76" spans="1:2" hidden="1">
      <c r="A76" s="205" t="str">
        <f>+ciselniky!K81</f>
        <v>letecké športy</v>
      </c>
      <c r="B76" s="205" t="str">
        <f>+ciselniky!L81</f>
        <v>bezmotorové lietanie</v>
      </c>
    </row>
    <row r="77" spans="1:2" hidden="1">
      <c r="A77" s="205" t="str">
        <f>+ciselniky!K82</f>
        <v>letecké športy</v>
      </c>
      <c r="B77" s="205" t="str">
        <f>+ciselniky!L82</f>
        <v>balónové lietanie</v>
      </c>
    </row>
    <row r="78" spans="1:2" hidden="1">
      <c r="A78" s="205" t="str">
        <f>+ciselniky!K83</f>
        <v>letecké športy</v>
      </c>
      <c r="B78" s="205" t="str">
        <f>+ciselniky!L83</f>
        <v>motorová a bezmotorová letecká akrobacia</v>
      </c>
    </row>
    <row r="79" spans="1:2" hidden="1">
      <c r="A79" s="205" t="str">
        <f>+ciselniky!K84</f>
        <v>letecké športy</v>
      </c>
      <c r="B79" s="205" t="str">
        <f>+ciselniky!L84</f>
        <v>motorové závesné/padákové lietanie</v>
      </c>
    </row>
    <row r="80" spans="1:2" hidden="1">
      <c r="A80" s="205" t="str">
        <f>+ciselniky!K85</f>
        <v>letecké športy</v>
      </c>
      <c r="B80" s="205" t="str">
        <f>+ciselniky!L85</f>
        <v>závesné lietanie</v>
      </c>
    </row>
    <row r="81" spans="1:13" hidden="1">
      <c r="A81" s="205" t="str">
        <f>+ciselniky!K86</f>
        <v>letecké športy</v>
      </c>
      <c r="B81" s="205" t="str">
        <f>+ciselniky!L86</f>
        <v>vrtuľníkové lietanie, drony</v>
      </c>
    </row>
    <row r="82" spans="1:13" hidden="1">
      <c r="A82" s="205" t="str">
        <f>+ciselniky!K87</f>
        <v>lukostreľba</v>
      </c>
      <c r="B82" s="205" t="str">
        <f>+ciselniky!L87</f>
        <v>terčová lukostreľba</v>
      </c>
    </row>
    <row r="83" spans="1:13" hidden="1">
      <c r="A83" s="205" t="str">
        <f>+ciselniky!K88</f>
        <v>lukostreľba</v>
      </c>
      <c r="B83" s="205" t="str">
        <f>+ciselniky!L88</f>
        <v>3D lukostreľba</v>
      </c>
    </row>
    <row r="84" spans="1:13" hidden="1">
      <c r="A84" s="205" t="str">
        <f>+ciselniky!K89</f>
        <v>lukostreľba</v>
      </c>
      <c r="B84" s="205" t="str">
        <f>+ciselniky!L89</f>
        <v>halová lukostreľba</v>
      </c>
    </row>
    <row r="85" spans="1:13" hidden="1">
      <c r="A85" s="205" t="str">
        <f>+ciselniky!K90</f>
        <v>lukostreľba</v>
      </c>
      <c r="B85" s="205" t="str">
        <f>+ciselniky!L90</f>
        <v>terénna lukostreľba</v>
      </c>
    </row>
    <row r="86" spans="1:13" hidden="1">
      <c r="A86" s="205" t="str">
        <f>+ciselniky!K91</f>
        <v>lyžovanie</v>
      </c>
      <c r="B86" s="205" t="str">
        <f>+ciselniky!L91</f>
        <v>zjazdové lyžovanie</v>
      </c>
    </row>
    <row r="87" spans="1:13" hidden="1">
      <c r="A87" s="205" t="str">
        <f>+ciselniky!K92</f>
        <v>lyžovanie</v>
      </c>
      <c r="B87" s="205" t="str">
        <f>+ciselniky!L92</f>
        <v>bežecké lyžovanie</v>
      </c>
    </row>
    <row r="88" spans="1:13" hidden="1">
      <c r="A88" s="205" t="str">
        <f>+ciselniky!K93</f>
        <v>lyžovanie</v>
      </c>
      <c r="B88" s="205" t="str">
        <f>+ciselniky!L93</f>
        <v>snowboarding</v>
      </c>
    </row>
    <row r="89" spans="1:13" hidden="1">
      <c r="A89" s="205" t="str">
        <f>+ciselniky!K94</f>
        <v>lyžovanie</v>
      </c>
      <c r="B89" s="205" t="str">
        <f>+ciselniky!L94</f>
        <v>lyžovanie na tráve</v>
      </c>
      <c r="M89" s="144" t="s">
        <v>395</v>
      </c>
    </row>
    <row r="90" spans="1:13" hidden="1">
      <c r="A90" s="205" t="str">
        <f>+ciselniky!K95</f>
        <v>lyžovanie</v>
      </c>
      <c r="B90" s="205" t="str">
        <f>+ciselniky!L95</f>
        <v>voľný štýl lyžovanie</v>
      </c>
      <c r="M90" s="144" t="s">
        <v>395</v>
      </c>
    </row>
    <row r="91" spans="1:13" hidden="1">
      <c r="A91" s="205" t="str">
        <f>+ciselniky!K96</f>
        <v>lyžovanie</v>
      </c>
      <c r="B91" s="205" t="str">
        <f>+ciselniky!L96</f>
        <v>skoky na lyžiach</v>
      </c>
      <c r="M91" s="144" t="s">
        <v>395</v>
      </c>
    </row>
    <row r="92" spans="1:13" hidden="1">
      <c r="A92" s="205" t="str">
        <f>+ciselniky!K97</f>
        <v>lyžovanie</v>
      </c>
      <c r="B92" s="205" t="str">
        <f>+ciselniky!L97</f>
        <v>lyžovanie telemarkom</v>
      </c>
      <c r="M92" s="144" t="s">
        <v>395</v>
      </c>
    </row>
    <row r="93" spans="1:13" hidden="1">
      <c r="A93" s="205" t="str">
        <f>+ciselniky!K98</f>
        <v>lyžovanie</v>
      </c>
      <c r="B93" s="205" t="str">
        <f>+ciselniky!L98</f>
        <v>rýchlostné lyžovanie</v>
      </c>
      <c r="M93" s="144" t="s">
        <v>395</v>
      </c>
    </row>
    <row r="94" spans="1:13" hidden="1">
      <c r="A94" s="205" t="str">
        <f>+ciselniky!K99</f>
        <v>lyžovanie</v>
      </c>
      <c r="B94" s="205" t="str">
        <f>+ciselniky!L99</f>
        <v>severská kombinácia</v>
      </c>
      <c r="M94" s="144" t="s">
        <v>395</v>
      </c>
    </row>
    <row r="95" spans="1:13" hidden="1">
      <c r="A95" s="205" t="str">
        <f>+ciselniky!K100</f>
        <v>moderný päťboj</v>
      </c>
      <c r="B95" s="205" t="str">
        <f>+ciselniky!L100</f>
        <v>moderný päťboj</v>
      </c>
      <c r="M95" s="144" t="s">
        <v>395</v>
      </c>
    </row>
    <row r="96" spans="1:13" hidden="1">
      <c r="A96" s="205" t="str">
        <f>+ciselniky!K101</f>
        <v>motocyklový šport</v>
      </c>
      <c r="B96" s="205" t="str">
        <f>+ciselniky!L101</f>
        <v>cestné motocykle</v>
      </c>
      <c r="M96" s="144" t="s">
        <v>395</v>
      </c>
    </row>
    <row r="97" spans="1:13" hidden="1">
      <c r="A97" s="205" t="str">
        <f>+ciselniky!K102</f>
        <v>motocyklový šport</v>
      </c>
      <c r="B97" s="205" t="str">
        <f>+ciselniky!L102</f>
        <v>enduro</v>
      </c>
      <c r="M97" s="144" t="s">
        <v>395</v>
      </c>
    </row>
    <row r="98" spans="1:13" hidden="1">
      <c r="A98" s="205" t="str">
        <f>+ciselniky!K103</f>
        <v>motocyklový šport</v>
      </c>
      <c r="B98" s="205" t="str">
        <f>+ciselniky!L103</f>
        <v>motokros</v>
      </c>
      <c r="M98" s="144" t="s">
        <v>395</v>
      </c>
    </row>
    <row r="99" spans="1:13" hidden="1">
      <c r="A99" s="205" t="str">
        <f>+ciselniky!K104</f>
        <v>motocyklový šport</v>
      </c>
      <c r="B99" s="205" t="str">
        <f>+ciselniky!L104</f>
        <v>plochá dráha</v>
      </c>
      <c r="M99" s="144" t="s">
        <v>395</v>
      </c>
    </row>
    <row r="100" spans="1:13" hidden="1">
      <c r="A100" s="205" t="str">
        <f>+ciselniky!K105</f>
        <v>motocyklový šport</v>
      </c>
      <c r="B100" s="205" t="str">
        <f>+ciselniky!L105</f>
        <v>rely</v>
      </c>
      <c r="M100" s="144" t="s">
        <v>395</v>
      </c>
    </row>
    <row r="101" spans="1:13" hidden="1">
      <c r="A101" s="205" t="str">
        <f>+ciselniky!K106</f>
        <v>motocyklový šport</v>
      </c>
      <c r="B101" s="205" t="str">
        <f>+ciselniky!L106</f>
        <v>trial</v>
      </c>
      <c r="M101" s="144" t="s">
        <v>395</v>
      </c>
    </row>
    <row r="102" spans="1:13" hidden="1">
      <c r="A102" s="205" t="str">
        <f>+ciselniky!K107</f>
        <v>motocyklový šport</v>
      </c>
      <c r="B102" s="205" t="str">
        <f>+ciselniky!L107</f>
        <v>mototuristika a šprint</v>
      </c>
      <c r="M102" s="144" t="s">
        <v>395</v>
      </c>
    </row>
    <row r="103" spans="1:13" hidden="1">
      <c r="A103" s="205" t="str">
        <f>+ciselniky!K108</f>
        <v>orientačné športy</v>
      </c>
      <c r="B103" s="205" t="str">
        <f>+ciselniky!L108</f>
        <v>orientačný beh</v>
      </c>
      <c r="M103" s="144" t="s">
        <v>395</v>
      </c>
    </row>
    <row r="104" spans="1:13" hidden="1">
      <c r="A104" s="205" t="str">
        <f>+ciselniky!K109</f>
        <v>orientačné športy</v>
      </c>
      <c r="B104" s="205" t="str">
        <f>+ciselniky!L109</f>
        <v>presná orientácia</v>
      </c>
      <c r="M104" s="144" t="s">
        <v>395</v>
      </c>
    </row>
    <row r="105" spans="1:13" hidden="1">
      <c r="A105" s="205" t="str">
        <f>+ciselniky!K110</f>
        <v>orientačné športy</v>
      </c>
      <c r="B105" s="205" t="str">
        <f>+ciselniky!L110</f>
        <v>orientačná cyklistika</v>
      </c>
      <c r="M105" s="144" t="s">
        <v>395</v>
      </c>
    </row>
    <row r="106" spans="1:13" hidden="1">
      <c r="A106" s="205" t="str">
        <f>+ciselniky!K111</f>
        <v>orientačné športy</v>
      </c>
      <c r="B106" s="205" t="str">
        <f>+ciselniky!L111</f>
        <v>lyžiarsky orientačný beh</v>
      </c>
      <c r="M106" s="144" t="s">
        <v>395</v>
      </c>
    </row>
    <row r="107" spans="1:13" hidden="1">
      <c r="A107" s="205" t="str">
        <f>+ciselniky!K112</f>
        <v>petanque</v>
      </c>
      <c r="B107" s="205" t="str">
        <f>+ciselniky!L112</f>
        <v>petanque</v>
      </c>
      <c r="M107" s="144" t="s">
        <v>395</v>
      </c>
    </row>
    <row r="108" spans="1:13" hidden="1">
      <c r="A108" s="205" t="str">
        <f>+ciselniky!K113</f>
        <v>plavecké športy</v>
      </c>
      <c r="B108" s="205" t="str">
        <f>+ciselniky!L113</f>
        <v>plávanie</v>
      </c>
      <c r="M108" s="144" t="s">
        <v>395</v>
      </c>
    </row>
    <row r="109" spans="1:13" hidden="1">
      <c r="A109" s="205" t="str">
        <f>+ciselniky!K114</f>
        <v>plavecké športy</v>
      </c>
      <c r="B109" s="205" t="str">
        <f>+ciselniky!L114</f>
        <v>synchronizované plávanie</v>
      </c>
      <c r="M109" s="144" t="s">
        <v>395</v>
      </c>
    </row>
    <row r="110" spans="1:13" hidden="1">
      <c r="A110" s="205" t="str">
        <f>+ciselniky!K115</f>
        <v>plavecké športy</v>
      </c>
      <c r="B110" s="205" t="str">
        <f>+ciselniky!L115</f>
        <v>diaľkové plávanie</v>
      </c>
      <c r="M110" s="144" t="s">
        <v>395</v>
      </c>
    </row>
    <row r="111" spans="1:13" hidden="1">
      <c r="A111" s="205" t="str">
        <f>+ciselniky!K116</f>
        <v>plavecké športy</v>
      </c>
      <c r="B111" s="205" t="str">
        <f>+ciselniky!L116</f>
        <v>skoky do vody</v>
      </c>
      <c r="M111" s="144" t="s">
        <v>395</v>
      </c>
    </row>
    <row r="112" spans="1:13" hidden="1">
      <c r="A112" s="205" t="str">
        <f>+ciselniky!K117</f>
        <v>plavecké športy</v>
      </c>
      <c r="B112" s="205" t="str">
        <f>+ciselniky!L117</f>
        <v>skoky do vody z výšky</v>
      </c>
      <c r="M112" s="144" t="s">
        <v>395</v>
      </c>
    </row>
    <row r="113" spans="1:13" hidden="1">
      <c r="A113" s="205" t="str">
        <f>+ciselniky!K118</f>
        <v>potápačské športy</v>
      </c>
      <c r="B113" s="205" t="str">
        <f>+ciselniky!L118</f>
        <v>plutvové plávanie</v>
      </c>
      <c r="M113" s="144" t="s">
        <v>395</v>
      </c>
    </row>
    <row r="114" spans="1:13" hidden="1">
      <c r="A114" s="205" t="str">
        <f>+ciselniky!K119</f>
        <v>potápačské športy</v>
      </c>
      <c r="B114" s="205" t="str">
        <f>+ciselniky!L119</f>
        <v>orientačné potápanie</v>
      </c>
    </row>
    <row r="115" spans="1:13" hidden="1">
      <c r="A115" s="205" t="str">
        <f>+ciselniky!K120</f>
        <v>potápačské športy</v>
      </c>
      <c r="B115" s="205" t="str">
        <f>+ciselniky!L120</f>
        <v>hĺbkové potápanie na nádych</v>
      </c>
      <c r="M115" s="144" t="s">
        <v>395</v>
      </c>
    </row>
    <row r="116" spans="1:13" hidden="1">
      <c r="A116" s="205" t="str">
        <f>+ciselniky!K121</f>
        <v>potápačské športy</v>
      </c>
      <c r="B116" s="205" t="str">
        <f>+ciselniky!L121</f>
        <v>aquathlon</v>
      </c>
    </row>
    <row r="117" spans="1:13" hidden="1">
      <c r="A117" s="205" t="str">
        <f>+ciselniky!K122</f>
        <v>potápačské športy</v>
      </c>
      <c r="B117" s="205" t="str">
        <f>+ciselniky!L122</f>
        <v>streľba na terč pod vodou</v>
      </c>
    </row>
    <row r="118" spans="1:13" hidden="1">
      <c r="A118" s="205" t="str">
        <f>+ciselniky!K123</f>
        <v>potápačské športy</v>
      </c>
      <c r="B118" s="205" t="str">
        <f>+ciselniky!L123</f>
        <v>športové potápanie</v>
      </c>
    </row>
    <row r="119" spans="1:13" hidden="1">
      <c r="A119" s="205" t="str">
        <f>+ciselniky!K124</f>
        <v>pretláčanie rukou</v>
      </c>
      <c r="B119" s="205" t="str">
        <f>+ciselniky!L124</f>
        <v>pretláčanie rukou</v>
      </c>
    </row>
    <row r="120" spans="1:13" hidden="1">
      <c r="A120" s="205" t="str">
        <f>+ciselniky!K125</f>
        <v>psie záprahy</v>
      </c>
      <c r="B120" s="205" t="str">
        <f>+ciselniky!L125</f>
        <v>psie záprahy</v>
      </c>
    </row>
    <row r="121" spans="1:13" hidden="1">
      <c r="A121" s="205" t="str">
        <f>+ciselniky!K126</f>
        <v>rybolovná technika</v>
      </c>
      <c r="B121" s="205" t="str">
        <f>+ciselniky!L126</f>
        <v>rybolovná technika</v>
      </c>
    </row>
    <row r="122" spans="1:13" hidden="1">
      <c r="A122" s="205" t="str">
        <f>+ciselniky!K127</f>
        <v>rýchlokorčuľovanie</v>
      </c>
      <c r="B122" s="205" t="str">
        <f>+ciselniky!L127</f>
        <v>rýchlokorčuľovanie</v>
      </c>
    </row>
    <row r="123" spans="1:13" hidden="1">
      <c r="A123" s="205" t="str">
        <f>+ciselniky!K128</f>
        <v>rýchlokorčuľovanie</v>
      </c>
      <c r="B123" s="205" t="str">
        <f>+ciselniky!L128</f>
        <v>short track</v>
      </c>
    </row>
    <row r="124" spans="1:13" hidden="1">
      <c r="A124" s="205" t="str">
        <f>+ciselniky!K129</f>
        <v>sánkovanie</v>
      </c>
      <c r="B124" s="205" t="str">
        <f>+ciselniky!L129</f>
        <v>sánkovanie</v>
      </c>
    </row>
    <row r="125" spans="1:13" hidden="1">
      <c r="A125" s="205" t="str">
        <f>+ciselniky!K130</f>
        <v>silový trojboj</v>
      </c>
      <c r="B125" s="205" t="str">
        <f>+ciselniky!L130</f>
        <v>silový trojboj</v>
      </c>
    </row>
    <row r="126" spans="1:13" hidden="1">
      <c r="A126" s="205" t="str">
        <f>+ciselniky!K131</f>
        <v>silový trojboj</v>
      </c>
      <c r="B126" s="205" t="str">
        <f>+ciselniky!L131</f>
        <v>klasický silový trojboj</v>
      </c>
    </row>
    <row r="127" spans="1:13" hidden="1">
      <c r="A127" s="205" t="str">
        <f>+ciselniky!K132</f>
        <v>silový trojboj</v>
      </c>
      <c r="B127" s="205" t="str">
        <f>+ciselniky!L132</f>
        <v>tlak na lavičke</v>
      </c>
    </row>
    <row r="128" spans="1:13" hidden="1">
      <c r="A128" s="205" t="str">
        <f>+ciselniky!K133</f>
        <v>silový trojboj</v>
      </c>
      <c r="B128" s="205" t="str">
        <f>+ciselniky!L133</f>
        <v>klasický tlak na lavičke</v>
      </c>
    </row>
    <row r="129" spans="1:2" hidden="1">
      <c r="A129" s="205" t="str">
        <f>+ciselniky!K134</f>
        <v>skialpinizmus</v>
      </c>
      <c r="B129" s="205" t="str">
        <f>+ciselniky!L134</f>
        <v>skialpinizmus</v>
      </c>
    </row>
    <row r="130" spans="1:2" hidden="1">
      <c r="A130" s="205" t="str">
        <f>+ciselniky!K135</f>
        <v>squash</v>
      </c>
      <c r="B130" s="205" t="str">
        <f>+ciselniky!L135</f>
        <v>squash</v>
      </c>
    </row>
    <row r="131" spans="1:2" hidden="1">
      <c r="A131" s="205" t="str">
        <f>+ciselniky!K136</f>
        <v>stolný tenis</v>
      </c>
      <c r="B131" s="205" t="str">
        <f>+ciselniky!L136</f>
        <v>stolný tenis</v>
      </c>
    </row>
    <row r="132" spans="1:2" hidden="1">
      <c r="A132" s="205" t="str">
        <f>+ciselniky!K137</f>
        <v>streľba</v>
      </c>
      <c r="B132" s="205" t="str">
        <f>+ciselniky!L137</f>
        <v>streľba z brokovej zbrane</v>
      </c>
    </row>
    <row r="133" spans="1:2" hidden="1">
      <c r="A133" s="205" t="str">
        <f>+ciselniky!K138</f>
        <v>streľba</v>
      </c>
      <c r="B133" s="205" t="str">
        <f>+ciselniky!L138</f>
        <v>streľba z pištole</v>
      </c>
    </row>
    <row r="134" spans="1:2" hidden="1">
      <c r="A134" s="205" t="str">
        <f>+ciselniky!K139</f>
        <v>streľba</v>
      </c>
      <c r="B134" s="205" t="str">
        <f>+ciselniky!L139</f>
        <v>streľba z pušky</v>
      </c>
    </row>
    <row r="135" spans="1:2" hidden="1">
      <c r="A135" s="205" t="str">
        <f>+ciselniky!K140</f>
        <v>streľba</v>
      </c>
      <c r="B135" s="205" t="str">
        <f>+ciselniky!L140</f>
        <v>streľba z historických zbraní</v>
      </c>
    </row>
    <row r="136" spans="1:2" hidden="1">
      <c r="A136" s="205" t="str">
        <f>+ciselniky!K141</f>
        <v>šach</v>
      </c>
      <c r="B136" s="205" t="str">
        <f>+ciselniky!L141</f>
        <v>šach</v>
      </c>
    </row>
    <row r="137" spans="1:2" hidden="1">
      <c r="A137" s="205" t="str">
        <f>+ciselniky!K142</f>
        <v>šerm</v>
      </c>
      <c r="B137" s="205" t="str">
        <f>+ciselniky!L142</f>
        <v>šerm</v>
      </c>
    </row>
    <row r="138" spans="1:2" hidden="1">
      <c r="A138" s="205" t="str">
        <f>+ciselniky!K143</f>
        <v>šípky</v>
      </c>
      <c r="B138" s="205" t="str">
        <f>+ciselniky!L143</f>
        <v>šípky</v>
      </c>
    </row>
    <row r="139" spans="1:2" hidden="1">
      <c r="A139" s="205" t="str">
        <f>+ciselniky!K144</f>
        <v>športové lezenie</v>
      </c>
      <c r="B139" s="205" t="str">
        <f>+ciselniky!L144</f>
        <v>športové lezenie</v>
      </c>
    </row>
    <row r="140" spans="1:2" hidden="1">
      <c r="A140" s="205" t="str">
        <f>+ciselniky!K145</f>
        <v>športové rybárstvo</v>
      </c>
      <c r="B140" s="205" t="str">
        <f>+ciselniky!L145</f>
        <v>lov rýb s udicou - feeder</v>
      </c>
    </row>
    <row r="141" spans="1:2" hidden="1">
      <c r="A141" s="205" t="str">
        <f>+ciselniky!K146</f>
        <v>športové rybárstvo</v>
      </c>
      <c r="B141" s="205" t="str">
        <f>+ciselniky!L146</f>
        <v>lov rýb s udicou - mucha</v>
      </c>
    </row>
    <row r="142" spans="1:2" hidden="1">
      <c r="A142" s="205" t="str">
        <f>+ciselniky!K147</f>
        <v>športové rybárstvo</v>
      </c>
      <c r="B142" s="205" t="str">
        <f>+ciselniky!L147</f>
        <v>lov rýb s udicou - plávaná</v>
      </c>
    </row>
    <row r="143" spans="1:2" hidden="1">
      <c r="A143" s="205" t="str">
        <f>+ciselniky!K148</f>
        <v>športové rybárstvo</v>
      </c>
      <c r="B143" s="205" t="str">
        <f>+ciselniky!L148</f>
        <v>lov rýb s udicou - prívlač</v>
      </c>
    </row>
    <row r="144" spans="1:2" hidden="1">
      <c r="A144" s="205" t="str">
        <f>+ciselniky!K149</f>
        <v>športové rybárstvo</v>
      </c>
      <c r="B144" s="205" t="str">
        <f>+ciselniky!L149</f>
        <v>lov rýb s udicou - kapor</v>
      </c>
    </row>
    <row r="145" spans="1:2" hidden="1">
      <c r="A145" s="205" t="str">
        <f>+ciselniky!K150</f>
        <v>športy s lietajúcim diskom</v>
      </c>
      <c r="B145" s="205" t="str">
        <f>+ciselniky!L150</f>
        <v>discgolf</v>
      </c>
    </row>
    <row r="146" spans="1:2" hidden="1">
      <c r="A146" s="205" t="str">
        <f>+ciselniky!K151</f>
        <v>športy s lietajúcim diskom</v>
      </c>
      <c r="B146" s="205" t="str">
        <f>+ciselniky!L151</f>
        <v>freestyle (volný štýl)</v>
      </c>
    </row>
    <row r="147" spans="1:2" hidden="1">
      <c r="A147" s="205" t="str">
        <f>+ciselniky!K152</f>
        <v>taekwondo</v>
      </c>
      <c r="B147" s="205" t="str">
        <f>+ciselniky!L152</f>
        <v>taekwondo</v>
      </c>
    </row>
    <row r="148" spans="1:2" hidden="1">
      <c r="A148" s="205" t="str">
        <f>+ciselniky!K153</f>
        <v>tanečný šport</v>
      </c>
      <c r="B148" s="205" t="str">
        <f>+ciselniky!L153</f>
        <v>tanečný šport</v>
      </c>
    </row>
    <row r="149" spans="1:2" hidden="1">
      <c r="A149" s="205" t="str">
        <f>+ciselniky!K154</f>
        <v>tanečný šport</v>
      </c>
      <c r="B149" s="205" t="str">
        <f>+ciselniky!L154</f>
        <v>akrobatický rokenrol</v>
      </c>
    </row>
    <row r="150" spans="1:2" hidden="1">
      <c r="A150" s="205" t="str">
        <f>+ciselniky!K155</f>
        <v>tanečný šport</v>
      </c>
      <c r="B150" s="205" t="str">
        <f>+ciselniky!L155</f>
        <v>breaking</v>
      </c>
    </row>
    <row r="151" spans="1:2" hidden="1">
      <c r="A151" s="205" t="str">
        <f>+ciselniky!K156</f>
        <v>tanečný šport</v>
      </c>
      <c r="B151" s="205" t="str">
        <f>+ciselniky!L156</f>
        <v>trendové tance</v>
      </c>
    </row>
    <row r="152" spans="1:2" hidden="1">
      <c r="A152" s="205" t="str">
        <f>+ciselniky!K157</f>
        <v>tenis</v>
      </c>
      <c r="B152" s="205" t="str">
        <f>+ciselniky!L157</f>
        <v>tenis</v>
      </c>
    </row>
    <row r="153" spans="1:2" hidden="1">
      <c r="A153" s="205" t="str">
        <f>+ciselniky!K158</f>
        <v>teqball</v>
      </c>
      <c r="B153" s="205" t="str">
        <f>+ciselniky!L158</f>
        <v>teqball</v>
      </c>
    </row>
    <row r="154" spans="1:2" hidden="1">
      <c r="A154" s="205" t="str">
        <f>+ciselniky!K159</f>
        <v>thajský box</v>
      </c>
      <c r="B154" s="205" t="str">
        <f>+ciselniky!L159</f>
        <v>thajský box</v>
      </c>
    </row>
    <row r="155" spans="1:2" hidden="1">
      <c r="A155" s="205" t="str">
        <f>+ciselniky!K160</f>
        <v>triatlon</v>
      </c>
      <c r="B155" s="205" t="str">
        <f>+ciselniky!L160</f>
        <v>triatlon</v>
      </c>
    </row>
    <row r="156" spans="1:2" hidden="1">
      <c r="A156" s="205" t="str">
        <f>+ciselniky!K161</f>
        <v>triatlon</v>
      </c>
      <c r="B156" s="205" t="str">
        <f>+ciselniky!L161</f>
        <v>triatlon - multišport</v>
      </c>
    </row>
    <row r="157" spans="1:2" hidden="1">
      <c r="A157" s="205" t="str">
        <f>+ciselniky!K162</f>
        <v>veslovanie</v>
      </c>
      <c r="B157" s="205" t="str">
        <f>+ciselniky!L162</f>
        <v>veslovanie</v>
      </c>
    </row>
    <row r="158" spans="1:2" hidden="1">
      <c r="A158" s="205" t="str">
        <f>+ciselniky!K163</f>
        <v>vodné lyžovanie</v>
      </c>
      <c r="B158" s="205" t="str">
        <f>+ciselniky!L163</f>
        <v>lyžovanie barefoot</v>
      </c>
    </row>
    <row r="159" spans="1:2" hidden="1">
      <c r="A159" s="205" t="str">
        <f>+ciselniky!K164</f>
        <v>vodné lyžovanie</v>
      </c>
      <c r="B159" s="205" t="str">
        <f>+ciselniky!L164</f>
        <v>rýchlostné vodné lyžovanie</v>
      </c>
    </row>
    <row r="160" spans="1:2" hidden="1">
      <c r="A160" s="205" t="str">
        <f>+ciselniky!K165</f>
        <v>vodné lyžovanie</v>
      </c>
      <c r="B160" s="205" t="str">
        <f>+ciselniky!L165</f>
        <v>vodné lyžovanie za člnom</v>
      </c>
    </row>
    <row r="161" spans="1:2" hidden="1">
      <c r="A161" s="205" t="str">
        <f>+ciselniky!K166</f>
        <v>vodné lyžovanie</v>
      </c>
      <c r="B161" s="205" t="str">
        <f>+ciselniky!L166</f>
        <v>vodné lyžovanie za vlekom</v>
      </c>
    </row>
    <row r="162" spans="1:2" hidden="1">
      <c r="A162" s="205" t="str">
        <f>+ciselniky!K167</f>
        <v>vodné lyžovanie</v>
      </c>
      <c r="B162" s="205" t="str">
        <f>+ciselniky!L167</f>
        <v>wakeboard za člnom</v>
      </c>
    </row>
    <row r="163" spans="1:2" hidden="1">
      <c r="A163" s="205" t="str">
        <f>+ciselniky!K168</f>
        <v>vodné lyžovanie</v>
      </c>
      <c r="B163" s="205" t="str">
        <f>+ciselniky!L168</f>
        <v>wakeboard za vlekom</v>
      </c>
    </row>
    <row r="164" spans="1:2" hidden="1">
      <c r="A164" s="205" t="str">
        <f>+ciselniky!K169</f>
        <v>vodný motorizmus</v>
      </c>
      <c r="B164" s="205" t="str">
        <f>+ciselniky!L169</f>
        <v>vodné skútre</v>
      </c>
    </row>
    <row r="165" spans="1:2" hidden="1">
      <c r="A165" s="205" t="str">
        <f>+ciselniky!K170</f>
        <v>vodný motorizmus</v>
      </c>
      <c r="B165" s="205" t="str">
        <f>+ciselniky!L170</f>
        <v>vodný motorizmus</v>
      </c>
    </row>
    <row r="166" spans="1:2" hidden="1">
      <c r="A166" s="205" t="str">
        <f>+ciselniky!K171</f>
        <v>vodný motorizmus</v>
      </c>
      <c r="B166" s="205" t="str">
        <f>+ciselniky!L171</f>
        <v>vznášadlá</v>
      </c>
    </row>
    <row r="167" spans="1:2" hidden="1">
      <c r="A167" s="205" t="str">
        <f>+ciselniky!K172</f>
        <v>volejbal</v>
      </c>
      <c r="B167" s="205" t="str">
        <f>+ciselniky!L172</f>
        <v>plážový volejbal</v>
      </c>
    </row>
    <row r="168" spans="1:2" hidden="1">
      <c r="A168" s="205" t="str">
        <f>+ciselniky!K173</f>
        <v>vzpieranie</v>
      </c>
      <c r="B168" s="205" t="str">
        <f>+ciselniky!L173</f>
        <v>vzpieranie</v>
      </c>
    </row>
    <row r="169" spans="1:2" hidden="1">
      <c r="A169" s="205" t="str">
        <f>+ciselniky!K174</f>
        <v>wushu</v>
      </c>
      <c r="B169" s="205" t="str">
        <f>+ciselniky!L174</f>
        <v>wushu</v>
      </c>
    </row>
    <row r="170" spans="1:2" hidden="1">
      <c r="A170" s="205" t="str">
        <f>+ciselniky!K175</f>
        <v>zápasenie</v>
      </c>
      <c r="B170" s="205" t="str">
        <f>+ciselniky!L175</f>
        <v>gréckorímske zápasenie</v>
      </c>
    </row>
    <row r="171" spans="1:2" hidden="1">
      <c r="A171" s="205"/>
      <c r="B171" s="205"/>
    </row>
    <row r="172" spans="1:2" hidden="1">
      <c r="A172" s="205"/>
      <c r="B172" s="205"/>
    </row>
    <row r="173" spans="1:2" hidden="1">
      <c r="A173" s="205"/>
      <c r="B173" s="205"/>
    </row>
    <row r="174" spans="1:2" hidden="1">
      <c r="A174" s="205"/>
      <c r="B174" s="205"/>
    </row>
    <row r="175" spans="1:2" hidden="1">
      <c r="A175" s="205"/>
      <c r="B175" s="205"/>
    </row>
    <row r="176" spans="1:2" hidden="1">
      <c r="A176" s="205"/>
      <c r="B176" s="205"/>
    </row>
    <row r="177" spans="1:14" hidden="1">
      <c r="A177" s="205"/>
      <c r="B177" s="205"/>
    </row>
    <row r="178" spans="1:14" hidden="1">
      <c r="A178" s="205"/>
      <c r="B178" s="205"/>
    </row>
    <row r="179" spans="1:14" hidden="1">
      <c r="A179" s="205"/>
      <c r="B179" s="205"/>
    </row>
    <row r="180" spans="1:14" hidden="1">
      <c r="A180" s="205"/>
      <c r="B180" s="205"/>
    </row>
    <row r="181" spans="1:14" hidden="1"/>
    <row r="182" spans="1:14" s="145" customFormat="1" ht="35.25" customHeight="1">
      <c r="A182" s="405" t="s">
        <v>603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</row>
    <row r="183" spans="1:14">
      <c r="L183" s="359"/>
      <c r="M183" s="214"/>
    </row>
    <row r="184" spans="1:14">
      <c r="A184" s="23" t="s">
        <v>584</v>
      </c>
      <c r="L184" s="359"/>
    </row>
    <row r="185" spans="1:14">
      <c r="A185" s="23" t="s">
        <v>585</v>
      </c>
    </row>
    <row r="186" spans="1:14">
      <c r="A186" s="146" t="s">
        <v>586</v>
      </c>
    </row>
    <row r="187" spans="1:14">
      <c r="A187" s="23" t="s">
        <v>587</v>
      </c>
    </row>
    <row r="188" spans="1:14">
      <c r="A188" s="146" t="s">
        <v>588</v>
      </c>
    </row>
    <row r="189" spans="1:14">
      <c r="A189" s="158" t="s">
        <v>589</v>
      </c>
    </row>
    <row r="190" spans="1:14">
      <c r="A190" s="146"/>
    </row>
    <row r="191" spans="1:14" s="149" customFormat="1" ht="36.75" thickBot="1">
      <c r="A191" s="147" t="s">
        <v>27</v>
      </c>
      <c r="B191" s="147" t="s">
        <v>55</v>
      </c>
      <c r="C191" s="147" t="s">
        <v>491</v>
      </c>
      <c r="D191" s="147" t="s">
        <v>590</v>
      </c>
      <c r="E191" s="147" t="s">
        <v>591</v>
      </c>
      <c r="F191" s="34" t="s">
        <v>592</v>
      </c>
      <c r="G191" s="147" t="s">
        <v>593</v>
      </c>
      <c r="H191" s="147" t="s">
        <v>594</v>
      </c>
      <c r="I191" s="77" t="s">
        <v>380</v>
      </c>
      <c r="J191" s="77" t="s">
        <v>381</v>
      </c>
      <c r="K191" s="77" t="s">
        <v>382</v>
      </c>
      <c r="L191" s="77" t="s">
        <v>595</v>
      </c>
      <c r="M191" s="148" t="s">
        <v>596</v>
      </c>
    </row>
    <row r="192" spans="1:14" s="151" customFormat="1" ht="13.5" thickTop="1">
      <c r="A192" s="81">
        <f>+ID!C16</f>
        <v>0</v>
      </c>
      <c r="B192" s="52"/>
      <c r="C192" s="330"/>
      <c r="D192" s="54"/>
      <c r="E192" s="55"/>
      <c r="F192" s="35">
        <f>IF(AND((E192+D192/12)&gt;=2021.83,(E192+D192/12)&lt;=2022.75),"0",IF(AND((E192+D192/12)&gt;=2022.83,(E192+D192/12)&lt;=2023.75),"0",IF(AND((E192+D192/12)&gt;=2023.83,(E192+D192/12)&lt;=2024.75),"0",IF(AND((E192+D192/12)&gt;=2024.83,(E192+D192/12)&lt;=2025.75),"R-1",0))))</f>
        <v>0</v>
      </c>
      <c r="G192" s="53"/>
      <c r="H192" s="55"/>
      <c r="I192" s="78">
        <f t="shared" ref="I192:L208" si="0">+IF($F192=I$191,$H192,0)</f>
        <v>0</v>
      </c>
      <c r="J192" s="78">
        <f t="shared" si="0"/>
        <v>0</v>
      </c>
      <c r="K192" s="78">
        <f t="shared" si="0"/>
        <v>0</v>
      </c>
      <c r="L192" s="78">
        <f t="shared" si="0"/>
        <v>0</v>
      </c>
      <c r="M192" s="159"/>
      <c r="N192" s="150"/>
    </row>
    <row r="193" spans="1:14" s="151" customFormat="1">
      <c r="A193" s="83">
        <f t="shared" ref="A193:A256" si="1">A$192</f>
        <v>0</v>
      </c>
      <c r="B193" s="52"/>
      <c r="C193" s="56"/>
      <c r="D193" s="54"/>
      <c r="E193" s="55"/>
      <c r="F193" s="35">
        <f t="shared" ref="F193:F256" si="2">IF(AND((E193+D193/12)&gt;=2021.83,(E193+D193/12)&lt;=2022.75),"0",IF(AND((E193+D193/12)&gt;=2022.83,(E193+D193/12)&lt;=2023.75),"0",IF(AND((E193+D193/12)&gt;=2023.83,(E193+D193/12)&lt;=2024.75),"0",IF(AND((E193+D193/12)&gt;=2024.83,(E193+D193/12)&lt;=2025.75),"R-1",0))))</f>
        <v>0</v>
      </c>
      <c r="G193" s="56"/>
      <c r="H193" s="57"/>
      <c r="I193" s="79">
        <f t="shared" si="0"/>
        <v>0</v>
      </c>
      <c r="J193" s="79">
        <f t="shared" si="0"/>
        <v>0</v>
      </c>
      <c r="K193" s="79">
        <f t="shared" si="0"/>
        <v>0</v>
      </c>
      <c r="L193" s="78">
        <f t="shared" si="0"/>
        <v>0</v>
      </c>
      <c r="M193" s="227"/>
      <c r="N193" s="150"/>
    </row>
    <row r="194" spans="1:14" s="151" customFormat="1">
      <c r="A194" s="83">
        <f t="shared" si="1"/>
        <v>0</v>
      </c>
      <c r="B194" s="52"/>
      <c r="C194" s="56"/>
      <c r="D194" s="54"/>
      <c r="E194" s="55"/>
      <c r="F194" s="35">
        <f t="shared" si="2"/>
        <v>0</v>
      </c>
      <c r="G194" s="226"/>
      <c r="H194" s="57"/>
      <c r="I194" s="79">
        <f t="shared" si="0"/>
        <v>0</v>
      </c>
      <c r="J194" s="79">
        <f t="shared" si="0"/>
        <v>0</v>
      </c>
      <c r="K194" s="79">
        <f t="shared" si="0"/>
        <v>0</v>
      </c>
      <c r="L194" s="78">
        <f t="shared" si="0"/>
        <v>0</v>
      </c>
      <c r="M194" s="269"/>
      <c r="N194" s="150"/>
    </row>
    <row r="195" spans="1:14" s="151" customFormat="1">
      <c r="A195" s="83">
        <f t="shared" si="1"/>
        <v>0</v>
      </c>
      <c r="B195" s="52"/>
      <c r="C195" s="56"/>
      <c r="D195" s="54"/>
      <c r="E195" s="55"/>
      <c r="F195" s="35">
        <f t="shared" si="2"/>
        <v>0</v>
      </c>
      <c r="G195" s="226"/>
      <c r="H195" s="57"/>
      <c r="I195" s="79">
        <f t="shared" si="0"/>
        <v>0</v>
      </c>
      <c r="J195" s="79">
        <f t="shared" si="0"/>
        <v>0</v>
      </c>
      <c r="K195" s="79">
        <f t="shared" si="0"/>
        <v>0</v>
      </c>
      <c r="L195" s="78">
        <f t="shared" si="0"/>
        <v>0</v>
      </c>
      <c r="M195" s="269"/>
      <c r="N195" s="150"/>
    </row>
    <row r="196" spans="1:14" s="151" customFormat="1">
      <c r="A196" s="83">
        <f t="shared" si="1"/>
        <v>0</v>
      </c>
      <c r="B196" s="52"/>
      <c r="C196" s="56"/>
      <c r="D196" s="54"/>
      <c r="E196" s="55"/>
      <c r="F196" s="35">
        <f t="shared" si="2"/>
        <v>0</v>
      </c>
      <c r="G196" s="56"/>
      <c r="H196" s="57"/>
      <c r="I196" s="79">
        <f t="shared" si="0"/>
        <v>0</v>
      </c>
      <c r="J196" s="79">
        <f t="shared" si="0"/>
        <v>0</v>
      </c>
      <c r="K196" s="79">
        <f t="shared" si="0"/>
        <v>0</v>
      </c>
      <c r="L196" s="78">
        <f t="shared" si="0"/>
        <v>0</v>
      </c>
      <c r="M196" s="161"/>
      <c r="N196" s="150"/>
    </row>
    <row r="197" spans="1:14" s="151" customFormat="1">
      <c r="A197" s="83">
        <f t="shared" si="1"/>
        <v>0</v>
      </c>
      <c r="B197" s="52"/>
      <c r="C197" s="56"/>
      <c r="D197" s="54"/>
      <c r="E197" s="55"/>
      <c r="F197" s="35">
        <f t="shared" si="2"/>
        <v>0</v>
      </c>
      <c r="G197" s="56"/>
      <c r="H197" s="57"/>
      <c r="I197" s="79">
        <f t="shared" si="0"/>
        <v>0</v>
      </c>
      <c r="J197" s="79">
        <f t="shared" si="0"/>
        <v>0</v>
      </c>
      <c r="K197" s="79">
        <f t="shared" si="0"/>
        <v>0</v>
      </c>
      <c r="L197" s="78">
        <f t="shared" si="0"/>
        <v>0</v>
      </c>
      <c r="M197" s="160"/>
      <c r="N197" s="150"/>
    </row>
    <row r="198" spans="1:14" s="151" customFormat="1">
      <c r="A198" s="83">
        <f t="shared" si="1"/>
        <v>0</v>
      </c>
      <c r="B198" s="52"/>
      <c r="C198" s="56"/>
      <c r="D198" s="54"/>
      <c r="E198" s="55"/>
      <c r="F198" s="35">
        <f t="shared" si="2"/>
        <v>0</v>
      </c>
      <c r="G198" s="56"/>
      <c r="H198" s="57"/>
      <c r="I198" s="79">
        <f t="shared" si="0"/>
        <v>0</v>
      </c>
      <c r="J198" s="79">
        <f t="shared" si="0"/>
        <v>0</v>
      </c>
      <c r="K198" s="79">
        <f t="shared" si="0"/>
        <v>0</v>
      </c>
      <c r="L198" s="78">
        <f t="shared" si="0"/>
        <v>0</v>
      </c>
      <c r="M198" s="161"/>
      <c r="N198" s="150"/>
    </row>
    <row r="199" spans="1:14" s="151" customFormat="1">
      <c r="A199" s="83">
        <f t="shared" si="1"/>
        <v>0</v>
      </c>
      <c r="B199" s="52"/>
      <c r="C199" s="56"/>
      <c r="D199" s="54"/>
      <c r="E199" s="55"/>
      <c r="F199" s="35">
        <f t="shared" si="2"/>
        <v>0</v>
      </c>
      <c r="G199" s="56"/>
      <c r="H199" s="57"/>
      <c r="I199" s="79">
        <f t="shared" si="0"/>
        <v>0</v>
      </c>
      <c r="J199" s="79">
        <f t="shared" si="0"/>
        <v>0</v>
      </c>
      <c r="K199" s="79">
        <f t="shared" si="0"/>
        <v>0</v>
      </c>
      <c r="L199" s="78">
        <f t="shared" si="0"/>
        <v>0</v>
      </c>
      <c r="M199" s="160"/>
      <c r="N199" s="150"/>
    </row>
    <row r="200" spans="1:14" s="151" customFormat="1">
      <c r="A200" s="83">
        <f t="shared" si="1"/>
        <v>0</v>
      </c>
      <c r="B200" s="52"/>
      <c r="C200" s="56"/>
      <c r="D200" s="54"/>
      <c r="E200" s="55"/>
      <c r="F200" s="35">
        <f t="shared" si="2"/>
        <v>0</v>
      </c>
      <c r="G200" s="56"/>
      <c r="H200" s="57"/>
      <c r="I200" s="79">
        <f t="shared" si="0"/>
        <v>0</v>
      </c>
      <c r="J200" s="79">
        <f t="shared" si="0"/>
        <v>0</v>
      </c>
      <c r="K200" s="79">
        <f t="shared" si="0"/>
        <v>0</v>
      </c>
      <c r="L200" s="78">
        <f t="shared" si="0"/>
        <v>0</v>
      </c>
      <c r="M200" s="160"/>
      <c r="N200" s="150"/>
    </row>
    <row r="201" spans="1:14" s="151" customFormat="1">
      <c r="A201" s="83">
        <f t="shared" si="1"/>
        <v>0</v>
      </c>
      <c r="B201" s="52"/>
      <c r="C201" s="56"/>
      <c r="D201" s="54"/>
      <c r="E201" s="55"/>
      <c r="F201" s="35">
        <f t="shared" si="2"/>
        <v>0</v>
      </c>
      <c r="G201" s="56"/>
      <c r="H201" s="57"/>
      <c r="I201" s="79">
        <f t="shared" si="0"/>
        <v>0</v>
      </c>
      <c r="J201" s="79">
        <f t="shared" si="0"/>
        <v>0</v>
      </c>
      <c r="K201" s="79">
        <f t="shared" si="0"/>
        <v>0</v>
      </c>
      <c r="L201" s="78">
        <f t="shared" si="0"/>
        <v>0</v>
      </c>
      <c r="M201" s="161"/>
      <c r="N201" s="152"/>
    </row>
    <row r="202" spans="1:14" s="151" customFormat="1">
      <c r="A202" s="83">
        <f t="shared" si="1"/>
        <v>0</v>
      </c>
      <c r="B202" s="58"/>
      <c r="C202" s="56"/>
      <c r="D202" s="54"/>
      <c r="E202" s="55"/>
      <c r="F202" s="35">
        <f t="shared" si="2"/>
        <v>0</v>
      </c>
      <c r="G202" s="56"/>
      <c r="H202" s="57"/>
      <c r="I202" s="79">
        <f t="shared" si="0"/>
        <v>0</v>
      </c>
      <c r="J202" s="79">
        <f t="shared" si="0"/>
        <v>0</v>
      </c>
      <c r="K202" s="79">
        <f t="shared" si="0"/>
        <v>0</v>
      </c>
      <c r="L202" s="78">
        <f t="shared" si="0"/>
        <v>0</v>
      </c>
      <c r="M202" s="161"/>
      <c r="N202" s="152"/>
    </row>
    <row r="203" spans="1:14" s="151" customFormat="1">
      <c r="A203" s="83">
        <f t="shared" si="1"/>
        <v>0</v>
      </c>
      <c r="B203" s="58"/>
      <c r="C203" s="56"/>
      <c r="D203" s="54"/>
      <c r="E203" s="55"/>
      <c r="F203" s="35">
        <f t="shared" si="2"/>
        <v>0</v>
      </c>
      <c r="G203" s="56"/>
      <c r="H203" s="57"/>
      <c r="I203" s="79">
        <f t="shared" si="0"/>
        <v>0</v>
      </c>
      <c r="J203" s="79">
        <f t="shared" si="0"/>
        <v>0</v>
      </c>
      <c r="K203" s="79">
        <f t="shared" si="0"/>
        <v>0</v>
      </c>
      <c r="L203" s="78">
        <f t="shared" si="0"/>
        <v>0</v>
      </c>
      <c r="M203" s="161"/>
      <c r="N203" s="152"/>
    </row>
    <row r="204" spans="1:14" s="151" customFormat="1">
      <c r="A204" s="83">
        <f t="shared" si="1"/>
        <v>0</v>
      </c>
      <c r="B204" s="58"/>
      <c r="C204" s="56"/>
      <c r="D204" s="54"/>
      <c r="E204" s="55"/>
      <c r="F204" s="35">
        <f t="shared" si="2"/>
        <v>0</v>
      </c>
      <c r="G204" s="56"/>
      <c r="H204" s="57"/>
      <c r="I204" s="79">
        <f t="shared" si="0"/>
        <v>0</v>
      </c>
      <c r="J204" s="79">
        <f t="shared" si="0"/>
        <v>0</v>
      </c>
      <c r="K204" s="79">
        <f t="shared" si="0"/>
        <v>0</v>
      </c>
      <c r="L204" s="78">
        <f t="shared" si="0"/>
        <v>0</v>
      </c>
      <c r="M204" s="161"/>
      <c r="N204" s="152"/>
    </row>
    <row r="205" spans="1:14" s="151" customFormat="1">
      <c r="A205" s="83">
        <f t="shared" si="1"/>
        <v>0</v>
      </c>
      <c r="B205" s="59"/>
      <c r="C205" s="56"/>
      <c r="D205" s="54"/>
      <c r="E205" s="55"/>
      <c r="F205" s="35">
        <f t="shared" si="2"/>
        <v>0</v>
      </c>
      <c r="G205" s="59"/>
      <c r="H205" s="57"/>
      <c r="I205" s="79">
        <f t="shared" si="0"/>
        <v>0</v>
      </c>
      <c r="J205" s="79">
        <f t="shared" si="0"/>
        <v>0</v>
      </c>
      <c r="K205" s="79">
        <f t="shared" si="0"/>
        <v>0</v>
      </c>
      <c r="L205" s="78">
        <f t="shared" si="0"/>
        <v>0</v>
      </c>
      <c r="M205" s="162"/>
    </row>
    <row r="206" spans="1:14" s="151" customFormat="1">
      <c r="A206" s="83">
        <f t="shared" si="1"/>
        <v>0</v>
      </c>
      <c r="B206" s="59"/>
      <c r="C206" s="56"/>
      <c r="D206" s="54"/>
      <c r="E206" s="55"/>
      <c r="F206" s="35">
        <f t="shared" si="2"/>
        <v>0</v>
      </c>
      <c r="G206" s="59"/>
      <c r="H206" s="57"/>
      <c r="I206" s="79">
        <f t="shared" si="0"/>
        <v>0</v>
      </c>
      <c r="J206" s="79">
        <f t="shared" si="0"/>
        <v>0</v>
      </c>
      <c r="K206" s="79">
        <f t="shared" si="0"/>
        <v>0</v>
      </c>
      <c r="L206" s="78">
        <f t="shared" si="0"/>
        <v>0</v>
      </c>
      <c r="M206" s="162"/>
    </row>
    <row r="207" spans="1:14" s="151" customFormat="1">
      <c r="A207" s="83">
        <f t="shared" si="1"/>
        <v>0</v>
      </c>
      <c r="B207" s="59"/>
      <c r="C207" s="56"/>
      <c r="D207" s="54"/>
      <c r="E207" s="55"/>
      <c r="F207" s="35">
        <f t="shared" si="2"/>
        <v>0</v>
      </c>
      <c r="G207" s="59"/>
      <c r="H207" s="57"/>
      <c r="I207" s="79">
        <f t="shared" si="0"/>
        <v>0</v>
      </c>
      <c r="J207" s="79">
        <f t="shared" si="0"/>
        <v>0</v>
      </c>
      <c r="K207" s="79">
        <f t="shared" si="0"/>
        <v>0</v>
      </c>
      <c r="L207" s="78">
        <f t="shared" si="0"/>
        <v>0</v>
      </c>
      <c r="M207" s="162"/>
    </row>
    <row r="208" spans="1:14" s="151" customFormat="1">
      <c r="A208" s="83">
        <f t="shared" si="1"/>
        <v>0</v>
      </c>
      <c r="B208" s="59"/>
      <c r="C208" s="56"/>
      <c r="D208" s="54"/>
      <c r="E208" s="55"/>
      <c r="F208" s="35">
        <f t="shared" si="2"/>
        <v>0</v>
      </c>
      <c r="G208" s="59"/>
      <c r="H208" s="57"/>
      <c r="I208" s="79">
        <f t="shared" si="0"/>
        <v>0</v>
      </c>
      <c r="J208" s="79">
        <f>+IF($F208=J$191,$H208,0)</f>
        <v>0</v>
      </c>
      <c r="K208" s="79">
        <f>+IF($F208=K$191,$H208,0)</f>
        <v>0</v>
      </c>
      <c r="L208" s="78">
        <f t="shared" si="0"/>
        <v>0</v>
      </c>
      <c r="M208" s="162"/>
    </row>
    <row r="209" spans="1:13" s="151" customFormat="1">
      <c r="A209" s="83">
        <f t="shared" si="1"/>
        <v>0</v>
      </c>
      <c r="B209" s="59"/>
      <c r="C209" s="56"/>
      <c r="D209" s="54"/>
      <c r="E209" s="55"/>
      <c r="F209" s="35">
        <f t="shared" si="2"/>
        <v>0</v>
      </c>
      <c r="G209" s="59"/>
      <c r="H209" s="57"/>
      <c r="I209" s="79">
        <f t="shared" ref="I209:L272" si="3">+IF($F209=I$191,$H209,0)</f>
        <v>0</v>
      </c>
      <c r="J209" s="79">
        <f t="shared" si="3"/>
        <v>0</v>
      </c>
      <c r="K209" s="79">
        <f t="shared" si="3"/>
        <v>0</v>
      </c>
      <c r="L209" s="78">
        <f t="shared" si="3"/>
        <v>0</v>
      </c>
      <c r="M209" s="162"/>
    </row>
    <row r="210" spans="1:13" s="151" customFormat="1">
      <c r="A210" s="83">
        <f t="shared" si="1"/>
        <v>0</v>
      </c>
      <c r="B210" s="59"/>
      <c r="C210" s="56"/>
      <c r="D210" s="54"/>
      <c r="E210" s="55"/>
      <c r="F210" s="35">
        <f t="shared" si="2"/>
        <v>0</v>
      </c>
      <c r="G210" s="59"/>
      <c r="H210" s="57"/>
      <c r="I210" s="79">
        <f t="shared" si="3"/>
        <v>0</v>
      </c>
      <c r="J210" s="79">
        <f t="shared" si="3"/>
        <v>0</v>
      </c>
      <c r="K210" s="79">
        <f t="shared" si="3"/>
        <v>0</v>
      </c>
      <c r="L210" s="78">
        <f t="shared" si="3"/>
        <v>0</v>
      </c>
      <c r="M210" s="162"/>
    </row>
    <row r="211" spans="1:13" s="151" customFormat="1">
      <c r="A211" s="83">
        <f t="shared" si="1"/>
        <v>0</v>
      </c>
      <c r="B211" s="59"/>
      <c r="C211" s="56"/>
      <c r="D211" s="54"/>
      <c r="E211" s="55"/>
      <c r="F211" s="35">
        <f t="shared" si="2"/>
        <v>0</v>
      </c>
      <c r="G211" s="59"/>
      <c r="H211" s="57"/>
      <c r="I211" s="79">
        <f t="shared" si="3"/>
        <v>0</v>
      </c>
      <c r="J211" s="79">
        <f t="shared" si="3"/>
        <v>0</v>
      </c>
      <c r="K211" s="79">
        <f t="shared" si="3"/>
        <v>0</v>
      </c>
      <c r="L211" s="78">
        <f t="shared" si="3"/>
        <v>0</v>
      </c>
      <c r="M211" s="162"/>
    </row>
    <row r="212" spans="1:13" s="151" customFormat="1">
      <c r="A212" s="83">
        <f t="shared" si="1"/>
        <v>0</v>
      </c>
      <c r="B212" s="59"/>
      <c r="C212" s="56"/>
      <c r="D212" s="54"/>
      <c r="E212" s="55"/>
      <c r="F212" s="35">
        <f t="shared" si="2"/>
        <v>0</v>
      </c>
      <c r="G212" s="59"/>
      <c r="H212" s="57"/>
      <c r="I212" s="79">
        <f t="shared" si="3"/>
        <v>0</v>
      </c>
      <c r="J212" s="79">
        <f t="shared" si="3"/>
        <v>0</v>
      </c>
      <c r="K212" s="79">
        <f t="shared" si="3"/>
        <v>0</v>
      </c>
      <c r="L212" s="78">
        <f t="shared" si="3"/>
        <v>0</v>
      </c>
      <c r="M212" s="162"/>
    </row>
    <row r="213" spans="1:13" s="151" customFormat="1">
      <c r="A213" s="83">
        <f t="shared" si="1"/>
        <v>0</v>
      </c>
      <c r="B213" s="59"/>
      <c r="C213" s="56"/>
      <c r="D213" s="54"/>
      <c r="E213" s="55"/>
      <c r="F213" s="35">
        <f t="shared" si="2"/>
        <v>0</v>
      </c>
      <c r="G213" s="59"/>
      <c r="H213" s="57"/>
      <c r="I213" s="79">
        <f t="shared" si="3"/>
        <v>0</v>
      </c>
      <c r="J213" s="79">
        <f t="shared" si="3"/>
        <v>0</v>
      </c>
      <c r="K213" s="79">
        <f t="shared" si="3"/>
        <v>0</v>
      </c>
      <c r="L213" s="78">
        <f t="shared" si="3"/>
        <v>0</v>
      </c>
      <c r="M213" s="162"/>
    </row>
    <row r="214" spans="1:13" s="151" customFormat="1">
      <c r="A214" s="83">
        <f t="shared" si="1"/>
        <v>0</v>
      </c>
      <c r="B214" s="59"/>
      <c r="C214" s="56"/>
      <c r="D214" s="54"/>
      <c r="E214" s="55"/>
      <c r="F214" s="35">
        <f t="shared" si="2"/>
        <v>0</v>
      </c>
      <c r="G214" s="59"/>
      <c r="H214" s="57"/>
      <c r="I214" s="79">
        <f t="shared" si="3"/>
        <v>0</v>
      </c>
      <c r="J214" s="79">
        <f t="shared" si="3"/>
        <v>0</v>
      </c>
      <c r="K214" s="79">
        <f t="shared" si="3"/>
        <v>0</v>
      </c>
      <c r="L214" s="78">
        <f t="shared" si="3"/>
        <v>0</v>
      </c>
      <c r="M214" s="162"/>
    </row>
    <row r="215" spans="1:13" s="151" customFormat="1">
      <c r="A215" s="83">
        <f t="shared" si="1"/>
        <v>0</v>
      </c>
      <c r="B215" s="59"/>
      <c r="C215" s="56"/>
      <c r="D215" s="54"/>
      <c r="E215" s="55"/>
      <c r="F215" s="35">
        <f t="shared" si="2"/>
        <v>0</v>
      </c>
      <c r="G215" s="59"/>
      <c r="H215" s="57"/>
      <c r="I215" s="79">
        <f t="shared" si="3"/>
        <v>0</v>
      </c>
      <c r="J215" s="79">
        <f t="shared" si="3"/>
        <v>0</v>
      </c>
      <c r="K215" s="79">
        <f t="shared" si="3"/>
        <v>0</v>
      </c>
      <c r="L215" s="78">
        <f t="shared" si="3"/>
        <v>0</v>
      </c>
      <c r="M215" s="162"/>
    </row>
    <row r="216" spans="1:13" s="151" customFormat="1">
      <c r="A216" s="83">
        <f t="shared" si="1"/>
        <v>0</v>
      </c>
      <c r="B216" s="59"/>
      <c r="C216" s="56"/>
      <c r="D216" s="54"/>
      <c r="E216" s="55"/>
      <c r="F216" s="35">
        <f t="shared" si="2"/>
        <v>0</v>
      </c>
      <c r="G216" s="59"/>
      <c r="H216" s="57"/>
      <c r="I216" s="79">
        <f t="shared" si="3"/>
        <v>0</v>
      </c>
      <c r="J216" s="79">
        <f t="shared" si="3"/>
        <v>0</v>
      </c>
      <c r="K216" s="79">
        <f t="shared" si="3"/>
        <v>0</v>
      </c>
      <c r="L216" s="78">
        <f t="shared" si="3"/>
        <v>0</v>
      </c>
      <c r="M216" s="162"/>
    </row>
    <row r="217" spans="1:13" s="151" customFormat="1">
      <c r="A217" s="83">
        <f t="shared" si="1"/>
        <v>0</v>
      </c>
      <c r="B217" s="59"/>
      <c r="C217" s="56"/>
      <c r="D217" s="54"/>
      <c r="E217" s="55"/>
      <c r="F217" s="35">
        <f t="shared" si="2"/>
        <v>0</v>
      </c>
      <c r="G217" s="59"/>
      <c r="H217" s="57"/>
      <c r="I217" s="79">
        <f t="shared" si="3"/>
        <v>0</v>
      </c>
      <c r="J217" s="79">
        <f t="shared" si="3"/>
        <v>0</v>
      </c>
      <c r="K217" s="79">
        <f t="shared" si="3"/>
        <v>0</v>
      </c>
      <c r="L217" s="78">
        <f t="shared" si="3"/>
        <v>0</v>
      </c>
      <c r="M217" s="162"/>
    </row>
    <row r="218" spans="1:13" s="151" customFormat="1">
      <c r="A218" s="83">
        <f t="shared" si="1"/>
        <v>0</v>
      </c>
      <c r="B218" s="59"/>
      <c r="C218" s="56"/>
      <c r="D218" s="54"/>
      <c r="E218" s="55"/>
      <c r="F218" s="35">
        <f t="shared" si="2"/>
        <v>0</v>
      </c>
      <c r="G218" s="59"/>
      <c r="H218" s="57"/>
      <c r="I218" s="79">
        <f t="shared" si="3"/>
        <v>0</v>
      </c>
      <c r="J218" s="79">
        <f t="shared" si="3"/>
        <v>0</v>
      </c>
      <c r="K218" s="79">
        <f t="shared" si="3"/>
        <v>0</v>
      </c>
      <c r="L218" s="78">
        <f t="shared" si="3"/>
        <v>0</v>
      </c>
      <c r="M218" s="162"/>
    </row>
    <row r="219" spans="1:13" s="151" customFormat="1">
      <c r="A219" s="83">
        <f t="shared" si="1"/>
        <v>0</v>
      </c>
      <c r="B219" s="59"/>
      <c r="C219" s="56"/>
      <c r="D219" s="54"/>
      <c r="E219" s="55"/>
      <c r="F219" s="35">
        <f t="shared" si="2"/>
        <v>0</v>
      </c>
      <c r="G219" s="59"/>
      <c r="H219" s="57"/>
      <c r="I219" s="79">
        <f t="shared" si="3"/>
        <v>0</v>
      </c>
      <c r="J219" s="79">
        <f t="shared" si="3"/>
        <v>0</v>
      </c>
      <c r="K219" s="79">
        <f t="shared" si="3"/>
        <v>0</v>
      </c>
      <c r="L219" s="78">
        <f t="shared" si="3"/>
        <v>0</v>
      </c>
      <c r="M219" s="162"/>
    </row>
    <row r="220" spans="1:13" s="151" customFormat="1">
      <c r="A220" s="83">
        <f t="shared" si="1"/>
        <v>0</v>
      </c>
      <c r="B220" s="59"/>
      <c r="C220" s="56"/>
      <c r="D220" s="54"/>
      <c r="E220" s="55"/>
      <c r="F220" s="35">
        <f t="shared" si="2"/>
        <v>0</v>
      </c>
      <c r="G220" s="59"/>
      <c r="H220" s="57"/>
      <c r="I220" s="79">
        <f t="shared" si="3"/>
        <v>0</v>
      </c>
      <c r="J220" s="79">
        <f t="shared" si="3"/>
        <v>0</v>
      </c>
      <c r="K220" s="79">
        <f t="shared" si="3"/>
        <v>0</v>
      </c>
      <c r="L220" s="78">
        <f t="shared" si="3"/>
        <v>0</v>
      </c>
      <c r="M220" s="162"/>
    </row>
    <row r="221" spans="1:13" s="151" customFormat="1">
      <c r="A221" s="83">
        <f t="shared" si="1"/>
        <v>0</v>
      </c>
      <c r="B221" s="59"/>
      <c r="C221" s="56"/>
      <c r="D221" s="54"/>
      <c r="E221" s="55"/>
      <c r="F221" s="35">
        <f t="shared" si="2"/>
        <v>0</v>
      </c>
      <c r="G221" s="59"/>
      <c r="H221" s="57"/>
      <c r="I221" s="79">
        <f t="shared" si="3"/>
        <v>0</v>
      </c>
      <c r="J221" s="79">
        <f t="shared" si="3"/>
        <v>0</v>
      </c>
      <c r="K221" s="79">
        <f t="shared" si="3"/>
        <v>0</v>
      </c>
      <c r="L221" s="78">
        <f t="shared" si="3"/>
        <v>0</v>
      </c>
      <c r="M221" s="162"/>
    </row>
    <row r="222" spans="1:13" s="151" customFormat="1">
      <c r="A222" s="83">
        <f t="shared" si="1"/>
        <v>0</v>
      </c>
      <c r="B222" s="59"/>
      <c r="C222" s="56"/>
      <c r="D222" s="54"/>
      <c r="E222" s="55"/>
      <c r="F222" s="35">
        <f t="shared" si="2"/>
        <v>0</v>
      </c>
      <c r="G222" s="59"/>
      <c r="H222" s="57"/>
      <c r="I222" s="79">
        <f t="shared" si="3"/>
        <v>0</v>
      </c>
      <c r="J222" s="79">
        <f t="shared" si="3"/>
        <v>0</v>
      </c>
      <c r="K222" s="79">
        <f t="shared" si="3"/>
        <v>0</v>
      </c>
      <c r="L222" s="78">
        <f t="shared" si="3"/>
        <v>0</v>
      </c>
      <c r="M222" s="162"/>
    </row>
    <row r="223" spans="1:13" s="151" customFormat="1">
      <c r="A223" s="83">
        <f t="shared" si="1"/>
        <v>0</v>
      </c>
      <c r="B223" s="59"/>
      <c r="C223" s="56"/>
      <c r="D223" s="54"/>
      <c r="E223" s="55"/>
      <c r="F223" s="35">
        <f t="shared" si="2"/>
        <v>0</v>
      </c>
      <c r="G223" s="59"/>
      <c r="H223" s="57"/>
      <c r="I223" s="79">
        <f t="shared" si="3"/>
        <v>0</v>
      </c>
      <c r="J223" s="79">
        <f t="shared" si="3"/>
        <v>0</v>
      </c>
      <c r="K223" s="79">
        <f t="shared" si="3"/>
        <v>0</v>
      </c>
      <c r="L223" s="78">
        <f t="shared" si="3"/>
        <v>0</v>
      </c>
      <c r="M223" s="162"/>
    </row>
    <row r="224" spans="1:13" s="151" customFormat="1">
      <c r="A224" s="83">
        <f t="shared" si="1"/>
        <v>0</v>
      </c>
      <c r="B224" s="59"/>
      <c r="C224" s="56"/>
      <c r="D224" s="54"/>
      <c r="E224" s="55"/>
      <c r="F224" s="35">
        <f t="shared" si="2"/>
        <v>0</v>
      </c>
      <c r="G224" s="59"/>
      <c r="H224" s="57"/>
      <c r="I224" s="79">
        <f t="shared" si="3"/>
        <v>0</v>
      </c>
      <c r="J224" s="79">
        <f t="shared" si="3"/>
        <v>0</v>
      </c>
      <c r="K224" s="79">
        <f t="shared" si="3"/>
        <v>0</v>
      </c>
      <c r="L224" s="78">
        <f t="shared" si="3"/>
        <v>0</v>
      </c>
      <c r="M224" s="162"/>
    </row>
    <row r="225" spans="1:13" s="151" customFormat="1">
      <c r="A225" s="83">
        <f t="shared" si="1"/>
        <v>0</v>
      </c>
      <c r="B225" s="59"/>
      <c r="C225" s="56"/>
      <c r="D225" s="54"/>
      <c r="E225" s="55"/>
      <c r="F225" s="35">
        <f t="shared" si="2"/>
        <v>0</v>
      </c>
      <c r="G225" s="59"/>
      <c r="H225" s="57"/>
      <c r="I225" s="79">
        <f t="shared" si="3"/>
        <v>0</v>
      </c>
      <c r="J225" s="79">
        <f t="shared" si="3"/>
        <v>0</v>
      </c>
      <c r="K225" s="79">
        <f t="shared" si="3"/>
        <v>0</v>
      </c>
      <c r="L225" s="78">
        <f t="shared" si="3"/>
        <v>0</v>
      </c>
      <c r="M225" s="162"/>
    </row>
    <row r="226" spans="1:13" s="151" customFormat="1">
      <c r="A226" s="83">
        <f t="shared" si="1"/>
        <v>0</v>
      </c>
      <c r="B226" s="59"/>
      <c r="C226" s="56"/>
      <c r="D226" s="54"/>
      <c r="E226" s="55"/>
      <c r="F226" s="35">
        <f t="shared" si="2"/>
        <v>0</v>
      </c>
      <c r="G226" s="59"/>
      <c r="H226" s="57"/>
      <c r="I226" s="79">
        <f t="shared" si="3"/>
        <v>0</v>
      </c>
      <c r="J226" s="79">
        <f t="shared" si="3"/>
        <v>0</v>
      </c>
      <c r="K226" s="79">
        <f t="shared" si="3"/>
        <v>0</v>
      </c>
      <c r="L226" s="78">
        <f t="shared" si="3"/>
        <v>0</v>
      </c>
      <c r="M226" s="162"/>
    </row>
    <row r="227" spans="1:13" s="151" customFormat="1">
      <c r="A227" s="83">
        <f t="shared" si="1"/>
        <v>0</v>
      </c>
      <c r="B227" s="59"/>
      <c r="C227" s="56"/>
      <c r="D227" s="54"/>
      <c r="E227" s="55"/>
      <c r="F227" s="35">
        <f t="shared" si="2"/>
        <v>0</v>
      </c>
      <c r="G227" s="59"/>
      <c r="H227" s="57"/>
      <c r="I227" s="79">
        <f t="shared" si="3"/>
        <v>0</v>
      </c>
      <c r="J227" s="79">
        <f t="shared" si="3"/>
        <v>0</v>
      </c>
      <c r="K227" s="79">
        <f t="shared" si="3"/>
        <v>0</v>
      </c>
      <c r="L227" s="78">
        <f t="shared" si="3"/>
        <v>0</v>
      </c>
      <c r="M227" s="162"/>
    </row>
    <row r="228" spans="1:13" s="151" customFormat="1">
      <c r="A228" s="83">
        <f t="shared" si="1"/>
        <v>0</v>
      </c>
      <c r="B228" s="59"/>
      <c r="C228" s="56"/>
      <c r="D228" s="54"/>
      <c r="E228" s="55"/>
      <c r="F228" s="35">
        <f t="shared" si="2"/>
        <v>0</v>
      </c>
      <c r="G228" s="59"/>
      <c r="H228" s="57"/>
      <c r="I228" s="79">
        <f t="shared" si="3"/>
        <v>0</v>
      </c>
      <c r="J228" s="79">
        <f t="shared" si="3"/>
        <v>0</v>
      </c>
      <c r="K228" s="79">
        <f t="shared" si="3"/>
        <v>0</v>
      </c>
      <c r="L228" s="78">
        <f t="shared" si="3"/>
        <v>0</v>
      </c>
      <c r="M228" s="162"/>
    </row>
    <row r="229" spans="1:13" s="151" customFormat="1">
      <c r="A229" s="83">
        <f t="shared" si="1"/>
        <v>0</v>
      </c>
      <c r="B229" s="59"/>
      <c r="C229" s="56"/>
      <c r="D229" s="54"/>
      <c r="E229" s="55"/>
      <c r="F229" s="35">
        <f t="shared" si="2"/>
        <v>0</v>
      </c>
      <c r="G229" s="59"/>
      <c r="H229" s="57"/>
      <c r="I229" s="79">
        <f t="shared" si="3"/>
        <v>0</v>
      </c>
      <c r="J229" s="79">
        <f t="shared" si="3"/>
        <v>0</v>
      </c>
      <c r="K229" s="79">
        <f t="shared" si="3"/>
        <v>0</v>
      </c>
      <c r="L229" s="78">
        <f t="shared" si="3"/>
        <v>0</v>
      </c>
      <c r="M229" s="162"/>
    </row>
    <row r="230" spans="1:13" s="151" customFormat="1">
      <c r="A230" s="83">
        <f t="shared" si="1"/>
        <v>0</v>
      </c>
      <c r="B230" s="59"/>
      <c r="C230" s="56"/>
      <c r="D230" s="54"/>
      <c r="E230" s="55"/>
      <c r="F230" s="35">
        <f t="shared" si="2"/>
        <v>0</v>
      </c>
      <c r="G230" s="59"/>
      <c r="H230" s="57"/>
      <c r="I230" s="79">
        <f t="shared" si="3"/>
        <v>0</v>
      </c>
      <c r="J230" s="79">
        <f t="shared" si="3"/>
        <v>0</v>
      </c>
      <c r="K230" s="79">
        <f t="shared" si="3"/>
        <v>0</v>
      </c>
      <c r="L230" s="78">
        <f t="shared" si="3"/>
        <v>0</v>
      </c>
      <c r="M230" s="162"/>
    </row>
    <row r="231" spans="1:13" s="151" customFormat="1">
      <c r="A231" s="83">
        <f t="shared" si="1"/>
        <v>0</v>
      </c>
      <c r="B231" s="59"/>
      <c r="C231" s="56"/>
      <c r="D231" s="54"/>
      <c r="E231" s="55"/>
      <c r="F231" s="35">
        <f t="shared" si="2"/>
        <v>0</v>
      </c>
      <c r="G231" s="59"/>
      <c r="H231" s="57"/>
      <c r="I231" s="79">
        <f t="shared" si="3"/>
        <v>0</v>
      </c>
      <c r="J231" s="79">
        <f t="shared" si="3"/>
        <v>0</v>
      </c>
      <c r="K231" s="79">
        <f t="shared" si="3"/>
        <v>0</v>
      </c>
      <c r="L231" s="78">
        <f t="shared" si="3"/>
        <v>0</v>
      </c>
      <c r="M231" s="162"/>
    </row>
    <row r="232" spans="1:13" s="151" customFormat="1">
      <c r="A232" s="83">
        <f t="shared" si="1"/>
        <v>0</v>
      </c>
      <c r="B232" s="59"/>
      <c r="C232" s="56"/>
      <c r="D232" s="54"/>
      <c r="E232" s="55"/>
      <c r="F232" s="35">
        <f t="shared" si="2"/>
        <v>0</v>
      </c>
      <c r="G232" s="59"/>
      <c r="H232" s="57"/>
      <c r="I232" s="79">
        <f t="shared" si="3"/>
        <v>0</v>
      </c>
      <c r="J232" s="79">
        <f t="shared" si="3"/>
        <v>0</v>
      </c>
      <c r="K232" s="79">
        <f t="shared" si="3"/>
        <v>0</v>
      </c>
      <c r="L232" s="78">
        <f t="shared" si="3"/>
        <v>0</v>
      </c>
      <c r="M232" s="162"/>
    </row>
    <row r="233" spans="1:13" s="151" customFormat="1">
      <c r="A233" s="83">
        <f t="shared" si="1"/>
        <v>0</v>
      </c>
      <c r="B233" s="59"/>
      <c r="C233" s="56"/>
      <c r="D233" s="54"/>
      <c r="E233" s="55"/>
      <c r="F233" s="35">
        <f t="shared" si="2"/>
        <v>0</v>
      </c>
      <c r="G233" s="59"/>
      <c r="H233" s="57"/>
      <c r="I233" s="79">
        <f t="shared" si="3"/>
        <v>0</v>
      </c>
      <c r="J233" s="79">
        <f t="shared" si="3"/>
        <v>0</v>
      </c>
      <c r="K233" s="79">
        <f t="shared" si="3"/>
        <v>0</v>
      </c>
      <c r="L233" s="78">
        <f t="shared" si="3"/>
        <v>0</v>
      </c>
      <c r="M233" s="162"/>
    </row>
    <row r="234" spans="1:13" s="151" customFormat="1">
      <c r="A234" s="83">
        <f t="shared" si="1"/>
        <v>0</v>
      </c>
      <c r="B234" s="59"/>
      <c r="C234" s="56"/>
      <c r="D234" s="54"/>
      <c r="E234" s="55"/>
      <c r="F234" s="35">
        <f t="shared" si="2"/>
        <v>0</v>
      </c>
      <c r="G234" s="59"/>
      <c r="H234" s="57"/>
      <c r="I234" s="79">
        <f t="shared" si="3"/>
        <v>0</v>
      </c>
      <c r="J234" s="79">
        <f t="shared" si="3"/>
        <v>0</v>
      </c>
      <c r="K234" s="79">
        <f t="shared" si="3"/>
        <v>0</v>
      </c>
      <c r="L234" s="78">
        <f t="shared" si="3"/>
        <v>0</v>
      </c>
      <c r="M234" s="162"/>
    </row>
    <row r="235" spans="1:13" s="151" customFormat="1">
      <c r="A235" s="83">
        <f t="shared" si="1"/>
        <v>0</v>
      </c>
      <c r="B235" s="59"/>
      <c r="C235" s="56"/>
      <c r="D235" s="54"/>
      <c r="E235" s="55"/>
      <c r="F235" s="35">
        <f t="shared" si="2"/>
        <v>0</v>
      </c>
      <c r="G235" s="59"/>
      <c r="H235" s="57"/>
      <c r="I235" s="79">
        <f t="shared" si="3"/>
        <v>0</v>
      </c>
      <c r="J235" s="79">
        <f t="shared" si="3"/>
        <v>0</v>
      </c>
      <c r="K235" s="79">
        <f t="shared" si="3"/>
        <v>0</v>
      </c>
      <c r="L235" s="78">
        <f t="shared" si="3"/>
        <v>0</v>
      </c>
      <c r="M235" s="162"/>
    </row>
    <row r="236" spans="1:13" s="151" customFormat="1">
      <c r="A236" s="83">
        <f t="shared" si="1"/>
        <v>0</v>
      </c>
      <c r="B236" s="59"/>
      <c r="C236" s="56"/>
      <c r="D236" s="54"/>
      <c r="E236" s="55"/>
      <c r="F236" s="35">
        <f t="shared" si="2"/>
        <v>0</v>
      </c>
      <c r="G236" s="59"/>
      <c r="H236" s="57"/>
      <c r="I236" s="79">
        <f t="shared" si="3"/>
        <v>0</v>
      </c>
      <c r="J236" s="79">
        <f t="shared" si="3"/>
        <v>0</v>
      </c>
      <c r="K236" s="79">
        <f t="shared" si="3"/>
        <v>0</v>
      </c>
      <c r="L236" s="78">
        <f t="shared" si="3"/>
        <v>0</v>
      </c>
      <c r="M236" s="162"/>
    </row>
    <row r="237" spans="1:13" s="151" customFormat="1">
      <c r="A237" s="83">
        <f t="shared" si="1"/>
        <v>0</v>
      </c>
      <c r="B237" s="59"/>
      <c r="C237" s="56"/>
      <c r="D237" s="54"/>
      <c r="E237" s="55"/>
      <c r="F237" s="35">
        <f t="shared" si="2"/>
        <v>0</v>
      </c>
      <c r="G237" s="59"/>
      <c r="H237" s="57"/>
      <c r="I237" s="79">
        <f t="shared" si="3"/>
        <v>0</v>
      </c>
      <c r="J237" s="79">
        <f t="shared" si="3"/>
        <v>0</v>
      </c>
      <c r="K237" s="79">
        <f t="shared" si="3"/>
        <v>0</v>
      </c>
      <c r="L237" s="78">
        <f t="shared" si="3"/>
        <v>0</v>
      </c>
      <c r="M237" s="162"/>
    </row>
    <row r="238" spans="1:13" s="151" customFormat="1">
      <c r="A238" s="83">
        <f t="shared" si="1"/>
        <v>0</v>
      </c>
      <c r="B238" s="59"/>
      <c r="C238" s="56"/>
      <c r="D238" s="54"/>
      <c r="E238" s="55"/>
      <c r="F238" s="35">
        <f t="shared" si="2"/>
        <v>0</v>
      </c>
      <c r="G238" s="59"/>
      <c r="H238" s="57"/>
      <c r="I238" s="79">
        <f t="shared" si="3"/>
        <v>0</v>
      </c>
      <c r="J238" s="79">
        <f t="shared" si="3"/>
        <v>0</v>
      </c>
      <c r="K238" s="79">
        <f t="shared" si="3"/>
        <v>0</v>
      </c>
      <c r="L238" s="78">
        <f t="shared" si="3"/>
        <v>0</v>
      </c>
      <c r="M238" s="162"/>
    </row>
    <row r="239" spans="1:13" s="151" customFormat="1">
      <c r="A239" s="83">
        <f t="shared" si="1"/>
        <v>0</v>
      </c>
      <c r="B239" s="59"/>
      <c r="C239" s="56"/>
      <c r="D239" s="54"/>
      <c r="E239" s="55"/>
      <c r="F239" s="35">
        <f t="shared" si="2"/>
        <v>0</v>
      </c>
      <c r="G239" s="59"/>
      <c r="H239" s="57"/>
      <c r="I239" s="79">
        <f t="shared" si="3"/>
        <v>0</v>
      </c>
      <c r="J239" s="79">
        <f t="shared" si="3"/>
        <v>0</v>
      </c>
      <c r="K239" s="79">
        <f t="shared" si="3"/>
        <v>0</v>
      </c>
      <c r="L239" s="78">
        <f t="shared" si="3"/>
        <v>0</v>
      </c>
      <c r="M239" s="162"/>
    </row>
    <row r="240" spans="1:13" s="151" customFormat="1">
      <c r="A240" s="83">
        <f t="shared" si="1"/>
        <v>0</v>
      </c>
      <c r="B240" s="59"/>
      <c r="C240" s="56"/>
      <c r="D240" s="54"/>
      <c r="E240" s="55"/>
      <c r="F240" s="35">
        <f t="shared" si="2"/>
        <v>0</v>
      </c>
      <c r="G240" s="59"/>
      <c r="H240" s="57"/>
      <c r="I240" s="79">
        <f t="shared" si="3"/>
        <v>0</v>
      </c>
      <c r="J240" s="79">
        <f t="shared" si="3"/>
        <v>0</v>
      </c>
      <c r="K240" s="79">
        <f t="shared" si="3"/>
        <v>0</v>
      </c>
      <c r="L240" s="78">
        <f t="shared" si="3"/>
        <v>0</v>
      </c>
      <c r="M240" s="162"/>
    </row>
    <row r="241" spans="1:13" s="151" customFormat="1">
      <c r="A241" s="83">
        <f t="shared" si="1"/>
        <v>0</v>
      </c>
      <c r="B241" s="59"/>
      <c r="C241" s="56"/>
      <c r="D241" s="54"/>
      <c r="E241" s="55"/>
      <c r="F241" s="35">
        <f t="shared" si="2"/>
        <v>0</v>
      </c>
      <c r="G241" s="59"/>
      <c r="H241" s="57"/>
      <c r="I241" s="79">
        <f t="shared" si="3"/>
        <v>0</v>
      </c>
      <c r="J241" s="79">
        <f t="shared" si="3"/>
        <v>0</v>
      </c>
      <c r="K241" s="79">
        <f t="shared" si="3"/>
        <v>0</v>
      </c>
      <c r="L241" s="78">
        <f t="shared" si="3"/>
        <v>0</v>
      </c>
      <c r="M241" s="162"/>
    </row>
    <row r="242" spans="1:13" s="151" customFormat="1">
      <c r="A242" s="83">
        <f t="shared" si="1"/>
        <v>0</v>
      </c>
      <c r="B242" s="59"/>
      <c r="C242" s="56"/>
      <c r="D242" s="54"/>
      <c r="E242" s="55"/>
      <c r="F242" s="35">
        <f t="shared" si="2"/>
        <v>0</v>
      </c>
      <c r="G242" s="59"/>
      <c r="H242" s="57"/>
      <c r="I242" s="79">
        <f t="shared" si="3"/>
        <v>0</v>
      </c>
      <c r="J242" s="79">
        <f t="shared" si="3"/>
        <v>0</v>
      </c>
      <c r="K242" s="79">
        <f t="shared" si="3"/>
        <v>0</v>
      </c>
      <c r="L242" s="78">
        <f t="shared" si="3"/>
        <v>0</v>
      </c>
      <c r="M242" s="162"/>
    </row>
    <row r="243" spans="1:13" s="151" customFormat="1">
      <c r="A243" s="83">
        <f t="shared" si="1"/>
        <v>0</v>
      </c>
      <c r="B243" s="59"/>
      <c r="C243" s="56"/>
      <c r="D243" s="54"/>
      <c r="E243" s="55"/>
      <c r="F243" s="35">
        <f t="shared" si="2"/>
        <v>0</v>
      </c>
      <c r="G243" s="59"/>
      <c r="H243" s="57"/>
      <c r="I243" s="79">
        <f t="shared" si="3"/>
        <v>0</v>
      </c>
      <c r="J243" s="79">
        <f t="shared" si="3"/>
        <v>0</v>
      </c>
      <c r="K243" s="79">
        <f t="shared" si="3"/>
        <v>0</v>
      </c>
      <c r="L243" s="78">
        <f t="shared" si="3"/>
        <v>0</v>
      </c>
      <c r="M243" s="162"/>
    </row>
    <row r="244" spans="1:13" s="151" customFormat="1">
      <c r="A244" s="83">
        <f t="shared" si="1"/>
        <v>0</v>
      </c>
      <c r="B244" s="59"/>
      <c r="C244" s="56"/>
      <c r="D244" s="54"/>
      <c r="E244" s="55"/>
      <c r="F244" s="35">
        <f t="shared" si="2"/>
        <v>0</v>
      </c>
      <c r="G244" s="59"/>
      <c r="H244" s="57"/>
      <c r="I244" s="79">
        <f t="shared" si="3"/>
        <v>0</v>
      </c>
      <c r="J244" s="79">
        <f t="shared" si="3"/>
        <v>0</v>
      </c>
      <c r="K244" s="79">
        <f t="shared" si="3"/>
        <v>0</v>
      </c>
      <c r="L244" s="78">
        <f t="shared" si="3"/>
        <v>0</v>
      </c>
      <c r="M244" s="162"/>
    </row>
    <row r="245" spans="1:13" s="151" customFormat="1">
      <c r="A245" s="83">
        <f t="shared" si="1"/>
        <v>0</v>
      </c>
      <c r="B245" s="59"/>
      <c r="C245" s="56"/>
      <c r="D245" s="54"/>
      <c r="E245" s="55"/>
      <c r="F245" s="35">
        <f t="shared" si="2"/>
        <v>0</v>
      </c>
      <c r="G245" s="59"/>
      <c r="H245" s="57"/>
      <c r="I245" s="79">
        <f t="shared" si="3"/>
        <v>0</v>
      </c>
      <c r="J245" s="79">
        <f t="shared" si="3"/>
        <v>0</v>
      </c>
      <c r="K245" s="79">
        <f t="shared" si="3"/>
        <v>0</v>
      </c>
      <c r="L245" s="78">
        <f t="shared" si="3"/>
        <v>0</v>
      </c>
      <c r="M245" s="162"/>
    </row>
    <row r="246" spans="1:13" s="151" customFormat="1">
      <c r="A246" s="83">
        <f t="shared" si="1"/>
        <v>0</v>
      </c>
      <c r="B246" s="59"/>
      <c r="C246" s="56"/>
      <c r="D246" s="54"/>
      <c r="E246" s="55"/>
      <c r="F246" s="35">
        <f t="shared" si="2"/>
        <v>0</v>
      </c>
      <c r="G246" s="59"/>
      <c r="H246" s="57"/>
      <c r="I246" s="79">
        <f t="shared" si="3"/>
        <v>0</v>
      </c>
      <c r="J246" s="79">
        <f t="shared" si="3"/>
        <v>0</v>
      </c>
      <c r="K246" s="79">
        <f t="shared" si="3"/>
        <v>0</v>
      </c>
      <c r="L246" s="78">
        <f t="shared" si="3"/>
        <v>0</v>
      </c>
      <c r="M246" s="162"/>
    </row>
    <row r="247" spans="1:13" s="151" customFormat="1">
      <c r="A247" s="83">
        <f t="shared" si="1"/>
        <v>0</v>
      </c>
      <c r="B247" s="59"/>
      <c r="C247" s="56"/>
      <c r="D247" s="54"/>
      <c r="E247" s="55"/>
      <c r="F247" s="35">
        <f t="shared" si="2"/>
        <v>0</v>
      </c>
      <c r="G247" s="59"/>
      <c r="H247" s="57"/>
      <c r="I247" s="79">
        <f t="shared" si="3"/>
        <v>0</v>
      </c>
      <c r="J247" s="79">
        <f t="shared" si="3"/>
        <v>0</v>
      </c>
      <c r="K247" s="79">
        <f t="shared" si="3"/>
        <v>0</v>
      </c>
      <c r="L247" s="78">
        <f t="shared" si="3"/>
        <v>0</v>
      </c>
      <c r="M247" s="162"/>
    </row>
    <row r="248" spans="1:13" s="151" customFormat="1">
      <c r="A248" s="83">
        <f t="shared" si="1"/>
        <v>0</v>
      </c>
      <c r="B248" s="59"/>
      <c r="C248" s="56"/>
      <c r="D248" s="54"/>
      <c r="E248" s="55"/>
      <c r="F248" s="35">
        <f t="shared" si="2"/>
        <v>0</v>
      </c>
      <c r="G248" s="59"/>
      <c r="H248" s="57"/>
      <c r="I248" s="79">
        <f t="shared" si="3"/>
        <v>0</v>
      </c>
      <c r="J248" s="79">
        <f t="shared" si="3"/>
        <v>0</v>
      </c>
      <c r="K248" s="79">
        <f t="shared" si="3"/>
        <v>0</v>
      </c>
      <c r="L248" s="78">
        <f t="shared" si="3"/>
        <v>0</v>
      </c>
      <c r="M248" s="162"/>
    </row>
    <row r="249" spans="1:13" s="151" customFormat="1">
      <c r="A249" s="83">
        <f t="shared" si="1"/>
        <v>0</v>
      </c>
      <c r="B249" s="59"/>
      <c r="C249" s="56"/>
      <c r="D249" s="54"/>
      <c r="E249" s="55"/>
      <c r="F249" s="35">
        <f t="shared" si="2"/>
        <v>0</v>
      </c>
      <c r="G249" s="59"/>
      <c r="H249" s="57"/>
      <c r="I249" s="79">
        <f t="shared" si="3"/>
        <v>0</v>
      </c>
      <c r="J249" s="79">
        <f t="shared" si="3"/>
        <v>0</v>
      </c>
      <c r="K249" s="79">
        <f t="shared" si="3"/>
        <v>0</v>
      </c>
      <c r="L249" s="78">
        <f t="shared" si="3"/>
        <v>0</v>
      </c>
      <c r="M249" s="162"/>
    </row>
    <row r="250" spans="1:13" s="151" customFormat="1">
      <c r="A250" s="83">
        <f t="shared" si="1"/>
        <v>0</v>
      </c>
      <c r="B250" s="59"/>
      <c r="C250" s="56"/>
      <c r="D250" s="54"/>
      <c r="E250" s="55"/>
      <c r="F250" s="35">
        <f t="shared" si="2"/>
        <v>0</v>
      </c>
      <c r="G250" s="59"/>
      <c r="H250" s="57"/>
      <c r="I250" s="79">
        <f t="shared" si="3"/>
        <v>0</v>
      </c>
      <c r="J250" s="79">
        <f t="shared" si="3"/>
        <v>0</v>
      </c>
      <c r="K250" s="79">
        <f t="shared" si="3"/>
        <v>0</v>
      </c>
      <c r="L250" s="78">
        <f t="shared" si="3"/>
        <v>0</v>
      </c>
      <c r="M250" s="162"/>
    </row>
    <row r="251" spans="1:13" s="151" customFormat="1">
      <c r="A251" s="83">
        <f t="shared" si="1"/>
        <v>0</v>
      </c>
      <c r="B251" s="59"/>
      <c r="C251" s="56"/>
      <c r="D251" s="54"/>
      <c r="E251" s="55"/>
      <c r="F251" s="35">
        <f t="shared" si="2"/>
        <v>0</v>
      </c>
      <c r="G251" s="59"/>
      <c r="H251" s="57"/>
      <c r="I251" s="79">
        <f t="shared" si="3"/>
        <v>0</v>
      </c>
      <c r="J251" s="79">
        <f t="shared" si="3"/>
        <v>0</v>
      </c>
      <c r="K251" s="79">
        <f t="shared" si="3"/>
        <v>0</v>
      </c>
      <c r="L251" s="78">
        <f t="shared" si="3"/>
        <v>0</v>
      </c>
      <c r="M251" s="162"/>
    </row>
    <row r="252" spans="1:13" s="151" customFormat="1">
      <c r="A252" s="83">
        <f t="shared" si="1"/>
        <v>0</v>
      </c>
      <c r="B252" s="59"/>
      <c r="C252" s="56"/>
      <c r="D252" s="54"/>
      <c r="E252" s="55"/>
      <c r="F252" s="35">
        <f t="shared" si="2"/>
        <v>0</v>
      </c>
      <c r="G252" s="59"/>
      <c r="H252" s="57"/>
      <c r="I252" s="79">
        <f t="shared" si="3"/>
        <v>0</v>
      </c>
      <c r="J252" s="79">
        <f t="shared" si="3"/>
        <v>0</v>
      </c>
      <c r="K252" s="79">
        <f t="shared" si="3"/>
        <v>0</v>
      </c>
      <c r="L252" s="78">
        <f t="shared" si="3"/>
        <v>0</v>
      </c>
      <c r="M252" s="162"/>
    </row>
    <row r="253" spans="1:13" s="151" customFormat="1">
      <c r="A253" s="83">
        <f t="shared" si="1"/>
        <v>0</v>
      </c>
      <c r="B253" s="59"/>
      <c r="C253" s="56"/>
      <c r="D253" s="54"/>
      <c r="E253" s="55"/>
      <c r="F253" s="35">
        <f t="shared" si="2"/>
        <v>0</v>
      </c>
      <c r="G253" s="59"/>
      <c r="H253" s="57"/>
      <c r="I253" s="79">
        <f t="shared" si="3"/>
        <v>0</v>
      </c>
      <c r="J253" s="79">
        <f t="shared" si="3"/>
        <v>0</v>
      </c>
      <c r="K253" s="79">
        <f t="shared" si="3"/>
        <v>0</v>
      </c>
      <c r="L253" s="78">
        <f t="shared" si="3"/>
        <v>0</v>
      </c>
      <c r="M253" s="162"/>
    </row>
    <row r="254" spans="1:13" s="151" customFormat="1">
      <c r="A254" s="83">
        <f t="shared" si="1"/>
        <v>0</v>
      </c>
      <c r="B254" s="59"/>
      <c r="C254" s="56"/>
      <c r="D254" s="54"/>
      <c r="E254" s="55"/>
      <c r="F254" s="35">
        <f t="shared" si="2"/>
        <v>0</v>
      </c>
      <c r="G254" s="59"/>
      <c r="H254" s="57"/>
      <c r="I254" s="79">
        <f t="shared" si="3"/>
        <v>0</v>
      </c>
      <c r="J254" s="79">
        <f t="shared" si="3"/>
        <v>0</v>
      </c>
      <c r="K254" s="79">
        <f t="shared" si="3"/>
        <v>0</v>
      </c>
      <c r="L254" s="78">
        <f t="shared" si="3"/>
        <v>0</v>
      </c>
      <c r="M254" s="162"/>
    </row>
    <row r="255" spans="1:13" s="151" customFormat="1">
      <c r="A255" s="83">
        <f t="shared" si="1"/>
        <v>0</v>
      </c>
      <c r="B255" s="59"/>
      <c r="C255" s="56"/>
      <c r="D255" s="54"/>
      <c r="E255" s="55"/>
      <c r="F255" s="35">
        <f t="shared" si="2"/>
        <v>0</v>
      </c>
      <c r="G255" s="59"/>
      <c r="H255" s="57"/>
      <c r="I255" s="79">
        <f t="shared" si="3"/>
        <v>0</v>
      </c>
      <c r="J255" s="79">
        <f t="shared" si="3"/>
        <v>0</v>
      </c>
      <c r="K255" s="79">
        <f t="shared" si="3"/>
        <v>0</v>
      </c>
      <c r="L255" s="78">
        <f t="shared" si="3"/>
        <v>0</v>
      </c>
      <c r="M255" s="162"/>
    </row>
    <row r="256" spans="1:13" s="151" customFormat="1">
      <c r="A256" s="83">
        <f t="shared" si="1"/>
        <v>0</v>
      </c>
      <c r="B256" s="59"/>
      <c r="C256" s="56"/>
      <c r="D256" s="54"/>
      <c r="E256" s="55"/>
      <c r="F256" s="35">
        <f t="shared" si="2"/>
        <v>0</v>
      </c>
      <c r="G256" s="59"/>
      <c r="H256" s="57"/>
      <c r="I256" s="79">
        <f t="shared" si="3"/>
        <v>0</v>
      </c>
      <c r="J256" s="79">
        <f t="shared" si="3"/>
        <v>0</v>
      </c>
      <c r="K256" s="79">
        <f t="shared" si="3"/>
        <v>0</v>
      </c>
      <c r="L256" s="78">
        <f t="shared" si="3"/>
        <v>0</v>
      </c>
      <c r="M256" s="162"/>
    </row>
    <row r="257" spans="1:13" s="151" customFormat="1">
      <c r="A257" s="83">
        <f t="shared" ref="A257:A321" si="4">A$192</f>
        <v>0</v>
      </c>
      <c r="B257" s="59"/>
      <c r="C257" s="56"/>
      <c r="D257" s="54"/>
      <c r="E257" s="55"/>
      <c r="F257" s="35">
        <f t="shared" ref="F257:F320" si="5">IF(AND((E257+D257/12)&gt;=2021.83,(E257+D257/12)&lt;=2022.75),"0",IF(AND((E257+D257/12)&gt;=2022.83,(E257+D257/12)&lt;=2023.75),"0",IF(AND((E257+D257/12)&gt;=2023.83,(E257+D257/12)&lt;=2024.75),"0",IF(AND((E257+D257/12)&gt;=2024.83,(E257+D257/12)&lt;=2025.75),"R-1",0))))</f>
        <v>0</v>
      </c>
      <c r="G257" s="59"/>
      <c r="H257" s="57"/>
      <c r="I257" s="79">
        <f t="shared" si="3"/>
        <v>0</v>
      </c>
      <c r="J257" s="79">
        <f t="shared" si="3"/>
        <v>0</v>
      </c>
      <c r="K257" s="79">
        <f t="shared" si="3"/>
        <v>0</v>
      </c>
      <c r="L257" s="78">
        <f t="shared" si="3"/>
        <v>0</v>
      </c>
      <c r="M257" s="162"/>
    </row>
    <row r="258" spans="1:13" s="151" customFormat="1">
      <c r="A258" s="83">
        <f t="shared" si="4"/>
        <v>0</v>
      </c>
      <c r="B258" s="59"/>
      <c r="C258" s="56"/>
      <c r="D258" s="54"/>
      <c r="E258" s="55"/>
      <c r="F258" s="35">
        <f t="shared" si="5"/>
        <v>0</v>
      </c>
      <c r="G258" s="59"/>
      <c r="H258" s="57"/>
      <c r="I258" s="79">
        <f t="shared" si="3"/>
        <v>0</v>
      </c>
      <c r="J258" s="79">
        <f t="shared" si="3"/>
        <v>0</v>
      </c>
      <c r="K258" s="79">
        <f t="shared" si="3"/>
        <v>0</v>
      </c>
      <c r="L258" s="78">
        <f t="shared" si="3"/>
        <v>0</v>
      </c>
      <c r="M258" s="162"/>
    </row>
    <row r="259" spans="1:13" s="151" customFormat="1">
      <c r="A259" s="83">
        <f t="shared" si="4"/>
        <v>0</v>
      </c>
      <c r="B259" s="59"/>
      <c r="C259" s="56"/>
      <c r="D259" s="54"/>
      <c r="E259" s="55"/>
      <c r="F259" s="35">
        <f t="shared" si="5"/>
        <v>0</v>
      </c>
      <c r="G259" s="59"/>
      <c r="H259" s="57"/>
      <c r="I259" s="79">
        <f t="shared" si="3"/>
        <v>0</v>
      </c>
      <c r="J259" s="79">
        <f t="shared" si="3"/>
        <v>0</v>
      </c>
      <c r="K259" s="79">
        <f t="shared" si="3"/>
        <v>0</v>
      </c>
      <c r="L259" s="78">
        <f t="shared" si="3"/>
        <v>0</v>
      </c>
      <c r="M259" s="162"/>
    </row>
    <row r="260" spans="1:13" s="151" customFormat="1">
      <c r="A260" s="83">
        <f t="shared" si="4"/>
        <v>0</v>
      </c>
      <c r="B260" s="59"/>
      <c r="C260" s="56"/>
      <c r="D260" s="54"/>
      <c r="E260" s="55"/>
      <c r="F260" s="35">
        <f t="shared" si="5"/>
        <v>0</v>
      </c>
      <c r="G260" s="59"/>
      <c r="H260" s="57"/>
      <c r="I260" s="79">
        <f t="shared" si="3"/>
        <v>0</v>
      </c>
      <c r="J260" s="79">
        <f t="shared" si="3"/>
        <v>0</v>
      </c>
      <c r="K260" s="79">
        <f t="shared" si="3"/>
        <v>0</v>
      </c>
      <c r="L260" s="78">
        <f t="shared" si="3"/>
        <v>0</v>
      </c>
      <c r="M260" s="162"/>
    </row>
    <row r="261" spans="1:13" s="151" customFormat="1">
      <c r="A261" s="83">
        <f t="shared" si="4"/>
        <v>0</v>
      </c>
      <c r="B261" s="59"/>
      <c r="C261" s="56"/>
      <c r="D261" s="54"/>
      <c r="E261" s="55"/>
      <c r="F261" s="35">
        <f t="shared" si="5"/>
        <v>0</v>
      </c>
      <c r="G261" s="59"/>
      <c r="H261" s="57"/>
      <c r="I261" s="79">
        <f t="shared" si="3"/>
        <v>0</v>
      </c>
      <c r="J261" s="79">
        <f t="shared" si="3"/>
        <v>0</v>
      </c>
      <c r="K261" s="79">
        <f t="shared" si="3"/>
        <v>0</v>
      </c>
      <c r="L261" s="78">
        <f t="shared" si="3"/>
        <v>0</v>
      </c>
      <c r="M261" s="162"/>
    </row>
    <row r="262" spans="1:13" s="151" customFormat="1">
      <c r="A262" s="83">
        <f t="shared" si="4"/>
        <v>0</v>
      </c>
      <c r="B262" s="59"/>
      <c r="C262" s="56"/>
      <c r="D262" s="54"/>
      <c r="E262" s="55"/>
      <c r="F262" s="35">
        <f t="shared" si="5"/>
        <v>0</v>
      </c>
      <c r="G262" s="59"/>
      <c r="H262" s="57"/>
      <c r="I262" s="79">
        <f t="shared" si="3"/>
        <v>0</v>
      </c>
      <c r="J262" s="79">
        <f t="shared" si="3"/>
        <v>0</v>
      </c>
      <c r="K262" s="79">
        <f t="shared" si="3"/>
        <v>0</v>
      </c>
      <c r="L262" s="78">
        <f t="shared" si="3"/>
        <v>0</v>
      </c>
      <c r="M262" s="162"/>
    </row>
    <row r="263" spans="1:13" s="151" customFormat="1">
      <c r="A263" s="83">
        <f t="shared" si="4"/>
        <v>0</v>
      </c>
      <c r="B263" s="59"/>
      <c r="C263" s="56"/>
      <c r="D263" s="54"/>
      <c r="E263" s="55"/>
      <c r="F263" s="35">
        <f t="shared" si="5"/>
        <v>0</v>
      </c>
      <c r="G263" s="59"/>
      <c r="H263" s="57"/>
      <c r="I263" s="79">
        <f t="shared" si="3"/>
        <v>0</v>
      </c>
      <c r="J263" s="79">
        <f t="shared" si="3"/>
        <v>0</v>
      </c>
      <c r="K263" s="79">
        <f t="shared" si="3"/>
        <v>0</v>
      </c>
      <c r="L263" s="78">
        <f t="shared" si="3"/>
        <v>0</v>
      </c>
      <c r="M263" s="162"/>
    </row>
    <row r="264" spans="1:13" s="151" customFormat="1">
      <c r="A264" s="83">
        <f t="shared" si="4"/>
        <v>0</v>
      </c>
      <c r="B264" s="59"/>
      <c r="C264" s="56"/>
      <c r="D264" s="54"/>
      <c r="E264" s="55"/>
      <c r="F264" s="35">
        <f t="shared" si="5"/>
        <v>0</v>
      </c>
      <c r="G264" s="59"/>
      <c r="H264" s="57"/>
      <c r="I264" s="79">
        <f t="shared" si="3"/>
        <v>0</v>
      </c>
      <c r="J264" s="79">
        <f t="shared" si="3"/>
        <v>0</v>
      </c>
      <c r="K264" s="79">
        <f t="shared" si="3"/>
        <v>0</v>
      </c>
      <c r="L264" s="78">
        <f t="shared" si="3"/>
        <v>0</v>
      </c>
      <c r="M264" s="162"/>
    </row>
    <row r="265" spans="1:13" s="151" customFormat="1">
      <c r="A265" s="83">
        <f t="shared" si="4"/>
        <v>0</v>
      </c>
      <c r="B265" s="59"/>
      <c r="C265" s="56"/>
      <c r="D265" s="54"/>
      <c r="E265" s="55"/>
      <c r="F265" s="35">
        <f t="shared" si="5"/>
        <v>0</v>
      </c>
      <c r="G265" s="59"/>
      <c r="H265" s="57"/>
      <c r="I265" s="79">
        <f t="shared" si="3"/>
        <v>0</v>
      </c>
      <c r="J265" s="79">
        <f t="shared" si="3"/>
        <v>0</v>
      </c>
      <c r="K265" s="79">
        <f t="shared" si="3"/>
        <v>0</v>
      </c>
      <c r="L265" s="78">
        <f t="shared" si="3"/>
        <v>0</v>
      </c>
      <c r="M265" s="162"/>
    </row>
    <row r="266" spans="1:13" s="151" customFormat="1">
      <c r="A266" s="83">
        <f t="shared" si="4"/>
        <v>0</v>
      </c>
      <c r="B266" s="59"/>
      <c r="C266" s="56"/>
      <c r="D266" s="54"/>
      <c r="E266" s="55"/>
      <c r="F266" s="35">
        <f t="shared" si="5"/>
        <v>0</v>
      </c>
      <c r="G266" s="59"/>
      <c r="H266" s="57"/>
      <c r="I266" s="79">
        <f t="shared" si="3"/>
        <v>0</v>
      </c>
      <c r="J266" s="79">
        <f t="shared" si="3"/>
        <v>0</v>
      </c>
      <c r="K266" s="79">
        <f t="shared" si="3"/>
        <v>0</v>
      </c>
      <c r="L266" s="78">
        <f t="shared" si="3"/>
        <v>0</v>
      </c>
      <c r="M266" s="162"/>
    </row>
    <row r="267" spans="1:13" s="151" customFormat="1">
      <c r="A267" s="83">
        <f t="shared" si="4"/>
        <v>0</v>
      </c>
      <c r="B267" s="59"/>
      <c r="C267" s="56"/>
      <c r="D267" s="54"/>
      <c r="E267" s="55"/>
      <c r="F267" s="35">
        <f t="shared" si="5"/>
        <v>0</v>
      </c>
      <c r="G267" s="59"/>
      <c r="H267" s="57"/>
      <c r="I267" s="79">
        <f t="shared" si="3"/>
        <v>0</v>
      </c>
      <c r="J267" s="79">
        <f t="shared" si="3"/>
        <v>0</v>
      </c>
      <c r="K267" s="79">
        <f t="shared" si="3"/>
        <v>0</v>
      </c>
      <c r="L267" s="78">
        <f t="shared" si="3"/>
        <v>0</v>
      </c>
      <c r="M267" s="162"/>
    </row>
    <row r="268" spans="1:13" s="151" customFormat="1">
      <c r="A268" s="83">
        <f t="shared" si="4"/>
        <v>0</v>
      </c>
      <c r="B268" s="59"/>
      <c r="C268" s="56"/>
      <c r="D268" s="54"/>
      <c r="E268" s="55"/>
      <c r="F268" s="35">
        <f t="shared" si="5"/>
        <v>0</v>
      </c>
      <c r="G268" s="59"/>
      <c r="H268" s="57"/>
      <c r="I268" s="79">
        <f t="shared" si="3"/>
        <v>0</v>
      </c>
      <c r="J268" s="79">
        <f t="shared" si="3"/>
        <v>0</v>
      </c>
      <c r="K268" s="79">
        <f t="shared" si="3"/>
        <v>0</v>
      </c>
      <c r="L268" s="78">
        <f t="shared" si="3"/>
        <v>0</v>
      </c>
      <c r="M268" s="162"/>
    </row>
    <row r="269" spans="1:13" s="151" customFormat="1">
      <c r="A269" s="83">
        <f t="shared" si="4"/>
        <v>0</v>
      </c>
      <c r="B269" s="59"/>
      <c r="C269" s="56"/>
      <c r="D269" s="54"/>
      <c r="E269" s="55"/>
      <c r="F269" s="35">
        <f t="shared" si="5"/>
        <v>0</v>
      </c>
      <c r="G269" s="59"/>
      <c r="H269" s="57"/>
      <c r="I269" s="79">
        <f t="shared" si="3"/>
        <v>0</v>
      </c>
      <c r="J269" s="79">
        <f t="shared" si="3"/>
        <v>0</v>
      </c>
      <c r="K269" s="79">
        <f t="shared" si="3"/>
        <v>0</v>
      </c>
      <c r="L269" s="78">
        <f t="shared" si="3"/>
        <v>0</v>
      </c>
      <c r="M269" s="162"/>
    </row>
    <row r="270" spans="1:13" s="151" customFormat="1">
      <c r="A270" s="83">
        <f t="shared" si="4"/>
        <v>0</v>
      </c>
      <c r="B270" s="59"/>
      <c r="C270" s="56"/>
      <c r="D270" s="54"/>
      <c r="E270" s="55"/>
      <c r="F270" s="35">
        <f t="shared" si="5"/>
        <v>0</v>
      </c>
      <c r="G270" s="59"/>
      <c r="H270" s="57"/>
      <c r="I270" s="79">
        <f t="shared" si="3"/>
        <v>0</v>
      </c>
      <c r="J270" s="79">
        <f t="shared" si="3"/>
        <v>0</v>
      </c>
      <c r="K270" s="79">
        <f t="shared" si="3"/>
        <v>0</v>
      </c>
      <c r="L270" s="78">
        <f t="shared" si="3"/>
        <v>0</v>
      </c>
      <c r="M270" s="162"/>
    </row>
    <row r="271" spans="1:13" s="151" customFormat="1">
      <c r="A271" s="83">
        <f t="shared" si="4"/>
        <v>0</v>
      </c>
      <c r="B271" s="59"/>
      <c r="C271" s="56"/>
      <c r="D271" s="54"/>
      <c r="E271" s="55"/>
      <c r="F271" s="35">
        <f t="shared" si="5"/>
        <v>0</v>
      </c>
      <c r="G271" s="59"/>
      <c r="H271" s="57"/>
      <c r="I271" s="79">
        <f t="shared" si="3"/>
        <v>0</v>
      </c>
      <c r="J271" s="79">
        <f t="shared" si="3"/>
        <v>0</v>
      </c>
      <c r="K271" s="79">
        <f t="shared" si="3"/>
        <v>0</v>
      </c>
      <c r="L271" s="78">
        <f t="shared" si="3"/>
        <v>0</v>
      </c>
      <c r="M271" s="162"/>
    </row>
    <row r="272" spans="1:13" s="151" customFormat="1">
      <c r="A272" s="83">
        <f t="shared" si="4"/>
        <v>0</v>
      </c>
      <c r="B272" s="59"/>
      <c r="C272" s="56"/>
      <c r="D272" s="54"/>
      <c r="E272" s="55"/>
      <c r="F272" s="35">
        <f t="shared" si="5"/>
        <v>0</v>
      </c>
      <c r="G272" s="59"/>
      <c r="H272" s="57"/>
      <c r="I272" s="79">
        <f t="shared" si="3"/>
        <v>0</v>
      </c>
      <c r="J272" s="79">
        <f t="shared" si="3"/>
        <v>0</v>
      </c>
      <c r="K272" s="79">
        <f t="shared" si="3"/>
        <v>0</v>
      </c>
      <c r="L272" s="78">
        <f t="shared" ref="L272:L335" si="6">+IF($F272=L$191,$H272,0)</f>
        <v>0</v>
      </c>
      <c r="M272" s="162"/>
    </row>
    <row r="273" spans="1:13" s="151" customFormat="1">
      <c r="A273" s="83">
        <f t="shared" si="4"/>
        <v>0</v>
      </c>
      <c r="B273" s="59"/>
      <c r="C273" s="56"/>
      <c r="D273" s="54"/>
      <c r="E273" s="55"/>
      <c r="F273" s="35">
        <f t="shared" si="5"/>
        <v>0</v>
      </c>
      <c r="G273" s="59"/>
      <c r="H273" s="57"/>
      <c r="I273" s="79">
        <f t="shared" ref="I273:K304" si="7">+IF($F273=I$191,$H273,0)</f>
        <v>0</v>
      </c>
      <c r="J273" s="79">
        <f t="shared" si="7"/>
        <v>0</v>
      </c>
      <c r="K273" s="79">
        <f t="shared" si="7"/>
        <v>0</v>
      </c>
      <c r="L273" s="78">
        <f t="shared" si="6"/>
        <v>0</v>
      </c>
      <c r="M273" s="162"/>
    </row>
    <row r="274" spans="1:13" s="151" customFormat="1">
      <c r="A274" s="83">
        <f t="shared" si="4"/>
        <v>0</v>
      </c>
      <c r="B274" s="59"/>
      <c r="C274" s="56"/>
      <c r="D274" s="54"/>
      <c r="E274" s="55"/>
      <c r="F274" s="35">
        <f t="shared" si="5"/>
        <v>0</v>
      </c>
      <c r="G274" s="59"/>
      <c r="H274" s="57"/>
      <c r="I274" s="79">
        <f t="shared" si="7"/>
        <v>0</v>
      </c>
      <c r="J274" s="79">
        <f t="shared" si="7"/>
        <v>0</v>
      </c>
      <c r="K274" s="79">
        <f t="shared" si="7"/>
        <v>0</v>
      </c>
      <c r="L274" s="78">
        <f t="shared" si="6"/>
        <v>0</v>
      </c>
      <c r="M274" s="162"/>
    </row>
    <row r="275" spans="1:13" s="151" customFormat="1">
      <c r="A275" s="83">
        <f t="shared" si="4"/>
        <v>0</v>
      </c>
      <c r="B275" s="59"/>
      <c r="C275" s="56"/>
      <c r="D275" s="54"/>
      <c r="E275" s="55"/>
      <c r="F275" s="35">
        <f t="shared" si="5"/>
        <v>0</v>
      </c>
      <c r="G275" s="59"/>
      <c r="H275" s="57"/>
      <c r="I275" s="79">
        <f t="shared" si="7"/>
        <v>0</v>
      </c>
      <c r="J275" s="79">
        <f t="shared" si="7"/>
        <v>0</v>
      </c>
      <c r="K275" s="79">
        <f t="shared" si="7"/>
        <v>0</v>
      </c>
      <c r="L275" s="78">
        <f t="shared" si="6"/>
        <v>0</v>
      </c>
      <c r="M275" s="162"/>
    </row>
    <row r="276" spans="1:13" s="151" customFormat="1">
      <c r="A276" s="83">
        <f t="shared" si="4"/>
        <v>0</v>
      </c>
      <c r="B276" s="59"/>
      <c r="C276" s="56"/>
      <c r="D276" s="54"/>
      <c r="E276" s="55"/>
      <c r="F276" s="35">
        <f t="shared" si="5"/>
        <v>0</v>
      </c>
      <c r="G276" s="59"/>
      <c r="H276" s="57"/>
      <c r="I276" s="79">
        <f t="shared" si="7"/>
        <v>0</v>
      </c>
      <c r="J276" s="79">
        <f t="shared" si="7"/>
        <v>0</v>
      </c>
      <c r="K276" s="79">
        <f t="shared" si="7"/>
        <v>0</v>
      </c>
      <c r="L276" s="78">
        <f t="shared" si="6"/>
        <v>0</v>
      </c>
      <c r="M276" s="162"/>
    </row>
    <row r="277" spans="1:13" s="151" customFormat="1">
      <c r="A277" s="83">
        <f t="shared" si="4"/>
        <v>0</v>
      </c>
      <c r="B277" s="59"/>
      <c r="C277" s="56"/>
      <c r="D277" s="54"/>
      <c r="E277" s="55"/>
      <c r="F277" s="35">
        <f t="shared" si="5"/>
        <v>0</v>
      </c>
      <c r="G277" s="59"/>
      <c r="H277" s="57"/>
      <c r="I277" s="79">
        <f t="shared" si="7"/>
        <v>0</v>
      </c>
      <c r="J277" s="79">
        <f t="shared" si="7"/>
        <v>0</v>
      </c>
      <c r="K277" s="79">
        <f t="shared" si="7"/>
        <v>0</v>
      </c>
      <c r="L277" s="78">
        <f t="shared" si="6"/>
        <v>0</v>
      </c>
      <c r="M277" s="162"/>
    </row>
    <row r="278" spans="1:13" s="151" customFormat="1">
      <c r="A278" s="83">
        <f t="shared" si="4"/>
        <v>0</v>
      </c>
      <c r="B278" s="59"/>
      <c r="C278" s="56"/>
      <c r="D278" s="54"/>
      <c r="E278" s="55"/>
      <c r="F278" s="35">
        <f t="shared" si="5"/>
        <v>0</v>
      </c>
      <c r="G278" s="59"/>
      <c r="H278" s="57"/>
      <c r="I278" s="79">
        <f t="shared" si="7"/>
        <v>0</v>
      </c>
      <c r="J278" s="79">
        <f t="shared" si="7"/>
        <v>0</v>
      </c>
      <c r="K278" s="79">
        <f t="shared" si="7"/>
        <v>0</v>
      </c>
      <c r="L278" s="78">
        <f t="shared" si="6"/>
        <v>0</v>
      </c>
      <c r="M278" s="162"/>
    </row>
    <row r="279" spans="1:13" s="151" customFormat="1">
      <c r="A279" s="83">
        <f t="shared" si="4"/>
        <v>0</v>
      </c>
      <c r="B279" s="59"/>
      <c r="C279" s="56"/>
      <c r="D279" s="54"/>
      <c r="E279" s="55"/>
      <c r="F279" s="35">
        <f t="shared" si="5"/>
        <v>0</v>
      </c>
      <c r="G279" s="59"/>
      <c r="H279" s="57"/>
      <c r="I279" s="79">
        <f t="shared" si="7"/>
        <v>0</v>
      </c>
      <c r="J279" s="79">
        <f t="shared" si="7"/>
        <v>0</v>
      </c>
      <c r="K279" s="79">
        <f t="shared" si="7"/>
        <v>0</v>
      </c>
      <c r="L279" s="78">
        <f t="shared" si="6"/>
        <v>0</v>
      </c>
      <c r="M279" s="162"/>
    </row>
    <row r="280" spans="1:13" s="151" customFormat="1">
      <c r="A280" s="83">
        <f t="shared" si="4"/>
        <v>0</v>
      </c>
      <c r="B280" s="59"/>
      <c r="C280" s="56"/>
      <c r="D280" s="54"/>
      <c r="E280" s="55"/>
      <c r="F280" s="35">
        <f t="shared" si="5"/>
        <v>0</v>
      </c>
      <c r="G280" s="59"/>
      <c r="H280" s="57"/>
      <c r="I280" s="79">
        <f t="shared" si="7"/>
        <v>0</v>
      </c>
      <c r="J280" s="79">
        <f t="shared" si="7"/>
        <v>0</v>
      </c>
      <c r="K280" s="79">
        <f t="shared" si="7"/>
        <v>0</v>
      </c>
      <c r="L280" s="78">
        <f t="shared" si="6"/>
        <v>0</v>
      </c>
      <c r="M280" s="162"/>
    </row>
    <row r="281" spans="1:13" s="151" customFormat="1">
      <c r="A281" s="83">
        <f t="shared" si="4"/>
        <v>0</v>
      </c>
      <c r="B281" s="59"/>
      <c r="C281" s="56"/>
      <c r="D281" s="54"/>
      <c r="E281" s="55"/>
      <c r="F281" s="35">
        <f t="shared" si="5"/>
        <v>0</v>
      </c>
      <c r="G281" s="59"/>
      <c r="H281" s="57"/>
      <c r="I281" s="79">
        <f t="shared" si="7"/>
        <v>0</v>
      </c>
      <c r="J281" s="79">
        <f t="shared" si="7"/>
        <v>0</v>
      </c>
      <c r="K281" s="79">
        <f t="shared" si="7"/>
        <v>0</v>
      </c>
      <c r="L281" s="78">
        <f t="shared" si="6"/>
        <v>0</v>
      </c>
      <c r="M281" s="162"/>
    </row>
    <row r="282" spans="1:13" s="151" customFormat="1">
      <c r="A282" s="83">
        <f t="shared" si="4"/>
        <v>0</v>
      </c>
      <c r="B282" s="59"/>
      <c r="C282" s="56"/>
      <c r="D282" s="54"/>
      <c r="E282" s="55"/>
      <c r="F282" s="35">
        <f t="shared" si="5"/>
        <v>0</v>
      </c>
      <c r="G282" s="59"/>
      <c r="H282" s="57"/>
      <c r="I282" s="79">
        <f t="shared" si="7"/>
        <v>0</v>
      </c>
      <c r="J282" s="79">
        <f t="shared" si="7"/>
        <v>0</v>
      </c>
      <c r="K282" s="79">
        <f t="shared" si="7"/>
        <v>0</v>
      </c>
      <c r="L282" s="78">
        <f t="shared" si="6"/>
        <v>0</v>
      </c>
      <c r="M282" s="162"/>
    </row>
    <row r="283" spans="1:13" s="151" customFormat="1">
      <c r="A283" s="83">
        <f t="shared" si="4"/>
        <v>0</v>
      </c>
      <c r="B283" s="59"/>
      <c r="C283" s="56"/>
      <c r="D283" s="54"/>
      <c r="E283" s="55"/>
      <c r="F283" s="35">
        <f t="shared" si="5"/>
        <v>0</v>
      </c>
      <c r="G283" s="59"/>
      <c r="H283" s="57"/>
      <c r="I283" s="79">
        <f t="shared" si="7"/>
        <v>0</v>
      </c>
      <c r="J283" s="79">
        <f t="shared" si="7"/>
        <v>0</v>
      </c>
      <c r="K283" s="79">
        <f t="shared" si="7"/>
        <v>0</v>
      </c>
      <c r="L283" s="78">
        <f t="shared" si="6"/>
        <v>0</v>
      </c>
      <c r="M283" s="162"/>
    </row>
    <row r="284" spans="1:13" s="151" customFormat="1">
      <c r="A284" s="83">
        <f t="shared" si="4"/>
        <v>0</v>
      </c>
      <c r="B284" s="59"/>
      <c r="C284" s="56"/>
      <c r="D284" s="54"/>
      <c r="E284" s="55"/>
      <c r="F284" s="35">
        <f t="shared" si="5"/>
        <v>0</v>
      </c>
      <c r="G284" s="59"/>
      <c r="H284" s="57"/>
      <c r="I284" s="79">
        <f t="shared" si="7"/>
        <v>0</v>
      </c>
      <c r="J284" s="79">
        <f t="shared" si="7"/>
        <v>0</v>
      </c>
      <c r="K284" s="79">
        <f t="shared" si="7"/>
        <v>0</v>
      </c>
      <c r="L284" s="78">
        <f t="shared" si="6"/>
        <v>0</v>
      </c>
      <c r="M284" s="162"/>
    </row>
    <row r="285" spans="1:13" s="151" customFormat="1">
      <c r="A285" s="83">
        <f t="shared" si="4"/>
        <v>0</v>
      </c>
      <c r="B285" s="59"/>
      <c r="C285" s="56"/>
      <c r="D285" s="54"/>
      <c r="E285" s="55"/>
      <c r="F285" s="35">
        <f t="shared" si="5"/>
        <v>0</v>
      </c>
      <c r="G285" s="59"/>
      <c r="H285" s="57"/>
      <c r="I285" s="79">
        <f t="shared" si="7"/>
        <v>0</v>
      </c>
      <c r="J285" s="79">
        <f t="shared" si="7"/>
        <v>0</v>
      </c>
      <c r="K285" s="79">
        <f t="shared" si="7"/>
        <v>0</v>
      </c>
      <c r="L285" s="78">
        <f t="shared" si="6"/>
        <v>0</v>
      </c>
      <c r="M285" s="162"/>
    </row>
    <row r="286" spans="1:13" s="151" customFormat="1">
      <c r="A286" s="83">
        <f t="shared" si="4"/>
        <v>0</v>
      </c>
      <c r="B286" s="59"/>
      <c r="C286" s="56"/>
      <c r="D286" s="54"/>
      <c r="E286" s="55"/>
      <c r="F286" s="35">
        <f t="shared" si="5"/>
        <v>0</v>
      </c>
      <c r="G286" s="59"/>
      <c r="H286" s="57"/>
      <c r="I286" s="79">
        <f t="shared" si="7"/>
        <v>0</v>
      </c>
      <c r="J286" s="79">
        <f t="shared" si="7"/>
        <v>0</v>
      </c>
      <c r="K286" s="79">
        <f t="shared" si="7"/>
        <v>0</v>
      </c>
      <c r="L286" s="78">
        <f t="shared" si="6"/>
        <v>0</v>
      </c>
      <c r="M286" s="162"/>
    </row>
    <row r="287" spans="1:13" s="151" customFormat="1">
      <c r="A287" s="83">
        <f t="shared" si="4"/>
        <v>0</v>
      </c>
      <c r="B287" s="59"/>
      <c r="C287" s="56"/>
      <c r="D287" s="54"/>
      <c r="E287" s="55"/>
      <c r="F287" s="35">
        <f t="shared" si="5"/>
        <v>0</v>
      </c>
      <c r="G287" s="59"/>
      <c r="H287" s="57"/>
      <c r="I287" s="79">
        <f t="shared" si="7"/>
        <v>0</v>
      </c>
      <c r="J287" s="79">
        <f t="shared" si="7"/>
        <v>0</v>
      </c>
      <c r="K287" s="79">
        <f t="shared" si="7"/>
        <v>0</v>
      </c>
      <c r="L287" s="78">
        <f t="shared" si="6"/>
        <v>0</v>
      </c>
      <c r="M287" s="162"/>
    </row>
    <row r="288" spans="1:13" s="151" customFormat="1">
      <c r="A288" s="83">
        <f t="shared" si="4"/>
        <v>0</v>
      </c>
      <c r="B288" s="59"/>
      <c r="C288" s="56"/>
      <c r="D288" s="54"/>
      <c r="E288" s="55"/>
      <c r="F288" s="35">
        <f t="shared" si="5"/>
        <v>0</v>
      </c>
      <c r="G288" s="59"/>
      <c r="H288" s="57"/>
      <c r="I288" s="79">
        <f t="shared" si="7"/>
        <v>0</v>
      </c>
      <c r="J288" s="79">
        <f t="shared" si="7"/>
        <v>0</v>
      </c>
      <c r="K288" s="79">
        <f t="shared" si="7"/>
        <v>0</v>
      </c>
      <c r="L288" s="78">
        <f t="shared" si="6"/>
        <v>0</v>
      </c>
      <c r="M288" s="162"/>
    </row>
    <row r="289" spans="1:13" s="151" customFormat="1">
      <c r="A289" s="83">
        <f t="shared" si="4"/>
        <v>0</v>
      </c>
      <c r="B289" s="59"/>
      <c r="C289" s="56"/>
      <c r="D289" s="54"/>
      <c r="E289" s="55"/>
      <c r="F289" s="35">
        <f t="shared" si="5"/>
        <v>0</v>
      </c>
      <c r="G289" s="59"/>
      <c r="H289" s="57"/>
      <c r="I289" s="79">
        <f t="shared" si="7"/>
        <v>0</v>
      </c>
      <c r="J289" s="79">
        <f t="shared" si="7"/>
        <v>0</v>
      </c>
      <c r="K289" s="79">
        <f t="shared" si="7"/>
        <v>0</v>
      </c>
      <c r="L289" s="78">
        <f t="shared" si="6"/>
        <v>0</v>
      </c>
      <c r="M289" s="162"/>
    </row>
    <row r="290" spans="1:13" s="151" customFormat="1">
      <c r="A290" s="83">
        <f t="shared" si="4"/>
        <v>0</v>
      </c>
      <c r="B290" s="59"/>
      <c r="C290" s="56"/>
      <c r="D290" s="54"/>
      <c r="E290" s="55"/>
      <c r="F290" s="35">
        <f t="shared" si="5"/>
        <v>0</v>
      </c>
      <c r="G290" s="59"/>
      <c r="H290" s="57"/>
      <c r="I290" s="79">
        <f t="shared" si="7"/>
        <v>0</v>
      </c>
      <c r="J290" s="79">
        <f t="shared" si="7"/>
        <v>0</v>
      </c>
      <c r="K290" s="79">
        <f t="shared" si="7"/>
        <v>0</v>
      </c>
      <c r="L290" s="78">
        <f t="shared" si="6"/>
        <v>0</v>
      </c>
      <c r="M290" s="162"/>
    </row>
    <row r="291" spans="1:13" s="151" customFormat="1">
      <c r="A291" s="83">
        <f t="shared" si="4"/>
        <v>0</v>
      </c>
      <c r="B291" s="59"/>
      <c r="C291" s="56"/>
      <c r="D291" s="54"/>
      <c r="E291" s="55"/>
      <c r="F291" s="35">
        <f t="shared" si="5"/>
        <v>0</v>
      </c>
      <c r="G291" s="59"/>
      <c r="H291" s="57"/>
      <c r="I291" s="79">
        <f t="shared" si="7"/>
        <v>0</v>
      </c>
      <c r="J291" s="79">
        <f t="shared" si="7"/>
        <v>0</v>
      </c>
      <c r="K291" s="79">
        <f t="shared" si="7"/>
        <v>0</v>
      </c>
      <c r="L291" s="78">
        <f t="shared" si="6"/>
        <v>0</v>
      </c>
      <c r="M291" s="162"/>
    </row>
    <row r="292" spans="1:13" s="151" customFormat="1">
      <c r="A292" s="83">
        <f t="shared" si="4"/>
        <v>0</v>
      </c>
      <c r="B292" s="59"/>
      <c r="C292" s="56"/>
      <c r="D292" s="54"/>
      <c r="E292" s="55"/>
      <c r="F292" s="35">
        <f t="shared" si="5"/>
        <v>0</v>
      </c>
      <c r="G292" s="59"/>
      <c r="H292" s="57"/>
      <c r="I292" s="79">
        <f t="shared" si="7"/>
        <v>0</v>
      </c>
      <c r="J292" s="79">
        <f t="shared" si="7"/>
        <v>0</v>
      </c>
      <c r="K292" s="79">
        <f t="shared" si="7"/>
        <v>0</v>
      </c>
      <c r="L292" s="78">
        <f t="shared" si="6"/>
        <v>0</v>
      </c>
      <c r="M292" s="162"/>
    </row>
    <row r="293" spans="1:13" s="151" customFormat="1">
      <c r="A293" s="83">
        <f t="shared" si="4"/>
        <v>0</v>
      </c>
      <c r="B293" s="59"/>
      <c r="C293" s="56"/>
      <c r="D293" s="54"/>
      <c r="E293" s="55"/>
      <c r="F293" s="35">
        <f t="shared" si="5"/>
        <v>0</v>
      </c>
      <c r="G293" s="59"/>
      <c r="H293" s="57"/>
      <c r="I293" s="79">
        <f t="shared" si="7"/>
        <v>0</v>
      </c>
      <c r="J293" s="79">
        <f t="shared" si="7"/>
        <v>0</v>
      </c>
      <c r="K293" s="79">
        <f t="shared" si="7"/>
        <v>0</v>
      </c>
      <c r="L293" s="78">
        <f t="shared" si="6"/>
        <v>0</v>
      </c>
      <c r="M293" s="162"/>
    </row>
    <row r="294" spans="1:13" s="151" customFormat="1">
      <c r="A294" s="83">
        <f t="shared" si="4"/>
        <v>0</v>
      </c>
      <c r="B294" s="59"/>
      <c r="C294" s="56"/>
      <c r="D294" s="54"/>
      <c r="E294" s="55"/>
      <c r="F294" s="35">
        <f t="shared" si="5"/>
        <v>0</v>
      </c>
      <c r="G294" s="59"/>
      <c r="H294" s="57"/>
      <c r="I294" s="79">
        <f t="shared" si="7"/>
        <v>0</v>
      </c>
      <c r="J294" s="79">
        <f t="shared" si="7"/>
        <v>0</v>
      </c>
      <c r="K294" s="79">
        <f t="shared" si="7"/>
        <v>0</v>
      </c>
      <c r="L294" s="78">
        <f t="shared" si="6"/>
        <v>0</v>
      </c>
      <c r="M294" s="162"/>
    </row>
    <row r="295" spans="1:13" s="151" customFormat="1">
      <c r="A295" s="83">
        <f t="shared" si="4"/>
        <v>0</v>
      </c>
      <c r="B295" s="59"/>
      <c r="C295" s="56"/>
      <c r="D295" s="54"/>
      <c r="E295" s="55"/>
      <c r="F295" s="35">
        <f t="shared" si="5"/>
        <v>0</v>
      </c>
      <c r="G295" s="59"/>
      <c r="H295" s="57"/>
      <c r="I295" s="79">
        <f t="shared" si="7"/>
        <v>0</v>
      </c>
      <c r="J295" s="79">
        <f t="shared" si="7"/>
        <v>0</v>
      </c>
      <c r="K295" s="79">
        <f t="shared" si="7"/>
        <v>0</v>
      </c>
      <c r="L295" s="78">
        <f t="shared" si="6"/>
        <v>0</v>
      </c>
      <c r="M295" s="162"/>
    </row>
    <row r="296" spans="1:13" s="151" customFormat="1">
      <c r="A296" s="83">
        <f t="shared" si="4"/>
        <v>0</v>
      </c>
      <c r="B296" s="59"/>
      <c r="C296" s="56"/>
      <c r="D296" s="54"/>
      <c r="E296" s="55"/>
      <c r="F296" s="35">
        <f t="shared" si="5"/>
        <v>0</v>
      </c>
      <c r="G296" s="59"/>
      <c r="H296" s="57"/>
      <c r="I296" s="79">
        <f t="shared" si="7"/>
        <v>0</v>
      </c>
      <c r="J296" s="79">
        <f t="shared" si="7"/>
        <v>0</v>
      </c>
      <c r="K296" s="79">
        <f t="shared" si="7"/>
        <v>0</v>
      </c>
      <c r="L296" s="78">
        <f t="shared" si="6"/>
        <v>0</v>
      </c>
      <c r="M296" s="162"/>
    </row>
    <row r="297" spans="1:13" s="151" customFormat="1">
      <c r="A297" s="83">
        <f t="shared" si="4"/>
        <v>0</v>
      </c>
      <c r="B297" s="59"/>
      <c r="C297" s="56"/>
      <c r="D297" s="54"/>
      <c r="E297" s="55"/>
      <c r="F297" s="35">
        <f t="shared" si="5"/>
        <v>0</v>
      </c>
      <c r="G297" s="59"/>
      <c r="H297" s="57"/>
      <c r="I297" s="79">
        <f t="shared" si="7"/>
        <v>0</v>
      </c>
      <c r="J297" s="79">
        <f t="shared" si="7"/>
        <v>0</v>
      </c>
      <c r="K297" s="79">
        <f t="shared" si="7"/>
        <v>0</v>
      </c>
      <c r="L297" s="78">
        <f t="shared" si="6"/>
        <v>0</v>
      </c>
      <c r="M297" s="162"/>
    </row>
    <row r="298" spans="1:13" s="151" customFormat="1">
      <c r="A298" s="83">
        <f t="shared" si="4"/>
        <v>0</v>
      </c>
      <c r="B298" s="59"/>
      <c r="C298" s="56"/>
      <c r="D298" s="54"/>
      <c r="E298" s="55"/>
      <c r="F298" s="35">
        <f t="shared" si="5"/>
        <v>0</v>
      </c>
      <c r="G298" s="59"/>
      <c r="H298" s="57"/>
      <c r="I298" s="79">
        <f t="shared" si="7"/>
        <v>0</v>
      </c>
      <c r="J298" s="79">
        <f t="shared" si="7"/>
        <v>0</v>
      </c>
      <c r="K298" s="79">
        <f t="shared" si="7"/>
        <v>0</v>
      </c>
      <c r="L298" s="78">
        <f t="shared" si="6"/>
        <v>0</v>
      </c>
      <c r="M298" s="162"/>
    </row>
    <row r="299" spans="1:13" s="151" customFormat="1">
      <c r="A299" s="83">
        <f t="shared" si="4"/>
        <v>0</v>
      </c>
      <c r="B299" s="59"/>
      <c r="C299" s="56"/>
      <c r="D299" s="54"/>
      <c r="E299" s="55"/>
      <c r="F299" s="35">
        <f t="shared" si="5"/>
        <v>0</v>
      </c>
      <c r="G299" s="59"/>
      <c r="H299" s="57"/>
      <c r="I299" s="79">
        <f t="shared" si="7"/>
        <v>0</v>
      </c>
      <c r="J299" s="79">
        <f t="shared" si="7"/>
        <v>0</v>
      </c>
      <c r="K299" s="79">
        <f t="shared" si="7"/>
        <v>0</v>
      </c>
      <c r="L299" s="78">
        <f t="shared" si="6"/>
        <v>0</v>
      </c>
      <c r="M299" s="162"/>
    </row>
    <row r="300" spans="1:13" s="151" customFormat="1">
      <c r="A300" s="83">
        <f t="shared" si="4"/>
        <v>0</v>
      </c>
      <c r="B300" s="59"/>
      <c r="C300" s="56"/>
      <c r="D300" s="54"/>
      <c r="E300" s="55"/>
      <c r="F300" s="35">
        <f t="shared" si="5"/>
        <v>0</v>
      </c>
      <c r="G300" s="59"/>
      <c r="H300" s="57"/>
      <c r="I300" s="79">
        <f t="shared" si="7"/>
        <v>0</v>
      </c>
      <c r="J300" s="79">
        <f t="shared" si="7"/>
        <v>0</v>
      </c>
      <c r="K300" s="79">
        <f t="shared" si="7"/>
        <v>0</v>
      </c>
      <c r="L300" s="78">
        <f t="shared" si="6"/>
        <v>0</v>
      </c>
      <c r="M300" s="162"/>
    </row>
    <row r="301" spans="1:13" s="151" customFormat="1">
      <c r="A301" s="83">
        <f t="shared" si="4"/>
        <v>0</v>
      </c>
      <c r="B301" s="59"/>
      <c r="C301" s="56"/>
      <c r="D301" s="54"/>
      <c r="E301" s="55"/>
      <c r="F301" s="35">
        <f t="shared" si="5"/>
        <v>0</v>
      </c>
      <c r="G301" s="59"/>
      <c r="H301" s="57"/>
      <c r="I301" s="79">
        <f t="shared" si="7"/>
        <v>0</v>
      </c>
      <c r="J301" s="79">
        <f t="shared" si="7"/>
        <v>0</v>
      </c>
      <c r="K301" s="79">
        <f t="shared" si="7"/>
        <v>0</v>
      </c>
      <c r="L301" s="78">
        <f t="shared" si="6"/>
        <v>0</v>
      </c>
      <c r="M301" s="162"/>
    </row>
    <row r="302" spans="1:13" s="151" customFormat="1">
      <c r="A302" s="83">
        <f t="shared" si="4"/>
        <v>0</v>
      </c>
      <c r="B302" s="59"/>
      <c r="C302" s="56"/>
      <c r="D302" s="54"/>
      <c r="E302" s="55"/>
      <c r="F302" s="35">
        <f t="shared" si="5"/>
        <v>0</v>
      </c>
      <c r="G302" s="59"/>
      <c r="H302" s="57"/>
      <c r="I302" s="79">
        <f t="shared" si="7"/>
        <v>0</v>
      </c>
      <c r="J302" s="79">
        <f t="shared" si="7"/>
        <v>0</v>
      </c>
      <c r="K302" s="79">
        <f t="shared" si="7"/>
        <v>0</v>
      </c>
      <c r="L302" s="78">
        <f t="shared" si="6"/>
        <v>0</v>
      </c>
      <c r="M302" s="162"/>
    </row>
    <row r="303" spans="1:13" s="151" customFormat="1">
      <c r="A303" s="83">
        <f t="shared" si="4"/>
        <v>0</v>
      </c>
      <c r="B303" s="59"/>
      <c r="C303" s="56"/>
      <c r="D303" s="54"/>
      <c r="E303" s="55"/>
      <c r="F303" s="35">
        <f t="shared" si="5"/>
        <v>0</v>
      </c>
      <c r="G303" s="59"/>
      <c r="H303" s="57"/>
      <c r="I303" s="79">
        <f t="shared" si="7"/>
        <v>0</v>
      </c>
      <c r="J303" s="79">
        <f t="shared" si="7"/>
        <v>0</v>
      </c>
      <c r="K303" s="79">
        <f t="shared" si="7"/>
        <v>0</v>
      </c>
      <c r="L303" s="78">
        <f t="shared" si="6"/>
        <v>0</v>
      </c>
      <c r="M303" s="162"/>
    </row>
    <row r="304" spans="1:13" s="151" customFormat="1">
      <c r="A304" s="83">
        <f t="shared" si="4"/>
        <v>0</v>
      </c>
      <c r="B304" s="59"/>
      <c r="C304" s="56"/>
      <c r="D304" s="54"/>
      <c r="E304" s="55"/>
      <c r="F304" s="35">
        <f t="shared" si="5"/>
        <v>0</v>
      </c>
      <c r="G304" s="59"/>
      <c r="H304" s="57"/>
      <c r="I304" s="79">
        <f t="shared" si="7"/>
        <v>0</v>
      </c>
      <c r="J304" s="79">
        <f t="shared" si="7"/>
        <v>0</v>
      </c>
      <c r="K304" s="79">
        <f t="shared" si="7"/>
        <v>0</v>
      </c>
      <c r="L304" s="78">
        <f t="shared" si="6"/>
        <v>0</v>
      </c>
      <c r="M304" s="162"/>
    </row>
    <row r="305" spans="1:13" s="151" customFormat="1">
      <c r="A305" s="83">
        <f t="shared" si="4"/>
        <v>0</v>
      </c>
      <c r="B305" s="59"/>
      <c r="C305" s="56"/>
      <c r="D305" s="54"/>
      <c r="E305" s="55"/>
      <c r="F305" s="35">
        <f t="shared" si="5"/>
        <v>0</v>
      </c>
      <c r="G305" s="59"/>
      <c r="H305" s="57"/>
      <c r="I305" s="79">
        <f t="shared" ref="I305:K336" si="8">+IF($F305=I$191,$H305,0)</f>
        <v>0</v>
      </c>
      <c r="J305" s="79">
        <f t="shared" si="8"/>
        <v>0</v>
      </c>
      <c r="K305" s="79">
        <f t="shared" si="8"/>
        <v>0</v>
      </c>
      <c r="L305" s="78">
        <f t="shared" si="6"/>
        <v>0</v>
      </c>
      <c r="M305" s="162"/>
    </row>
    <row r="306" spans="1:13" s="151" customFormat="1">
      <c r="A306" s="83">
        <f t="shared" si="4"/>
        <v>0</v>
      </c>
      <c r="B306" s="59"/>
      <c r="C306" s="56"/>
      <c r="D306" s="54"/>
      <c r="E306" s="55"/>
      <c r="F306" s="35">
        <f t="shared" si="5"/>
        <v>0</v>
      </c>
      <c r="G306" s="59"/>
      <c r="H306" s="57"/>
      <c r="I306" s="79">
        <f t="shared" si="8"/>
        <v>0</v>
      </c>
      <c r="J306" s="79">
        <f t="shared" si="8"/>
        <v>0</v>
      </c>
      <c r="K306" s="79">
        <f t="shared" si="8"/>
        <v>0</v>
      </c>
      <c r="L306" s="78">
        <f t="shared" si="6"/>
        <v>0</v>
      </c>
      <c r="M306" s="162"/>
    </row>
    <row r="307" spans="1:13" s="151" customFormat="1">
      <c r="A307" s="83">
        <f t="shared" si="4"/>
        <v>0</v>
      </c>
      <c r="B307" s="59"/>
      <c r="C307" s="56"/>
      <c r="D307" s="54"/>
      <c r="E307" s="55"/>
      <c r="F307" s="35">
        <f t="shared" si="5"/>
        <v>0</v>
      </c>
      <c r="G307" s="59"/>
      <c r="H307" s="57"/>
      <c r="I307" s="79">
        <f t="shared" si="8"/>
        <v>0</v>
      </c>
      <c r="J307" s="79">
        <f t="shared" si="8"/>
        <v>0</v>
      </c>
      <c r="K307" s="79">
        <f t="shared" si="8"/>
        <v>0</v>
      </c>
      <c r="L307" s="78">
        <f t="shared" si="6"/>
        <v>0</v>
      </c>
      <c r="M307" s="162"/>
    </row>
    <row r="308" spans="1:13" s="151" customFormat="1">
      <c r="A308" s="83">
        <f t="shared" si="4"/>
        <v>0</v>
      </c>
      <c r="B308" s="59"/>
      <c r="C308" s="56"/>
      <c r="D308" s="54"/>
      <c r="E308" s="55"/>
      <c r="F308" s="35">
        <f t="shared" si="5"/>
        <v>0</v>
      </c>
      <c r="G308" s="59"/>
      <c r="H308" s="57"/>
      <c r="I308" s="79">
        <f t="shared" si="8"/>
        <v>0</v>
      </c>
      <c r="J308" s="79">
        <f t="shared" si="8"/>
        <v>0</v>
      </c>
      <c r="K308" s="79">
        <f t="shared" si="8"/>
        <v>0</v>
      </c>
      <c r="L308" s="78">
        <f t="shared" si="6"/>
        <v>0</v>
      </c>
      <c r="M308" s="162"/>
    </row>
    <row r="309" spans="1:13" s="151" customFormat="1">
      <c r="A309" s="83">
        <f t="shared" si="4"/>
        <v>0</v>
      </c>
      <c r="B309" s="59"/>
      <c r="C309" s="56"/>
      <c r="D309" s="54"/>
      <c r="E309" s="55"/>
      <c r="F309" s="35">
        <f t="shared" si="5"/>
        <v>0</v>
      </c>
      <c r="G309" s="59"/>
      <c r="H309" s="57"/>
      <c r="I309" s="79">
        <f t="shared" si="8"/>
        <v>0</v>
      </c>
      <c r="J309" s="79">
        <f t="shared" si="8"/>
        <v>0</v>
      </c>
      <c r="K309" s="79">
        <f t="shared" si="8"/>
        <v>0</v>
      </c>
      <c r="L309" s="78">
        <f t="shared" si="6"/>
        <v>0</v>
      </c>
      <c r="M309" s="162"/>
    </row>
    <row r="310" spans="1:13" s="151" customFormat="1">
      <c r="A310" s="83">
        <f t="shared" si="4"/>
        <v>0</v>
      </c>
      <c r="B310" s="59"/>
      <c r="C310" s="56"/>
      <c r="D310" s="54"/>
      <c r="E310" s="55"/>
      <c r="F310" s="35">
        <f t="shared" si="5"/>
        <v>0</v>
      </c>
      <c r="G310" s="59"/>
      <c r="H310" s="57"/>
      <c r="I310" s="79">
        <f t="shared" si="8"/>
        <v>0</v>
      </c>
      <c r="J310" s="79">
        <f t="shared" si="8"/>
        <v>0</v>
      </c>
      <c r="K310" s="79">
        <f t="shared" si="8"/>
        <v>0</v>
      </c>
      <c r="L310" s="78">
        <f t="shared" si="6"/>
        <v>0</v>
      </c>
      <c r="M310" s="162"/>
    </row>
    <row r="311" spans="1:13" s="151" customFormat="1">
      <c r="A311" s="83">
        <f t="shared" si="4"/>
        <v>0</v>
      </c>
      <c r="B311" s="59"/>
      <c r="C311" s="56"/>
      <c r="D311" s="54"/>
      <c r="E311" s="55"/>
      <c r="F311" s="35">
        <f t="shared" si="5"/>
        <v>0</v>
      </c>
      <c r="G311" s="59"/>
      <c r="H311" s="57"/>
      <c r="I311" s="79">
        <f t="shared" si="8"/>
        <v>0</v>
      </c>
      <c r="J311" s="79">
        <f t="shared" si="8"/>
        <v>0</v>
      </c>
      <c r="K311" s="79">
        <f t="shared" si="8"/>
        <v>0</v>
      </c>
      <c r="L311" s="78">
        <f t="shared" si="6"/>
        <v>0</v>
      </c>
      <c r="M311" s="162"/>
    </row>
    <row r="312" spans="1:13" s="151" customFormat="1">
      <c r="A312" s="83">
        <f t="shared" si="4"/>
        <v>0</v>
      </c>
      <c r="B312" s="59"/>
      <c r="C312" s="56"/>
      <c r="D312" s="54"/>
      <c r="E312" s="55"/>
      <c r="F312" s="35">
        <f t="shared" si="5"/>
        <v>0</v>
      </c>
      <c r="G312" s="59"/>
      <c r="H312" s="57"/>
      <c r="I312" s="79">
        <f t="shared" si="8"/>
        <v>0</v>
      </c>
      <c r="J312" s="79">
        <f t="shared" si="8"/>
        <v>0</v>
      </c>
      <c r="K312" s="79">
        <f t="shared" si="8"/>
        <v>0</v>
      </c>
      <c r="L312" s="78">
        <f t="shared" si="6"/>
        <v>0</v>
      </c>
      <c r="M312" s="162"/>
    </row>
    <row r="313" spans="1:13" s="151" customFormat="1">
      <c r="A313" s="83">
        <f t="shared" si="4"/>
        <v>0</v>
      </c>
      <c r="B313" s="59"/>
      <c r="C313" s="56"/>
      <c r="D313" s="54"/>
      <c r="E313" s="55"/>
      <c r="F313" s="35">
        <f t="shared" si="5"/>
        <v>0</v>
      </c>
      <c r="G313" s="59"/>
      <c r="H313" s="57"/>
      <c r="I313" s="79">
        <f t="shared" si="8"/>
        <v>0</v>
      </c>
      <c r="J313" s="79">
        <f t="shared" si="8"/>
        <v>0</v>
      </c>
      <c r="K313" s="79">
        <f t="shared" si="8"/>
        <v>0</v>
      </c>
      <c r="L313" s="78">
        <f t="shared" si="6"/>
        <v>0</v>
      </c>
      <c r="M313" s="162"/>
    </row>
    <row r="314" spans="1:13" s="151" customFormat="1">
      <c r="A314" s="83">
        <f t="shared" si="4"/>
        <v>0</v>
      </c>
      <c r="B314" s="59"/>
      <c r="C314" s="56"/>
      <c r="D314" s="54"/>
      <c r="E314" s="55"/>
      <c r="F314" s="35">
        <f t="shared" si="5"/>
        <v>0</v>
      </c>
      <c r="G314" s="59"/>
      <c r="H314" s="57"/>
      <c r="I314" s="79">
        <f t="shared" si="8"/>
        <v>0</v>
      </c>
      <c r="J314" s="79">
        <f t="shared" si="8"/>
        <v>0</v>
      </c>
      <c r="K314" s="79">
        <f t="shared" si="8"/>
        <v>0</v>
      </c>
      <c r="L314" s="78">
        <f t="shared" si="6"/>
        <v>0</v>
      </c>
      <c r="M314" s="162"/>
    </row>
    <row r="315" spans="1:13" s="151" customFormat="1">
      <c r="A315" s="83">
        <f t="shared" si="4"/>
        <v>0</v>
      </c>
      <c r="B315" s="59"/>
      <c r="C315" s="56"/>
      <c r="D315" s="54"/>
      <c r="E315" s="55"/>
      <c r="F315" s="35">
        <f t="shared" si="5"/>
        <v>0</v>
      </c>
      <c r="G315" s="59"/>
      <c r="H315" s="57"/>
      <c r="I315" s="79">
        <f t="shared" si="8"/>
        <v>0</v>
      </c>
      <c r="J315" s="79">
        <f t="shared" si="8"/>
        <v>0</v>
      </c>
      <c r="K315" s="79">
        <f t="shared" si="8"/>
        <v>0</v>
      </c>
      <c r="L315" s="78">
        <f t="shared" si="6"/>
        <v>0</v>
      </c>
      <c r="M315" s="162"/>
    </row>
    <row r="316" spans="1:13" s="151" customFormat="1">
      <c r="A316" s="83">
        <f t="shared" si="4"/>
        <v>0</v>
      </c>
      <c r="B316" s="59"/>
      <c r="C316" s="56"/>
      <c r="D316" s="54"/>
      <c r="E316" s="55"/>
      <c r="F316" s="35">
        <f t="shared" si="5"/>
        <v>0</v>
      </c>
      <c r="G316" s="59"/>
      <c r="H316" s="57"/>
      <c r="I316" s="79">
        <f t="shared" si="8"/>
        <v>0</v>
      </c>
      <c r="J316" s="79">
        <f t="shared" si="8"/>
        <v>0</v>
      </c>
      <c r="K316" s="79">
        <f t="shared" si="8"/>
        <v>0</v>
      </c>
      <c r="L316" s="78">
        <f t="shared" si="6"/>
        <v>0</v>
      </c>
      <c r="M316" s="162"/>
    </row>
    <row r="317" spans="1:13" s="151" customFormat="1">
      <c r="A317" s="83">
        <f t="shared" si="4"/>
        <v>0</v>
      </c>
      <c r="B317" s="59"/>
      <c r="C317" s="56"/>
      <c r="D317" s="54"/>
      <c r="E317" s="55"/>
      <c r="F317" s="35">
        <f t="shared" si="5"/>
        <v>0</v>
      </c>
      <c r="G317" s="59"/>
      <c r="H317" s="57"/>
      <c r="I317" s="79">
        <f t="shared" si="8"/>
        <v>0</v>
      </c>
      <c r="J317" s="79">
        <f t="shared" si="8"/>
        <v>0</v>
      </c>
      <c r="K317" s="79">
        <f t="shared" si="8"/>
        <v>0</v>
      </c>
      <c r="L317" s="78">
        <f t="shared" si="6"/>
        <v>0</v>
      </c>
      <c r="M317" s="162"/>
    </row>
    <row r="318" spans="1:13" s="151" customFormat="1">
      <c r="A318" s="83">
        <f t="shared" si="4"/>
        <v>0</v>
      </c>
      <c r="B318" s="59"/>
      <c r="C318" s="56"/>
      <c r="D318" s="54"/>
      <c r="E318" s="55"/>
      <c r="F318" s="35">
        <f t="shared" si="5"/>
        <v>0</v>
      </c>
      <c r="G318" s="59"/>
      <c r="H318" s="57"/>
      <c r="I318" s="79">
        <f t="shared" si="8"/>
        <v>0</v>
      </c>
      <c r="J318" s="79">
        <f t="shared" si="8"/>
        <v>0</v>
      </c>
      <c r="K318" s="79">
        <f t="shared" si="8"/>
        <v>0</v>
      </c>
      <c r="L318" s="78">
        <f t="shared" si="6"/>
        <v>0</v>
      </c>
      <c r="M318" s="162"/>
    </row>
    <row r="319" spans="1:13" s="151" customFormat="1">
      <c r="A319" s="83">
        <f t="shared" si="4"/>
        <v>0</v>
      </c>
      <c r="B319" s="59"/>
      <c r="C319" s="56"/>
      <c r="D319" s="54"/>
      <c r="E319" s="55"/>
      <c r="F319" s="35">
        <f t="shared" si="5"/>
        <v>0</v>
      </c>
      <c r="G319" s="59"/>
      <c r="H319" s="57"/>
      <c r="I319" s="79">
        <f t="shared" si="8"/>
        <v>0</v>
      </c>
      <c r="J319" s="79">
        <f t="shared" si="8"/>
        <v>0</v>
      </c>
      <c r="K319" s="79">
        <f t="shared" si="8"/>
        <v>0</v>
      </c>
      <c r="L319" s="78">
        <f t="shared" si="6"/>
        <v>0</v>
      </c>
      <c r="M319" s="162"/>
    </row>
    <row r="320" spans="1:13" s="151" customFormat="1">
      <c r="A320" s="83">
        <f t="shared" si="4"/>
        <v>0</v>
      </c>
      <c r="B320" s="59"/>
      <c r="C320" s="56"/>
      <c r="D320" s="54"/>
      <c r="E320" s="55"/>
      <c r="F320" s="35">
        <f t="shared" si="5"/>
        <v>0</v>
      </c>
      <c r="G320" s="59"/>
      <c r="H320" s="57"/>
      <c r="I320" s="79">
        <f t="shared" si="8"/>
        <v>0</v>
      </c>
      <c r="J320" s="79">
        <f t="shared" si="8"/>
        <v>0</v>
      </c>
      <c r="K320" s="79">
        <f t="shared" si="8"/>
        <v>0</v>
      </c>
      <c r="L320" s="78">
        <f t="shared" si="6"/>
        <v>0</v>
      </c>
      <c r="M320" s="162"/>
    </row>
    <row r="321" spans="1:13" s="151" customFormat="1">
      <c r="A321" s="83">
        <f t="shared" si="4"/>
        <v>0</v>
      </c>
      <c r="B321" s="59"/>
      <c r="C321" s="56"/>
      <c r="D321" s="54"/>
      <c r="E321" s="55"/>
      <c r="F321" s="35">
        <f t="shared" ref="F321:F384" si="9">IF(AND((E321+D321/12)&gt;=2021.83,(E321+D321/12)&lt;=2022.75),"0",IF(AND((E321+D321/12)&gt;=2022.83,(E321+D321/12)&lt;=2023.75),"0",IF(AND((E321+D321/12)&gt;=2023.83,(E321+D321/12)&lt;=2024.75),"0",IF(AND((E321+D321/12)&gt;=2024.83,(E321+D321/12)&lt;=2025.75),"R-1",0))))</f>
        <v>0</v>
      </c>
      <c r="G321" s="59"/>
      <c r="H321" s="57"/>
      <c r="I321" s="79">
        <f t="shared" si="8"/>
        <v>0</v>
      </c>
      <c r="J321" s="79">
        <f t="shared" si="8"/>
        <v>0</v>
      </c>
      <c r="K321" s="79">
        <f t="shared" si="8"/>
        <v>0</v>
      </c>
      <c r="L321" s="78">
        <f t="shared" si="6"/>
        <v>0</v>
      </c>
      <c r="M321" s="162"/>
    </row>
    <row r="322" spans="1:13" s="151" customFormat="1">
      <c r="A322" s="83">
        <f t="shared" ref="A322:A385" si="10">A$192</f>
        <v>0</v>
      </c>
      <c r="B322" s="59"/>
      <c r="C322" s="56"/>
      <c r="D322" s="54"/>
      <c r="E322" s="55"/>
      <c r="F322" s="35">
        <f t="shared" si="9"/>
        <v>0</v>
      </c>
      <c r="G322" s="59"/>
      <c r="H322" s="57"/>
      <c r="I322" s="79">
        <f t="shared" si="8"/>
        <v>0</v>
      </c>
      <c r="J322" s="79">
        <f t="shared" si="8"/>
        <v>0</v>
      </c>
      <c r="K322" s="79">
        <f t="shared" si="8"/>
        <v>0</v>
      </c>
      <c r="L322" s="78">
        <f t="shared" si="6"/>
        <v>0</v>
      </c>
      <c r="M322" s="162"/>
    </row>
    <row r="323" spans="1:13" s="151" customFormat="1">
      <c r="A323" s="83">
        <f t="shared" si="10"/>
        <v>0</v>
      </c>
      <c r="B323" s="59"/>
      <c r="C323" s="56"/>
      <c r="D323" s="54"/>
      <c r="E323" s="55"/>
      <c r="F323" s="35">
        <f t="shared" si="9"/>
        <v>0</v>
      </c>
      <c r="G323" s="59"/>
      <c r="H323" s="57"/>
      <c r="I323" s="79">
        <f t="shared" si="8"/>
        <v>0</v>
      </c>
      <c r="J323" s="79">
        <f t="shared" si="8"/>
        <v>0</v>
      </c>
      <c r="K323" s="79">
        <f t="shared" si="8"/>
        <v>0</v>
      </c>
      <c r="L323" s="78">
        <f t="shared" si="6"/>
        <v>0</v>
      </c>
      <c r="M323" s="162"/>
    </row>
    <row r="324" spans="1:13" s="151" customFormat="1">
      <c r="A324" s="83">
        <f t="shared" si="10"/>
        <v>0</v>
      </c>
      <c r="B324" s="59"/>
      <c r="C324" s="56"/>
      <c r="D324" s="54"/>
      <c r="E324" s="55"/>
      <c r="F324" s="35">
        <f t="shared" si="9"/>
        <v>0</v>
      </c>
      <c r="G324" s="59"/>
      <c r="H324" s="57"/>
      <c r="I324" s="79">
        <f t="shared" si="8"/>
        <v>0</v>
      </c>
      <c r="J324" s="79">
        <f t="shared" si="8"/>
        <v>0</v>
      </c>
      <c r="K324" s="79">
        <f t="shared" si="8"/>
        <v>0</v>
      </c>
      <c r="L324" s="78">
        <f t="shared" si="6"/>
        <v>0</v>
      </c>
      <c r="M324" s="162"/>
    </row>
    <row r="325" spans="1:13" s="151" customFormat="1">
      <c r="A325" s="83">
        <f t="shared" si="10"/>
        <v>0</v>
      </c>
      <c r="B325" s="59"/>
      <c r="C325" s="56"/>
      <c r="D325" s="54"/>
      <c r="E325" s="55"/>
      <c r="F325" s="35">
        <f t="shared" si="9"/>
        <v>0</v>
      </c>
      <c r="G325" s="59"/>
      <c r="H325" s="57"/>
      <c r="I325" s="79">
        <f t="shared" si="8"/>
        <v>0</v>
      </c>
      <c r="J325" s="79">
        <f t="shared" si="8"/>
        <v>0</v>
      </c>
      <c r="K325" s="79">
        <f t="shared" si="8"/>
        <v>0</v>
      </c>
      <c r="L325" s="78">
        <f t="shared" si="6"/>
        <v>0</v>
      </c>
      <c r="M325" s="162"/>
    </row>
    <row r="326" spans="1:13" s="151" customFormat="1">
      <c r="A326" s="83">
        <f t="shared" si="10"/>
        <v>0</v>
      </c>
      <c r="B326" s="59"/>
      <c r="C326" s="56"/>
      <c r="D326" s="54"/>
      <c r="E326" s="55"/>
      <c r="F326" s="35">
        <f t="shared" si="9"/>
        <v>0</v>
      </c>
      <c r="G326" s="59"/>
      <c r="H326" s="57"/>
      <c r="I326" s="79">
        <f t="shared" si="8"/>
        <v>0</v>
      </c>
      <c r="J326" s="79">
        <f t="shared" si="8"/>
        <v>0</v>
      </c>
      <c r="K326" s="79">
        <f t="shared" si="8"/>
        <v>0</v>
      </c>
      <c r="L326" s="78">
        <f t="shared" si="6"/>
        <v>0</v>
      </c>
      <c r="M326" s="162"/>
    </row>
    <row r="327" spans="1:13" s="151" customFormat="1">
      <c r="A327" s="83">
        <f t="shared" si="10"/>
        <v>0</v>
      </c>
      <c r="B327" s="59"/>
      <c r="C327" s="56"/>
      <c r="D327" s="54"/>
      <c r="E327" s="55"/>
      <c r="F327" s="35">
        <f t="shared" si="9"/>
        <v>0</v>
      </c>
      <c r="G327" s="59"/>
      <c r="H327" s="57"/>
      <c r="I327" s="79">
        <f t="shared" si="8"/>
        <v>0</v>
      </c>
      <c r="J327" s="79">
        <f t="shared" si="8"/>
        <v>0</v>
      </c>
      <c r="K327" s="79">
        <f t="shared" si="8"/>
        <v>0</v>
      </c>
      <c r="L327" s="78">
        <f t="shared" si="6"/>
        <v>0</v>
      </c>
      <c r="M327" s="162"/>
    </row>
    <row r="328" spans="1:13" s="151" customFormat="1">
      <c r="A328" s="83">
        <f t="shared" si="10"/>
        <v>0</v>
      </c>
      <c r="B328" s="59"/>
      <c r="C328" s="56"/>
      <c r="D328" s="54"/>
      <c r="E328" s="55"/>
      <c r="F328" s="35">
        <f t="shared" si="9"/>
        <v>0</v>
      </c>
      <c r="G328" s="59"/>
      <c r="H328" s="57"/>
      <c r="I328" s="79">
        <f t="shared" si="8"/>
        <v>0</v>
      </c>
      <c r="J328" s="79">
        <f t="shared" si="8"/>
        <v>0</v>
      </c>
      <c r="K328" s="79">
        <f t="shared" si="8"/>
        <v>0</v>
      </c>
      <c r="L328" s="78">
        <f t="shared" si="6"/>
        <v>0</v>
      </c>
      <c r="M328" s="162"/>
    </row>
    <row r="329" spans="1:13" s="151" customFormat="1">
      <c r="A329" s="83">
        <f t="shared" si="10"/>
        <v>0</v>
      </c>
      <c r="B329" s="59"/>
      <c r="C329" s="56"/>
      <c r="D329" s="54"/>
      <c r="E329" s="55"/>
      <c r="F329" s="35">
        <f t="shared" si="9"/>
        <v>0</v>
      </c>
      <c r="G329" s="59"/>
      <c r="H329" s="57"/>
      <c r="I329" s="79">
        <f t="shared" si="8"/>
        <v>0</v>
      </c>
      <c r="J329" s="79">
        <f t="shared" si="8"/>
        <v>0</v>
      </c>
      <c r="K329" s="79">
        <f t="shared" si="8"/>
        <v>0</v>
      </c>
      <c r="L329" s="78">
        <f t="shared" si="6"/>
        <v>0</v>
      </c>
      <c r="M329" s="162"/>
    </row>
    <row r="330" spans="1:13" s="151" customFormat="1">
      <c r="A330" s="83">
        <f t="shared" si="10"/>
        <v>0</v>
      </c>
      <c r="B330" s="59"/>
      <c r="C330" s="56"/>
      <c r="D330" s="54"/>
      <c r="E330" s="55"/>
      <c r="F330" s="35">
        <f t="shared" si="9"/>
        <v>0</v>
      </c>
      <c r="G330" s="59"/>
      <c r="H330" s="57"/>
      <c r="I330" s="79">
        <f t="shared" si="8"/>
        <v>0</v>
      </c>
      <c r="J330" s="79">
        <f t="shared" si="8"/>
        <v>0</v>
      </c>
      <c r="K330" s="79">
        <f t="shared" si="8"/>
        <v>0</v>
      </c>
      <c r="L330" s="78">
        <f t="shared" si="6"/>
        <v>0</v>
      </c>
      <c r="M330" s="162"/>
    </row>
    <row r="331" spans="1:13" s="151" customFormat="1">
      <c r="A331" s="83">
        <f t="shared" si="10"/>
        <v>0</v>
      </c>
      <c r="B331" s="59"/>
      <c r="C331" s="56"/>
      <c r="D331" s="54"/>
      <c r="E331" s="55"/>
      <c r="F331" s="35">
        <f t="shared" si="9"/>
        <v>0</v>
      </c>
      <c r="G331" s="59"/>
      <c r="H331" s="57"/>
      <c r="I331" s="79">
        <f t="shared" si="8"/>
        <v>0</v>
      </c>
      <c r="J331" s="79">
        <f t="shared" si="8"/>
        <v>0</v>
      </c>
      <c r="K331" s="79">
        <f t="shared" si="8"/>
        <v>0</v>
      </c>
      <c r="L331" s="78">
        <f t="shared" si="6"/>
        <v>0</v>
      </c>
      <c r="M331" s="162"/>
    </row>
    <row r="332" spans="1:13" s="151" customFormat="1">
      <c r="A332" s="83">
        <f t="shared" si="10"/>
        <v>0</v>
      </c>
      <c r="B332" s="59"/>
      <c r="C332" s="56"/>
      <c r="D332" s="54"/>
      <c r="E332" s="55"/>
      <c r="F332" s="35">
        <f t="shared" si="9"/>
        <v>0</v>
      </c>
      <c r="G332" s="59"/>
      <c r="H332" s="57"/>
      <c r="I332" s="79">
        <f t="shared" si="8"/>
        <v>0</v>
      </c>
      <c r="J332" s="79">
        <f t="shared" si="8"/>
        <v>0</v>
      </c>
      <c r="K332" s="79">
        <f t="shared" si="8"/>
        <v>0</v>
      </c>
      <c r="L332" s="78">
        <f t="shared" si="6"/>
        <v>0</v>
      </c>
      <c r="M332" s="162"/>
    </row>
    <row r="333" spans="1:13" s="151" customFormat="1">
      <c r="A333" s="83">
        <f t="shared" si="10"/>
        <v>0</v>
      </c>
      <c r="B333" s="59"/>
      <c r="C333" s="56"/>
      <c r="D333" s="54"/>
      <c r="E333" s="55"/>
      <c r="F333" s="35">
        <f t="shared" si="9"/>
        <v>0</v>
      </c>
      <c r="G333" s="59"/>
      <c r="H333" s="57"/>
      <c r="I333" s="79">
        <f t="shared" si="8"/>
        <v>0</v>
      </c>
      <c r="J333" s="79">
        <f t="shared" si="8"/>
        <v>0</v>
      </c>
      <c r="K333" s="79">
        <f t="shared" si="8"/>
        <v>0</v>
      </c>
      <c r="L333" s="78">
        <f t="shared" si="6"/>
        <v>0</v>
      </c>
      <c r="M333" s="162"/>
    </row>
    <row r="334" spans="1:13" s="151" customFormat="1">
      <c r="A334" s="83">
        <f t="shared" si="10"/>
        <v>0</v>
      </c>
      <c r="B334" s="59"/>
      <c r="C334" s="56"/>
      <c r="D334" s="54"/>
      <c r="E334" s="55"/>
      <c r="F334" s="35">
        <f t="shared" si="9"/>
        <v>0</v>
      </c>
      <c r="G334" s="59"/>
      <c r="H334" s="57"/>
      <c r="I334" s="79">
        <f t="shared" si="8"/>
        <v>0</v>
      </c>
      <c r="J334" s="79">
        <f t="shared" si="8"/>
        <v>0</v>
      </c>
      <c r="K334" s="79">
        <f t="shared" si="8"/>
        <v>0</v>
      </c>
      <c r="L334" s="78">
        <f t="shared" si="6"/>
        <v>0</v>
      </c>
      <c r="M334" s="162"/>
    </row>
    <row r="335" spans="1:13" s="151" customFormat="1">
      <c r="A335" s="83">
        <f t="shared" si="10"/>
        <v>0</v>
      </c>
      <c r="B335" s="59"/>
      <c r="C335" s="56"/>
      <c r="D335" s="54"/>
      <c r="E335" s="55"/>
      <c r="F335" s="35">
        <f t="shared" si="9"/>
        <v>0</v>
      </c>
      <c r="G335" s="59"/>
      <c r="H335" s="57"/>
      <c r="I335" s="79">
        <f t="shared" si="8"/>
        <v>0</v>
      </c>
      <c r="J335" s="79">
        <f t="shared" si="8"/>
        <v>0</v>
      </c>
      <c r="K335" s="79">
        <f t="shared" si="8"/>
        <v>0</v>
      </c>
      <c r="L335" s="78">
        <f t="shared" si="6"/>
        <v>0</v>
      </c>
      <c r="M335" s="162"/>
    </row>
    <row r="336" spans="1:13" s="151" customFormat="1">
      <c r="A336" s="83">
        <f t="shared" si="10"/>
        <v>0</v>
      </c>
      <c r="B336" s="59"/>
      <c r="C336" s="56"/>
      <c r="D336" s="54"/>
      <c r="E336" s="55"/>
      <c r="F336" s="35">
        <f t="shared" si="9"/>
        <v>0</v>
      </c>
      <c r="G336" s="59"/>
      <c r="H336" s="57"/>
      <c r="I336" s="79">
        <f t="shared" si="8"/>
        <v>0</v>
      </c>
      <c r="J336" s="79">
        <f>+IF($F336=J$191,$H336,0)</f>
        <v>0</v>
      </c>
      <c r="K336" s="79">
        <f>+IF($F336=K$191,$H336,0)</f>
        <v>0</v>
      </c>
      <c r="L336" s="78">
        <f t="shared" ref="L336:L399" si="11">+IF($F336=L$191,$H336,0)</f>
        <v>0</v>
      </c>
      <c r="M336" s="162"/>
    </row>
    <row r="337" spans="1:13" s="151" customFormat="1">
      <c r="A337" s="83">
        <f t="shared" si="10"/>
        <v>0</v>
      </c>
      <c r="B337" s="59"/>
      <c r="C337" s="56"/>
      <c r="D337" s="54"/>
      <c r="E337" s="55"/>
      <c r="F337" s="35">
        <f t="shared" si="9"/>
        <v>0</v>
      </c>
      <c r="G337" s="59"/>
      <c r="H337" s="57"/>
      <c r="I337" s="79">
        <f t="shared" ref="I337:L400" si="12">+IF($F337=I$191,$H337,0)</f>
        <v>0</v>
      </c>
      <c r="J337" s="79">
        <f t="shared" si="12"/>
        <v>0</v>
      </c>
      <c r="K337" s="79">
        <f t="shared" si="12"/>
        <v>0</v>
      </c>
      <c r="L337" s="78">
        <f t="shared" si="11"/>
        <v>0</v>
      </c>
      <c r="M337" s="162"/>
    </row>
    <row r="338" spans="1:13" s="151" customFormat="1">
      <c r="A338" s="83">
        <f t="shared" si="10"/>
        <v>0</v>
      </c>
      <c r="B338" s="59"/>
      <c r="C338" s="56"/>
      <c r="D338" s="54"/>
      <c r="E338" s="55"/>
      <c r="F338" s="35">
        <f t="shared" si="9"/>
        <v>0</v>
      </c>
      <c r="G338" s="59"/>
      <c r="H338" s="57"/>
      <c r="I338" s="79">
        <f t="shared" si="12"/>
        <v>0</v>
      </c>
      <c r="J338" s="79">
        <f t="shared" si="12"/>
        <v>0</v>
      </c>
      <c r="K338" s="79">
        <f t="shared" si="12"/>
        <v>0</v>
      </c>
      <c r="L338" s="78">
        <f t="shared" si="11"/>
        <v>0</v>
      </c>
      <c r="M338" s="162"/>
    </row>
    <row r="339" spans="1:13" s="151" customFormat="1">
      <c r="A339" s="83">
        <f t="shared" si="10"/>
        <v>0</v>
      </c>
      <c r="B339" s="59"/>
      <c r="C339" s="56"/>
      <c r="D339" s="54"/>
      <c r="E339" s="55"/>
      <c r="F339" s="35">
        <f t="shared" si="9"/>
        <v>0</v>
      </c>
      <c r="G339" s="59"/>
      <c r="H339" s="57"/>
      <c r="I339" s="79">
        <f t="shared" si="12"/>
        <v>0</v>
      </c>
      <c r="J339" s="79">
        <f t="shared" si="12"/>
        <v>0</v>
      </c>
      <c r="K339" s="79">
        <f t="shared" si="12"/>
        <v>0</v>
      </c>
      <c r="L339" s="78">
        <f t="shared" si="11"/>
        <v>0</v>
      </c>
      <c r="M339" s="162"/>
    </row>
    <row r="340" spans="1:13" s="151" customFormat="1">
      <c r="A340" s="83">
        <f t="shared" si="10"/>
        <v>0</v>
      </c>
      <c r="B340" s="59"/>
      <c r="C340" s="56"/>
      <c r="D340" s="54"/>
      <c r="E340" s="55"/>
      <c r="F340" s="35">
        <f t="shared" si="9"/>
        <v>0</v>
      </c>
      <c r="G340" s="59"/>
      <c r="H340" s="57"/>
      <c r="I340" s="79">
        <f t="shared" si="12"/>
        <v>0</v>
      </c>
      <c r="J340" s="79">
        <f t="shared" si="12"/>
        <v>0</v>
      </c>
      <c r="K340" s="79">
        <f t="shared" si="12"/>
        <v>0</v>
      </c>
      <c r="L340" s="78">
        <f t="shared" si="11"/>
        <v>0</v>
      </c>
      <c r="M340" s="162"/>
    </row>
    <row r="341" spans="1:13" s="151" customFormat="1">
      <c r="A341" s="83">
        <f t="shared" si="10"/>
        <v>0</v>
      </c>
      <c r="B341" s="59"/>
      <c r="C341" s="56"/>
      <c r="D341" s="54"/>
      <c r="E341" s="55"/>
      <c r="F341" s="35">
        <f t="shared" si="9"/>
        <v>0</v>
      </c>
      <c r="G341" s="59"/>
      <c r="H341" s="57"/>
      <c r="I341" s="79">
        <f t="shared" si="12"/>
        <v>0</v>
      </c>
      <c r="J341" s="79">
        <f t="shared" si="12"/>
        <v>0</v>
      </c>
      <c r="K341" s="79">
        <f t="shared" si="12"/>
        <v>0</v>
      </c>
      <c r="L341" s="78">
        <f t="shared" si="11"/>
        <v>0</v>
      </c>
      <c r="M341" s="162"/>
    </row>
    <row r="342" spans="1:13" s="151" customFormat="1">
      <c r="A342" s="83">
        <f t="shared" si="10"/>
        <v>0</v>
      </c>
      <c r="B342" s="59"/>
      <c r="C342" s="56"/>
      <c r="D342" s="54"/>
      <c r="E342" s="55"/>
      <c r="F342" s="35">
        <f t="shared" si="9"/>
        <v>0</v>
      </c>
      <c r="G342" s="59"/>
      <c r="H342" s="57"/>
      <c r="I342" s="79">
        <f t="shared" si="12"/>
        <v>0</v>
      </c>
      <c r="J342" s="79">
        <f t="shared" si="12"/>
        <v>0</v>
      </c>
      <c r="K342" s="79">
        <f t="shared" si="12"/>
        <v>0</v>
      </c>
      <c r="L342" s="78">
        <f t="shared" si="11"/>
        <v>0</v>
      </c>
      <c r="M342" s="162"/>
    </row>
    <row r="343" spans="1:13" s="151" customFormat="1">
      <c r="A343" s="83">
        <f t="shared" si="10"/>
        <v>0</v>
      </c>
      <c r="B343" s="59"/>
      <c r="C343" s="56"/>
      <c r="D343" s="54"/>
      <c r="E343" s="55"/>
      <c r="F343" s="35">
        <f t="shared" si="9"/>
        <v>0</v>
      </c>
      <c r="G343" s="59"/>
      <c r="H343" s="57"/>
      <c r="I343" s="79">
        <f t="shared" si="12"/>
        <v>0</v>
      </c>
      <c r="J343" s="79">
        <f t="shared" si="12"/>
        <v>0</v>
      </c>
      <c r="K343" s="79">
        <f t="shared" si="12"/>
        <v>0</v>
      </c>
      <c r="L343" s="78">
        <f t="shared" si="11"/>
        <v>0</v>
      </c>
      <c r="M343" s="162"/>
    </row>
    <row r="344" spans="1:13" s="151" customFormat="1">
      <c r="A344" s="83">
        <f t="shared" si="10"/>
        <v>0</v>
      </c>
      <c r="B344" s="59"/>
      <c r="C344" s="56"/>
      <c r="D344" s="54"/>
      <c r="E344" s="55"/>
      <c r="F344" s="35">
        <f t="shared" si="9"/>
        <v>0</v>
      </c>
      <c r="G344" s="59"/>
      <c r="H344" s="57"/>
      <c r="I344" s="79">
        <f t="shared" si="12"/>
        <v>0</v>
      </c>
      <c r="J344" s="79">
        <f t="shared" si="12"/>
        <v>0</v>
      </c>
      <c r="K344" s="79">
        <f t="shared" si="12"/>
        <v>0</v>
      </c>
      <c r="L344" s="78">
        <f t="shared" si="11"/>
        <v>0</v>
      </c>
      <c r="M344" s="162"/>
    </row>
    <row r="345" spans="1:13" s="151" customFormat="1">
      <c r="A345" s="83">
        <f t="shared" si="10"/>
        <v>0</v>
      </c>
      <c r="B345" s="59"/>
      <c r="C345" s="56"/>
      <c r="D345" s="54"/>
      <c r="E345" s="55"/>
      <c r="F345" s="35">
        <f t="shared" si="9"/>
        <v>0</v>
      </c>
      <c r="G345" s="59"/>
      <c r="H345" s="57"/>
      <c r="I345" s="79">
        <f t="shared" si="12"/>
        <v>0</v>
      </c>
      <c r="J345" s="79">
        <f t="shared" si="12"/>
        <v>0</v>
      </c>
      <c r="K345" s="79">
        <f t="shared" si="12"/>
        <v>0</v>
      </c>
      <c r="L345" s="78">
        <f t="shared" si="11"/>
        <v>0</v>
      </c>
      <c r="M345" s="162"/>
    </row>
    <row r="346" spans="1:13" s="151" customFormat="1">
      <c r="A346" s="83">
        <f t="shared" si="10"/>
        <v>0</v>
      </c>
      <c r="B346" s="59"/>
      <c r="C346" s="56"/>
      <c r="D346" s="54"/>
      <c r="E346" s="55"/>
      <c r="F346" s="35">
        <f t="shared" si="9"/>
        <v>0</v>
      </c>
      <c r="G346" s="59"/>
      <c r="H346" s="57"/>
      <c r="I346" s="79">
        <f t="shared" si="12"/>
        <v>0</v>
      </c>
      <c r="J346" s="79">
        <f t="shared" si="12"/>
        <v>0</v>
      </c>
      <c r="K346" s="79">
        <f t="shared" si="12"/>
        <v>0</v>
      </c>
      <c r="L346" s="78">
        <f t="shared" si="11"/>
        <v>0</v>
      </c>
      <c r="M346" s="162"/>
    </row>
    <row r="347" spans="1:13" s="151" customFormat="1">
      <c r="A347" s="83">
        <f t="shared" si="10"/>
        <v>0</v>
      </c>
      <c r="B347" s="59"/>
      <c r="C347" s="56"/>
      <c r="D347" s="54"/>
      <c r="E347" s="55"/>
      <c r="F347" s="35">
        <f t="shared" si="9"/>
        <v>0</v>
      </c>
      <c r="G347" s="59"/>
      <c r="H347" s="57"/>
      <c r="I347" s="79">
        <f t="shared" si="12"/>
        <v>0</v>
      </c>
      <c r="J347" s="79">
        <f t="shared" si="12"/>
        <v>0</v>
      </c>
      <c r="K347" s="79">
        <f t="shared" si="12"/>
        <v>0</v>
      </c>
      <c r="L347" s="78">
        <f t="shared" si="11"/>
        <v>0</v>
      </c>
      <c r="M347" s="162"/>
    </row>
    <row r="348" spans="1:13" s="151" customFormat="1">
      <c r="A348" s="83">
        <f t="shared" si="10"/>
        <v>0</v>
      </c>
      <c r="B348" s="59"/>
      <c r="C348" s="56"/>
      <c r="D348" s="54"/>
      <c r="E348" s="55"/>
      <c r="F348" s="35">
        <f t="shared" si="9"/>
        <v>0</v>
      </c>
      <c r="G348" s="59"/>
      <c r="H348" s="57"/>
      <c r="I348" s="79">
        <f t="shared" si="12"/>
        <v>0</v>
      </c>
      <c r="J348" s="79">
        <f t="shared" si="12"/>
        <v>0</v>
      </c>
      <c r="K348" s="79">
        <f t="shared" si="12"/>
        <v>0</v>
      </c>
      <c r="L348" s="78">
        <f t="shared" si="11"/>
        <v>0</v>
      </c>
      <c r="M348" s="162"/>
    </row>
    <row r="349" spans="1:13" s="151" customFormat="1">
      <c r="A349" s="83">
        <f t="shared" si="10"/>
        <v>0</v>
      </c>
      <c r="B349" s="59"/>
      <c r="C349" s="56"/>
      <c r="D349" s="54"/>
      <c r="E349" s="55"/>
      <c r="F349" s="35">
        <f t="shared" si="9"/>
        <v>0</v>
      </c>
      <c r="G349" s="59"/>
      <c r="H349" s="57"/>
      <c r="I349" s="79">
        <f t="shared" si="12"/>
        <v>0</v>
      </c>
      <c r="J349" s="79">
        <f t="shared" si="12"/>
        <v>0</v>
      </c>
      <c r="K349" s="79">
        <f t="shared" si="12"/>
        <v>0</v>
      </c>
      <c r="L349" s="78">
        <f t="shared" si="11"/>
        <v>0</v>
      </c>
      <c r="M349" s="162"/>
    </row>
    <row r="350" spans="1:13" s="151" customFormat="1">
      <c r="A350" s="83">
        <f t="shared" si="10"/>
        <v>0</v>
      </c>
      <c r="B350" s="59"/>
      <c r="C350" s="56"/>
      <c r="D350" s="54"/>
      <c r="E350" s="55"/>
      <c r="F350" s="35">
        <f t="shared" si="9"/>
        <v>0</v>
      </c>
      <c r="G350" s="59"/>
      <c r="H350" s="57"/>
      <c r="I350" s="79">
        <f t="shared" si="12"/>
        <v>0</v>
      </c>
      <c r="J350" s="79">
        <f t="shared" si="12"/>
        <v>0</v>
      </c>
      <c r="K350" s="79">
        <f t="shared" si="12"/>
        <v>0</v>
      </c>
      <c r="L350" s="78">
        <f t="shared" si="11"/>
        <v>0</v>
      </c>
      <c r="M350" s="162"/>
    </row>
    <row r="351" spans="1:13" s="151" customFormat="1">
      <c r="A351" s="83">
        <f t="shared" si="10"/>
        <v>0</v>
      </c>
      <c r="B351" s="59"/>
      <c r="C351" s="56"/>
      <c r="D351" s="54"/>
      <c r="E351" s="55"/>
      <c r="F351" s="35">
        <f t="shared" si="9"/>
        <v>0</v>
      </c>
      <c r="G351" s="59"/>
      <c r="H351" s="57"/>
      <c r="I351" s="79">
        <f t="shared" si="12"/>
        <v>0</v>
      </c>
      <c r="J351" s="79">
        <f t="shared" si="12"/>
        <v>0</v>
      </c>
      <c r="K351" s="79">
        <f t="shared" si="12"/>
        <v>0</v>
      </c>
      <c r="L351" s="78">
        <f t="shared" si="11"/>
        <v>0</v>
      </c>
      <c r="M351" s="162"/>
    </row>
    <row r="352" spans="1:13" s="151" customFormat="1">
      <c r="A352" s="83">
        <f t="shared" si="10"/>
        <v>0</v>
      </c>
      <c r="B352" s="59"/>
      <c r="C352" s="56"/>
      <c r="D352" s="54"/>
      <c r="E352" s="55"/>
      <c r="F352" s="35">
        <f t="shared" si="9"/>
        <v>0</v>
      </c>
      <c r="G352" s="59"/>
      <c r="H352" s="57"/>
      <c r="I352" s="79">
        <f t="shared" si="12"/>
        <v>0</v>
      </c>
      <c r="J352" s="79">
        <f t="shared" si="12"/>
        <v>0</v>
      </c>
      <c r="K352" s="79">
        <f t="shared" si="12"/>
        <v>0</v>
      </c>
      <c r="L352" s="78">
        <f t="shared" si="11"/>
        <v>0</v>
      </c>
      <c r="M352" s="162"/>
    </row>
    <row r="353" spans="1:13" s="151" customFormat="1">
      <c r="A353" s="83">
        <f t="shared" si="10"/>
        <v>0</v>
      </c>
      <c r="B353" s="59"/>
      <c r="C353" s="56"/>
      <c r="D353" s="54"/>
      <c r="E353" s="55"/>
      <c r="F353" s="35">
        <f t="shared" si="9"/>
        <v>0</v>
      </c>
      <c r="G353" s="59"/>
      <c r="H353" s="57"/>
      <c r="I353" s="79">
        <f t="shared" si="12"/>
        <v>0</v>
      </c>
      <c r="J353" s="79">
        <f t="shared" si="12"/>
        <v>0</v>
      </c>
      <c r="K353" s="79">
        <f t="shared" si="12"/>
        <v>0</v>
      </c>
      <c r="L353" s="78">
        <f t="shared" si="11"/>
        <v>0</v>
      </c>
      <c r="M353" s="162"/>
    </row>
    <row r="354" spans="1:13" s="151" customFormat="1">
      <c r="A354" s="83">
        <f t="shared" si="10"/>
        <v>0</v>
      </c>
      <c r="B354" s="59"/>
      <c r="C354" s="56"/>
      <c r="D354" s="54"/>
      <c r="E354" s="55"/>
      <c r="F354" s="35">
        <f t="shared" si="9"/>
        <v>0</v>
      </c>
      <c r="G354" s="59"/>
      <c r="H354" s="57"/>
      <c r="I354" s="79">
        <f t="shared" si="12"/>
        <v>0</v>
      </c>
      <c r="J354" s="79">
        <f t="shared" si="12"/>
        <v>0</v>
      </c>
      <c r="K354" s="79">
        <f t="shared" si="12"/>
        <v>0</v>
      </c>
      <c r="L354" s="78">
        <f t="shared" si="11"/>
        <v>0</v>
      </c>
      <c r="M354" s="162"/>
    </row>
    <row r="355" spans="1:13" s="151" customFormat="1">
      <c r="A355" s="83">
        <f t="shared" si="10"/>
        <v>0</v>
      </c>
      <c r="B355" s="59"/>
      <c r="C355" s="56"/>
      <c r="D355" s="54"/>
      <c r="E355" s="55"/>
      <c r="F355" s="35">
        <f t="shared" si="9"/>
        <v>0</v>
      </c>
      <c r="G355" s="59"/>
      <c r="H355" s="57"/>
      <c r="I355" s="79">
        <f t="shared" si="12"/>
        <v>0</v>
      </c>
      <c r="J355" s="79">
        <f t="shared" si="12"/>
        <v>0</v>
      </c>
      <c r="K355" s="79">
        <f t="shared" si="12"/>
        <v>0</v>
      </c>
      <c r="L355" s="78">
        <f t="shared" si="11"/>
        <v>0</v>
      </c>
      <c r="M355" s="162"/>
    </row>
    <row r="356" spans="1:13" s="151" customFormat="1">
      <c r="A356" s="83">
        <f t="shared" si="10"/>
        <v>0</v>
      </c>
      <c r="B356" s="59"/>
      <c r="C356" s="56"/>
      <c r="D356" s="54"/>
      <c r="E356" s="55"/>
      <c r="F356" s="35">
        <f t="shared" si="9"/>
        <v>0</v>
      </c>
      <c r="G356" s="59"/>
      <c r="H356" s="57"/>
      <c r="I356" s="79">
        <f t="shared" si="12"/>
        <v>0</v>
      </c>
      <c r="J356" s="79">
        <f t="shared" si="12"/>
        <v>0</v>
      </c>
      <c r="K356" s="79">
        <f t="shared" si="12"/>
        <v>0</v>
      </c>
      <c r="L356" s="78">
        <f t="shared" si="11"/>
        <v>0</v>
      </c>
      <c r="M356" s="162"/>
    </row>
    <row r="357" spans="1:13" s="151" customFormat="1">
      <c r="A357" s="83">
        <f t="shared" si="10"/>
        <v>0</v>
      </c>
      <c r="B357" s="59"/>
      <c r="C357" s="56"/>
      <c r="D357" s="54"/>
      <c r="E357" s="55"/>
      <c r="F357" s="35">
        <f t="shared" si="9"/>
        <v>0</v>
      </c>
      <c r="G357" s="59"/>
      <c r="H357" s="57"/>
      <c r="I357" s="79">
        <f t="shared" si="12"/>
        <v>0</v>
      </c>
      <c r="J357" s="79">
        <f t="shared" si="12"/>
        <v>0</v>
      </c>
      <c r="K357" s="79">
        <f t="shared" si="12"/>
        <v>0</v>
      </c>
      <c r="L357" s="78">
        <f t="shared" si="11"/>
        <v>0</v>
      </c>
      <c r="M357" s="162"/>
    </row>
    <row r="358" spans="1:13" s="151" customFormat="1">
      <c r="A358" s="83">
        <f t="shared" si="10"/>
        <v>0</v>
      </c>
      <c r="B358" s="59"/>
      <c r="C358" s="56"/>
      <c r="D358" s="54"/>
      <c r="E358" s="55"/>
      <c r="F358" s="35">
        <f t="shared" si="9"/>
        <v>0</v>
      </c>
      <c r="G358" s="59"/>
      <c r="H358" s="57"/>
      <c r="I358" s="79">
        <f t="shared" si="12"/>
        <v>0</v>
      </c>
      <c r="J358" s="79">
        <f t="shared" si="12"/>
        <v>0</v>
      </c>
      <c r="K358" s="79">
        <f t="shared" si="12"/>
        <v>0</v>
      </c>
      <c r="L358" s="78">
        <f t="shared" si="11"/>
        <v>0</v>
      </c>
      <c r="M358" s="162"/>
    </row>
    <row r="359" spans="1:13" s="151" customFormat="1">
      <c r="A359" s="83">
        <f t="shared" si="10"/>
        <v>0</v>
      </c>
      <c r="B359" s="59"/>
      <c r="C359" s="56"/>
      <c r="D359" s="54"/>
      <c r="E359" s="55"/>
      <c r="F359" s="35">
        <f t="shared" si="9"/>
        <v>0</v>
      </c>
      <c r="G359" s="59"/>
      <c r="H359" s="57"/>
      <c r="I359" s="79">
        <f t="shared" si="12"/>
        <v>0</v>
      </c>
      <c r="J359" s="79">
        <f t="shared" si="12"/>
        <v>0</v>
      </c>
      <c r="K359" s="79">
        <f t="shared" si="12"/>
        <v>0</v>
      </c>
      <c r="L359" s="78">
        <f t="shared" si="11"/>
        <v>0</v>
      </c>
      <c r="M359" s="162"/>
    </row>
    <row r="360" spans="1:13" s="151" customFormat="1">
      <c r="A360" s="83">
        <f t="shared" si="10"/>
        <v>0</v>
      </c>
      <c r="B360" s="59"/>
      <c r="C360" s="56"/>
      <c r="D360" s="54"/>
      <c r="E360" s="55"/>
      <c r="F360" s="35">
        <f t="shared" si="9"/>
        <v>0</v>
      </c>
      <c r="G360" s="59"/>
      <c r="H360" s="57"/>
      <c r="I360" s="79">
        <f t="shared" si="12"/>
        <v>0</v>
      </c>
      <c r="J360" s="79">
        <f t="shared" si="12"/>
        <v>0</v>
      </c>
      <c r="K360" s="79">
        <f t="shared" si="12"/>
        <v>0</v>
      </c>
      <c r="L360" s="78">
        <f t="shared" si="11"/>
        <v>0</v>
      </c>
      <c r="M360" s="162"/>
    </row>
    <row r="361" spans="1:13" s="151" customFormat="1">
      <c r="A361" s="83">
        <f t="shared" si="10"/>
        <v>0</v>
      </c>
      <c r="B361" s="59"/>
      <c r="C361" s="56"/>
      <c r="D361" s="54"/>
      <c r="E361" s="55"/>
      <c r="F361" s="35">
        <f t="shared" si="9"/>
        <v>0</v>
      </c>
      <c r="G361" s="59"/>
      <c r="H361" s="57"/>
      <c r="I361" s="79">
        <f t="shared" si="12"/>
        <v>0</v>
      </c>
      <c r="J361" s="79">
        <f t="shared" si="12"/>
        <v>0</v>
      </c>
      <c r="K361" s="79">
        <f t="shared" si="12"/>
        <v>0</v>
      </c>
      <c r="L361" s="78">
        <f t="shared" si="11"/>
        <v>0</v>
      </c>
      <c r="M361" s="162"/>
    </row>
    <row r="362" spans="1:13" s="151" customFormat="1">
      <c r="A362" s="83">
        <f t="shared" si="10"/>
        <v>0</v>
      </c>
      <c r="B362" s="59"/>
      <c r="C362" s="56"/>
      <c r="D362" s="54"/>
      <c r="E362" s="55"/>
      <c r="F362" s="35">
        <f t="shared" si="9"/>
        <v>0</v>
      </c>
      <c r="G362" s="59"/>
      <c r="H362" s="57"/>
      <c r="I362" s="79">
        <f t="shared" si="12"/>
        <v>0</v>
      </c>
      <c r="J362" s="79">
        <f t="shared" si="12"/>
        <v>0</v>
      </c>
      <c r="K362" s="79">
        <f t="shared" si="12"/>
        <v>0</v>
      </c>
      <c r="L362" s="78">
        <f t="shared" si="11"/>
        <v>0</v>
      </c>
      <c r="M362" s="162"/>
    </row>
    <row r="363" spans="1:13" s="151" customFormat="1">
      <c r="A363" s="83">
        <f t="shared" si="10"/>
        <v>0</v>
      </c>
      <c r="B363" s="59"/>
      <c r="C363" s="56"/>
      <c r="D363" s="54"/>
      <c r="E363" s="55"/>
      <c r="F363" s="35">
        <f t="shared" si="9"/>
        <v>0</v>
      </c>
      <c r="G363" s="59"/>
      <c r="H363" s="57"/>
      <c r="I363" s="79">
        <f t="shared" si="12"/>
        <v>0</v>
      </c>
      <c r="J363" s="79">
        <f t="shared" si="12"/>
        <v>0</v>
      </c>
      <c r="K363" s="79">
        <f t="shared" si="12"/>
        <v>0</v>
      </c>
      <c r="L363" s="78">
        <f t="shared" si="11"/>
        <v>0</v>
      </c>
      <c r="M363" s="162"/>
    </row>
    <row r="364" spans="1:13" s="151" customFormat="1">
      <c r="A364" s="83">
        <f t="shared" si="10"/>
        <v>0</v>
      </c>
      <c r="B364" s="59"/>
      <c r="C364" s="56"/>
      <c r="D364" s="54"/>
      <c r="E364" s="55"/>
      <c r="F364" s="35">
        <f t="shared" si="9"/>
        <v>0</v>
      </c>
      <c r="G364" s="59"/>
      <c r="H364" s="57"/>
      <c r="I364" s="79">
        <f t="shared" si="12"/>
        <v>0</v>
      </c>
      <c r="J364" s="79">
        <f t="shared" si="12"/>
        <v>0</v>
      </c>
      <c r="K364" s="79">
        <f t="shared" si="12"/>
        <v>0</v>
      </c>
      <c r="L364" s="78">
        <f t="shared" si="11"/>
        <v>0</v>
      </c>
      <c r="M364" s="162"/>
    </row>
    <row r="365" spans="1:13" s="151" customFormat="1">
      <c r="A365" s="83">
        <f t="shared" si="10"/>
        <v>0</v>
      </c>
      <c r="B365" s="59"/>
      <c r="C365" s="56"/>
      <c r="D365" s="54"/>
      <c r="E365" s="55"/>
      <c r="F365" s="35">
        <f t="shared" si="9"/>
        <v>0</v>
      </c>
      <c r="G365" s="59"/>
      <c r="H365" s="57"/>
      <c r="I365" s="79">
        <f t="shared" si="12"/>
        <v>0</v>
      </c>
      <c r="J365" s="79">
        <f t="shared" si="12"/>
        <v>0</v>
      </c>
      <c r="K365" s="79">
        <f t="shared" si="12"/>
        <v>0</v>
      </c>
      <c r="L365" s="78">
        <f t="shared" si="11"/>
        <v>0</v>
      </c>
      <c r="M365" s="162"/>
    </row>
    <row r="366" spans="1:13" s="151" customFormat="1">
      <c r="A366" s="83">
        <f t="shared" si="10"/>
        <v>0</v>
      </c>
      <c r="B366" s="59"/>
      <c r="C366" s="56"/>
      <c r="D366" s="54"/>
      <c r="E366" s="55"/>
      <c r="F366" s="35">
        <f t="shared" si="9"/>
        <v>0</v>
      </c>
      <c r="G366" s="59"/>
      <c r="H366" s="57"/>
      <c r="I366" s="79">
        <f t="shared" si="12"/>
        <v>0</v>
      </c>
      <c r="J366" s="79">
        <f t="shared" si="12"/>
        <v>0</v>
      </c>
      <c r="K366" s="79">
        <f t="shared" si="12"/>
        <v>0</v>
      </c>
      <c r="L366" s="78">
        <f t="shared" si="11"/>
        <v>0</v>
      </c>
      <c r="M366" s="162"/>
    </row>
    <row r="367" spans="1:13" s="151" customFormat="1">
      <c r="A367" s="83">
        <f t="shared" si="10"/>
        <v>0</v>
      </c>
      <c r="B367" s="59"/>
      <c r="C367" s="56"/>
      <c r="D367" s="54"/>
      <c r="E367" s="55"/>
      <c r="F367" s="35">
        <f t="shared" si="9"/>
        <v>0</v>
      </c>
      <c r="G367" s="59"/>
      <c r="H367" s="57"/>
      <c r="I367" s="79">
        <f t="shared" si="12"/>
        <v>0</v>
      </c>
      <c r="J367" s="79">
        <f t="shared" si="12"/>
        <v>0</v>
      </c>
      <c r="K367" s="79">
        <f t="shared" si="12"/>
        <v>0</v>
      </c>
      <c r="L367" s="78">
        <f t="shared" si="11"/>
        <v>0</v>
      </c>
      <c r="M367" s="162"/>
    </row>
    <row r="368" spans="1:13" s="151" customFormat="1">
      <c r="A368" s="83">
        <f t="shared" si="10"/>
        <v>0</v>
      </c>
      <c r="B368" s="59"/>
      <c r="C368" s="56"/>
      <c r="D368" s="54"/>
      <c r="E368" s="55"/>
      <c r="F368" s="35">
        <f t="shared" si="9"/>
        <v>0</v>
      </c>
      <c r="G368" s="59"/>
      <c r="H368" s="57"/>
      <c r="I368" s="79">
        <f t="shared" si="12"/>
        <v>0</v>
      </c>
      <c r="J368" s="79">
        <f t="shared" si="12"/>
        <v>0</v>
      </c>
      <c r="K368" s="79">
        <f t="shared" si="12"/>
        <v>0</v>
      </c>
      <c r="L368" s="78">
        <f t="shared" si="11"/>
        <v>0</v>
      </c>
      <c r="M368" s="162"/>
    </row>
    <row r="369" spans="1:13" s="151" customFormat="1">
      <c r="A369" s="83">
        <f t="shared" si="10"/>
        <v>0</v>
      </c>
      <c r="B369" s="59"/>
      <c r="C369" s="56"/>
      <c r="D369" s="54"/>
      <c r="E369" s="55"/>
      <c r="F369" s="35">
        <f t="shared" si="9"/>
        <v>0</v>
      </c>
      <c r="G369" s="59"/>
      <c r="H369" s="57"/>
      <c r="I369" s="79">
        <f t="shared" si="12"/>
        <v>0</v>
      </c>
      <c r="J369" s="79">
        <f t="shared" si="12"/>
        <v>0</v>
      </c>
      <c r="K369" s="79">
        <f t="shared" si="12"/>
        <v>0</v>
      </c>
      <c r="L369" s="78">
        <f t="shared" si="11"/>
        <v>0</v>
      </c>
      <c r="M369" s="162"/>
    </row>
    <row r="370" spans="1:13" s="151" customFormat="1">
      <c r="A370" s="83">
        <f t="shared" si="10"/>
        <v>0</v>
      </c>
      <c r="B370" s="59"/>
      <c r="C370" s="56"/>
      <c r="D370" s="54"/>
      <c r="E370" s="55"/>
      <c r="F370" s="35">
        <f t="shared" si="9"/>
        <v>0</v>
      </c>
      <c r="G370" s="59"/>
      <c r="H370" s="57"/>
      <c r="I370" s="79">
        <f t="shared" si="12"/>
        <v>0</v>
      </c>
      <c r="J370" s="79">
        <f t="shared" si="12"/>
        <v>0</v>
      </c>
      <c r="K370" s="79">
        <f t="shared" si="12"/>
        <v>0</v>
      </c>
      <c r="L370" s="78">
        <f t="shared" si="11"/>
        <v>0</v>
      </c>
      <c r="M370" s="162"/>
    </row>
    <row r="371" spans="1:13" s="151" customFormat="1">
      <c r="A371" s="83">
        <f t="shared" si="10"/>
        <v>0</v>
      </c>
      <c r="B371" s="59"/>
      <c r="C371" s="56"/>
      <c r="D371" s="54"/>
      <c r="E371" s="55"/>
      <c r="F371" s="35">
        <f t="shared" si="9"/>
        <v>0</v>
      </c>
      <c r="G371" s="59"/>
      <c r="H371" s="57"/>
      <c r="I371" s="79">
        <f t="shared" si="12"/>
        <v>0</v>
      </c>
      <c r="J371" s="79">
        <f t="shared" si="12"/>
        <v>0</v>
      </c>
      <c r="K371" s="79">
        <f t="shared" si="12"/>
        <v>0</v>
      </c>
      <c r="L371" s="78">
        <f t="shared" si="11"/>
        <v>0</v>
      </c>
      <c r="M371" s="162"/>
    </row>
    <row r="372" spans="1:13" s="151" customFormat="1">
      <c r="A372" s="83">
        <f t="shared" si="10"/>
        <v>0</v>
      </c>
      <c r="B372" s="59"/>
      <c r="C372" s="56"/>
      <c r="D372" s="54"/>
      <c r="E372" s="55"/>
      <c r="F372" s="35">
        <f t="shared" si="9"/>
        <v>0</v>
      </c>
      <c r="G372" s="59"/>
      <c r="H372" s="57"/>
      <c r="I372" s="79">
        <f t="shared" si="12"/>
        <v>0</v>
      </c>
      <c r="J372" s="79">
        <f t="shared" si="12"/>
        <v>0</v>
      </c>
      <c r="K372" s="79">
        <f t="shared" si="12"/>
        <v>0</v>
      </c>
      <c r="L372" s="78">
        <f t="shared" si="11"/>
        <v>0</v>
      </c>
      <c r="M372" s="162"/>
    </row>
    <row r="373" spans="1:13" s="151" customFormat="1">
      <c r="A373" s="83">
        <f t="shared" si="10"/>
        <v>0</v>
      </c>
      <c r="B373" s="59"/>
      <c r="C373" s="56"/>
      <c r="D373" s="54"/>
      <c r="E373" s="55"/>
      <c r="F373" s="35">
        <f t="shared" si="9"/>
        <v>0</v>
      </c>
      <c r="G373" s="59"/>
      <c r="H373" s="57"/>
      <c r="I373" s="79">
        <f t="shared" si="12"/>
        <v>0</v>
      </c>
      <c r="J373" s="79">
        <f t="shared" si="12"/>
        <v>0</v>
      </c>
      <c r="K373" s="79">
        <f t="shared" si="12"/>
        <v>0</v>
      </c>
      <c r="L373" s="78">
        <f t="shared" si="11"/>
        <v>0</v>
      </c>
      <c r="M373" s="162"/>
    </row>
    <row r="374" spans="1:13" s="151" customFormat="1">
      <c r="A374" s="83">
        <f t="shared" si="10"/>
        <v>0</v>
      </c>
      <c r="B374" s="59"/>
      <c r="C374" s="56"/>
      <c r="D374" s="54"/>
      <c r="E374" s="55"/>
      <c r="F374" s="35">
        <f t="shared" si="9"/>
        <v>0</v>
      </c>
      <c r="G374" s="59"/>
      <c r="H374" s="57"/>
      <c r="I374" s="79">
        <f t="shared" si="12"/>
        <v>0</v>
      </c>
      <c r="J374" s="79">
        <f t="shared" si="12"/>
        <v>0</v>
      </c>
      <c r="K374" s="79">
        <f t="shared" si="12"/>
        <v>0</v>
      </c>
      <c r="L374" s="78">
        <f t="shared" si="11"/>
        <v>0</v>
      </c>
      <c r="M374" s="162"/>
    </row>
    <row r="375" spans="1:13" s="151" customFormat="1">
      <c r="A375" s="83">
        <f t="shared" si="10"/>
        <v>0</v>
      </c>
      <c r="B375" s="59"/>
      <c r="C375" s="56"/>
      <c r="D375" s="54"/>
      <c r="E375" s="55"/>
      <c r="F375" s="35">
        <f t="shared" si="9"/>
        <v>0</v>
      </c>
      <c r="G375" s="59"/>
      <c r="H375" s="57"/>
      <c r="I375" s="79">
        <f t="shared" si="12"/>
        <v>0</v>
      </c>
      <c r="J375" s="79">
        <f t="shared" si="12"/>
        <v>0</v>
      </c>
      <c r="K375" s="79">
        <f t="shared" si="12"/>
        <v>0</v>
      </c>
      <c r="L375" s="78">
        <f t="shared" si="11"/>
        <v>0</v>
      </c>
      <c r="M375" s="162"/>
    </row>
    <row r="376" spans="1:13" s="151" customFormat="1">
      <c r="A376" s="83">
        <f t="shared" si="10"/>
        <v>0</v>
      </c>
      <c r="B376" s="59"/>
      <c r="C376" s="56"/>
      <c r="D376" s="54"/>
      <c r="E376" s="55"/>
      <c r="F376" s="35">
        <f t="shared" si="9"/>
        <v>0</v>
      </c>
      <c r="G376" s="59"/>
      <c r="H376" s="57"/>
      <c r="I376" s="79">
        <f t="shared" si="12"/>
        <v>0</v>
      </c>
      <c r="J376" s="79">
        <f t="shared" si="12"/>
        <v>0</v>
      </c>
      <c r="K376" s="79">
        <f t="shared" si="12"/>
        <v>0</v>
      </c>
      <c r="L376" s="78">
        <f t="shared" si="11"/>
        <v>0</v>
      </c>
      <c r="M376" s="162"/>
    </row>
    <row r="377" spans="1:13" s="151" customFormat="1">
      <c r="A377" s="83">
        <f t="shared" si="10"/>
        <v>0</v>
      </c>
      <c r="B377" s="59"/>
      <c r="C377" s="56"/>
      <c r="D377" s="54"/>
      <c r="E377" s="55"/>
      <c r="F377" s="35">
        <f t="shared" si="9"/>
        <v>0</v>
      </c>
      <c r="G377" s="59"/>
      <c r="H377" s="57"/>
      <c r="I377" s="79">
        <f t="shared" si="12"/>
        <v>0</v>
      </c>
      <c r="J377" s="79">
        <f t="shared" si="12"/>
        <v>0</v>
      </c>
      <c r="K377" s="79">
        <f t="shared" si="12"/>
        <v>0</v>
      </c>
      <c r="L377" s="78">
        <f t="shared" si="11"/>
        <v>0</v>
      </c>
      <c r="M377" s="162"/>
    </row>
    <row r="378" spans="1:13" s="151" customFormat="1">
      <c r="A378" s="83">
        <f t="shared" si="10"/>
        <v>0</v>
      </c>
      <c r="B378" s="59"/>
      <c r="C378" s="56"/>
      <c r="D378" s="54"/>
      <c r="E378" s="55"/>
      <c r="F378" s="35">
        <f t="shared" si="9"/>
        <v>0</v>
      </c>
      <c r="G378" s="59"/>
      <c r="H378" s="57"/>
      <c r="I378" s="79">
        <f t="shared" si="12"/>
        <v>0</v>
      </c>
      <c r="J378" s="79">
        <f t="shared" si="12"/>
        <v>0</v>
      </c>
      <c r="K378" s="79">
        <f t="shared" si="12"/>
        <v>0</v>
      </c>
      <c r="L378" s="78">
        <f t="shared" si="11"/>
        <v>0</v>
      </c>
      <c r="M378" s="162"/>
    </row>
    <row r="379" spans="1:13" s="151" customFormat="1">
      <c r="A379" s="83">
        <f t="shared" si="10"/>
        <v>0</v>
      </c>
      <c r="B379" s="59"/>
      <c r="C379" s="56"/>
      <c r="D379" s="54"/>
      <c r="E379" s="55"/>
      <c r="F379" s="35">
        <f t="shared" si="9"/>
        <v>0</v>
      </c>
      <c r="G379" s="59"/>
      <c r="H379" s="57"/>
      <c r="I379" s="79">
        <f t="shared" si="12"/>
        <v>0</v>
      </c>
      <c r="J379" s="79">
        <f t="shared" si="12"/>
        <v>0</v>
      </c>
      <c r="K379" s="79">
        <f t="shared" si="12"/>
        <v>0</v>
      </c>
      <c r="L379" s="78">
        <f t="shared" si="11"/>
        <v>0</v>
      </c>
      <c r="M379" s="162"/>
    </row>
    <row r="380" spans="1:13" s="151" customFormat="1">
      <c r="A380" s="83">
        <f t="shared" si="10"/>
        <v>0</v>
      </c>
      <c r="B380" s="59"/>
      <c r="C380" s="56"/>
      <c r="D380" s="54"/>
      <c r="E380" s="55"/>
      <c r="F380" s="35">
        <f t="shared" si="9"/>
        <v>0</v>
      </c>
      <c r="G380" s="59"/>
      <c r="H380" s="57"/>
      <c r="I380" s="79">
        <f t="shared" si="12"/>
        <v>0</v>
      </c>
      <c r="J380" s="79">
        <f t="shared" si="12"/>
        <v>0</v>
      </c>
      <c r="K380" s="79">
        <f t="shared" si="12"/>
        <v>0</v>
      </c>
      <c r="L380" s="78">
        <f t="shared" si="11"/>
        <v>0</v>
      </c>
      <c r="M380" s="162"/>
    </row>
    <row r="381" spans="1:13" s="151" customFormat="1">
      <c r="A381" s="83">
        <f t="shared" si="10"/>
        <v>0</v>
      </c>
      <c r="B381" s="59"/>
      <c r="C381" s="56"/>
      <c r="D381" s="54"/>
      <c r="E381" s="55"/>
      <c r="F381" s="35">
        <f t="shared" si="9"/>
        <v>0</v>
      </c>
      <c r="G381" s="59"/>
      <c r="H381" s="57"/>
      <c r="I381" s="79">
        <f t="shared" si="12"/>
        <v>0</v>
      </c>
      <c r="J381" s="79">
        <f t="shared" si="12"/>
        <v>0</v>
      </c>
      <c r="K381" s="79">
        <f t="shared" si="12"/>
        <v>0</v>
      </c>
      <c r="L381" s="78">
        <f t="shared" si="11"/>
        <v>0</v>
      </c>
      <c r="M381" s="162"/>
    </row>
    <row r="382" spans="1:13" s="151" customFormat="1">
      <c r="A382" s="83">
        <f t="shared" si="10"/>
        <v>0</v>
      </c>
      <c r="B382" s="59"/>
      <c r="C382" s="56"/>
      <c r="D382" s="54"/>
      <c r="E382" s="55"/>
      <c r="F382" s="35">
        <f t="shared" si="9"/>
        <v>0</v>
      </c>
      <c r="G382" s="59"/>
      <c r="H382" s="57"/>
      <c r="I382" s="79">
        <f t="shared" si="12"/>
        <v>0</v>
      </c>
      <c r="J382" s="79">
        <f t="shared" si="12"/>
        <v>0</v>
      </c>
      <c r="K382" s="79">
        <f t="shared" si="12"/>
        <v>0</v>
      </c>
      <c r="L382" s="78">
        <f t="shared" si="11"/>
        <v>0</v>
      </c>
      <c r="M382" s="162"/>
    </row>
    <row r="383" spans="1:13" s="151" customFormat="1">
      <c r="A383" s="83">
        <f t="shared" si="10"/>
        <v>0</v>
      </c>
      <c r="B383" s="59"/>
      <c r="C383" s="56"/>
      <c r="D383" s="54"/>
      <c r="E383" s="55"/>
      <c r="F383" s="35">
        <f t="shared" si="9"/>
        <v>0</v>
      </c>
      <c r="G383" s="59"/>
      <c r="H383" s="57"/>
      <c r="I383" s="79">
        <f t="shared" si="12"/>
        <v>0</v>
      </c>
      <c r="J383" s="79">
        <f t="shared" si="12"/>
        <v>0</v>
      </c>
      <c r="K383" s="79">
        <f t="shared" si="12"/>
        <v>0</v>
      </c>
      <c r="L383" s="78">
        <f t="shared" si="11"/>
        <v>0</v>
      </c>
      <c r="M383" s="162"/>
    </row>
    <row r="384" spans="1:13" s="151" customFormat="1">
      <c r="A384" s="83">
        <f t="shared" si="10"/>
        <v>0</v>
      </c>
      <c r="B384" s="59"/>
      <c r="C384" s="56"/>
      <c r="D384" s="54"/>
      <c r="E384" s="55"/>
      <c r="F384" s="35">
        <f t="shared" si="9"/>
        <v>0</v>
      </c>
      <c r="G384" s="59"/>
      <c r="H384" s="57"/>
      <c r="I384" s="79">
        <f t="shared" si="12"/>
        <v>0</v>
      </c>
      <c r="J384" s="79">
        <f t="shared" si="12"/>
        <v>0</v>
      </c>
      <c r="K384" s="79">
        <f t="shared" si="12"/>
        <v>0</v>
      </c>
      <c r="L384" s="78">
        <f t="shared" si="11"/>
        <v>0</v>
      </c>
      <c r="M384" s="162"/>
    </row>
    <row r="385" spans="1:13" s="151" customFormat="1">
      <c r="A385" s="83">
        <f t="shared" si="10"/>
        <v>0</v>
      </c>
      <c r="B385" s="59"/>
      <c r="C385" s="56"/>
      <c r="D385" s="54"/>
      <c r="E385" s="55"/>
      <c r="F385" s="35">
        <f t="shared" ref="F385:F420" si="13">IF(AND((E385+D385/12)&gt;=2021.83,(E385+D385/12)&lt;=2022.75),"0",IF(AND((E385+D385/12)&gt;=2022.83,(E385+D385/12)&lt;=2023.75),"0",IF(AND((E385+D385/12)&gt;=2023.83,(E385+D385/12)&lt;=2024.75),"0",IF(AND((E385+D385/12)&gt;=2024.83,(E385+D385/12)&lt;=2025.75),"R-1",0))))</f>
        <v>0</v>
      </c>
      <c r="G385" s="59"/>
      <c r="H385" s="57"/>
      <c r="I385" s="79">
        <f t="shared" si="12"/>
        <v>0</v>
      </c>
      <c r="J385" s="79">
        <f t="shared" si="12"/>
        <v>0</v>
      </c>
      <c r="K385" s="79">
        <f t="shared" si="12"/>
        <v>0</v>
      </c>
      <c r="L385" s="78">
        <f t="shared" si="11"/>
        <v>0</v>
      </c>
      <c r="M385" s="162"/>
    </row>
    <row r="386" spans="1:13" s="151" customFormat="1">
      <c r="A386" s="83">
        <f t="shared" ref="A386:A420" si="14">A$192</f>
        <v>0</v>
      </c>
      <c r="B386" s="59"/>
      <c r="C386" s="56"/>
      <c r="D386" s="54"/>
      <c r="E386" s="55"/>
      <c r="F386" s="35">
        <f t="shared" si="13"/>
        <v>0</v>
      </c>
      <c r="G386" s="59"/>
      <c r="H386" s="57"/>
      <c r="I386" s="79">
        <f t="shared" si="12"/>
        <v>0</v>
      </c>
      <c r="J386" s="79">
        <f t="shared" si="12"/>
        <v>0</v>
      </c>
      <c r="K386" s="79">
        <f t="shared" si="12"/>
        <v>0</v>
      </c>
      <c r="L386" s="78">
        <f t="shared" si="11"/>
        <v>0</v>
      </c>
      <c r="M386" s="162"/>
    </row>
    <row r="387" spans="1:13" s="151" customFormat="1">
      <c r="A387" s="83">
        <f t="shared" si="14"/>
        <v>0</v>
      </c>
      <c r="B387" s="59"/>
      <c r="C387" s="56"/>
      <c r="D387" s="54"/>
      <c r="E387" s="55"/>
      <c r="F387" s="35">
        <f t="shared" si="13"/>
        <v>0</v>
      </c>
      <c r="G387" s="59"/>
      <c r="H387" s="57"/>
      <c r="I387" s="79">
        <f t="shared" si="12"/>
        <v>0</v>
      </c>
      <c r="J387" s="79">
        <f t="shared" si="12"/>
        <v>0</v>
      </c>
      <c r="K387" s="79">
        <f t="shared" si="12"/>
        <v>0</v>
      </c>
      <c r="L387" s="78">
        <f t="shared" si="11"/>
        <v>0</v>
      </c>
      <c r="M387" s="162"/>
    </row>
    <row r="388" spans="1:13" s="151" customFormat="1">
      <c r="A388" s="83">
        <f t="shared" si="14"/>
        <v>0</v>
      </c>
      <c r="B388" s="59"/>
      <c r="C388" s="56"/>
      <c r="D388" s="54"/>
      <c r="E388" s="55"/>
      <c r="F388" s="35">
        <f t="shared" si="13"/>
        <v>0</v>
      </c>
      <c r="G388" s="59"/>
      <c r="H388" s="57"/>
      <c r="I388" s="79">
        <f t="shared" si="12"/>
        <v>0</v>
      </c>
      <c r="J388" s="79">
        <f t="shared" si="12"/>
        <v>0</v>
      </c>
      <c r="K388" s="79">
        <f t="shared" si="12"/>
        <v>0</v>
      </c>
      <c r="L388" s="78">
        <f t="shared" si="11"/>
        <v>0</v>
      </c>
      <c r="M388" s="162"/>
    </row>
    <row r="389" spans="1:13" s="151" customFormat="1">
      <c r="A389" s="83">
        <f t="shared" si="14"/>
        <v>0</v>
      </c>
      <c r="B389" s="59"/>
      <c r="C389" s="56"/>
      <c r="D389" s="54"/>
      <c r="E389" s="55"/>
      <c r="F389" s="35">
        <f t="shared" si="13"/>
        <v>0</v>
      </c>
      <c r="G389" s="59"/>
      <c r="H389" s="57"/>
      <c r="I389" s="79">
        <f t="shared" si="12"/>
        <v>0</v>
      </c>
      <c r="J389" s="79">
        <f t="shared" si="12"/>
        <v>0</v>
      </c>
      <c r="K389" s="79">
        <f t="shared" si="12"/>
        <v>0</v>
      </c>
      <c r="L389" s="78">
        <f t="shared" si="11"/>
        <v>0</v>
      </c>
      <c r="M389" s="162"/>
    </row>
    <row r="390" spans="1:13" s="151" customFormat="1">
      <c r="A390" s="83">
        <f t="shared" si="14"/>
        <v>0</v>
      </c>
      <c r="B390" s="59"/>
      <c r="C390" s="56"/>
      <c r="D390" s="54"/>
      <c r="E390" s="55"/>
      <c r="F390" s="35">
        <f t="shared" si="13"/>
        <v>0</v>
      </c>
      <c r="G390" s="59"/>
      <c r="H390" s="57"/>
      <c r="I390" s="79">
        <f t="shared" si="12"/>
        <v>0</v>
      </c>
      <c r="J390" s="79">
        <f t="shared" si="12"/>
        <v>0</v>
      </c>
      <c r="K390" s="79">
        <f t="shared" si="12"/>
        <v>0</v>
      </c>
      <c r="L390" s="78">
        <f t="shared" si="11"/>
        <v>0</v>
      </c>
      <c r="M390" s="162"/>
    </row>
    <row r="391" spans="1:13" s="151" customFormat="1">
      <c r="A391" s="83">
        <f t="shared" si="14"/>
        <v>0</v>
      </c>
      <c r="B391" s="59"/>
      <c r="C391" s="56"/>
      <c r="D391" s="54"/>
      <c r="E391" s="55"/>
      <c r="F391" s="35">
        <f t="shared" si="13"/>
        <v>0</v>
      </c>
      <c r="G391" s="59"/>
      <c r="H391" s="57"/>
      <c r="I391" s="79">
        <f t="shared" si="12"/>
        <v>0</v>
      </c>
      <c r="J391" s="79">
        <f t="shared" si="12"/>
        <v>0</v>
      </c>
      <c r="K391" s="79">
        <f t="shared" si="12"/>
        <v>0</v>
      </c>
      <c r="L391" s="78">
        <f t="shared" si="11"/>
        <v>0</v>
      </c>
      <c r="M391" s="162"/>
    </row>
    <row r="392" spans="1:13" s="151" customFormat="1">
      <c r="A392" s="83">
        <f t="shared" si="14"/>
        <v>0</v>
      </c>
      <c r="B392" s="59"/>
      <c r="C392" s="56"/>
      <c r="D392" s="54"/>
      <c r="E392" s="55"/>
      <c r="F392" s="35">
        <f t="shared" si="13"/>
        <v>0</v>
      </c>
      <c r="G392" s="59"/>
      <c r="H392" s="57"/>
      <c r="I392" s="79">
        <f t="shared" si="12"/>
        <v>0</v>
      </c>
      <c r="J392" s="79">
        <f t="shared" si="12"/>
        <v>0</v>
      </c>
      <c r="K392" s="79">
        <f t="shared" si="12"/>
        <v>0</v>
      </c>
      <c r="L392" s="78">
        <f t="shared" si="11"/>
        <v>0</v>
      </c>
      <c r="M392" s="162"/>
    </row>
    <row r="393" spans="1:13" s="151" customFormat="1">
      <c r="A393" s="83">
        <f t="shared" si="14"/>
        <v>0</v>
      </c>
      <c r="B393" s="59"/>
      <c r="C393" s="56"/>
      <c r="D393" s="54"/>
      <c r="E393" s="55"/>
      <c r="F393" s="35">
        <f t="shared" si="13"/>
        <v>0</v>
      </c>
      <c r="G393" s="59"/>
      <c r="H393" s="57"/>
      <c r="I393" s="79">
        <f t="shared" si="12"/>
        <v>0</v>
      </c>
      <c r="J393" s="79">
        <f t="shared" si="12"/>
        <v>0</v>
      </c>
      <c r="K393" s="79">
        <f t="shared" si="12"/>
        <v>0</v>
      </c>
      <c r="L393" s="78">
        <f t="shared" si="11"/>
        <v>0</v>
      </c>
      <c r="M393" s="162"/>
    </row>
    <row r="394" spans="1:13" s="151" customFormat="1">
      <c r="A394" s="83">
        <f t="shared" si="14"/>
        <v>0</v>
      </c>
      <c r="B394" s="59"/>
      <c r="C394" s="56"/>
      <c r="D394" s="54"/>
      <c r="E394" s="55"/>
      <c r="F394" s="35">
        <f t="shared" si="13"/>
        <v>0</v>
      </c>
      <c r="G394" s="59"/>
      <c r="H394" s="57"/>
      <c r="I394" s="79">
        <f t="shared" si="12"/>
        <v>0</v>
      </c>
      <c r="J394" s="79">
        <f t="shared" si="12"/>
        <v>0</v>
      </c>
      <c r="K394" s="79">
        <f t="shared" si="12"/>
        <v>0</v>
      </c>
      <c r="L394" s="78">
        <f t="shared" si="11"/>
        <v>0</v>
      </c>
      <c r="M394" s="162"/>
    </row>
    <row r="395" spans="1:13" s="151" customFormat="1">
      <c r="A395" s="83">
        <f t="shared" si="14"/>
        <v>0</v>
      </c>
      <c r="B395" s="59"/>
      <c r="C395" s="56"/>
      <c r="D395" s="54"/>
      <c r="E395" s="55"/>
      <c r="F395" s="35">
        <f t="shared" si="13"/>
        <v>0</v>
      </c>
      <c r="G395" s="59"/>
      <c r="H395" s="57"/>
      <c r="I395" s="79">
        <f t="shared" si="12"/>
        <v>0</v>
      </c>
      <c r="J395" s="79">
        <f t="shared" si="12"/>
        <v>0</v>
      </c>
      <c r="K395" s="79">
        <f t="shared" si="12"/>
        <v>0</v>
      </c>
      <c r="L395" s="78">
        <f t="shared" si="11"/>
        <v>0</v>
      </c>
      <c r="M395" s="162"/>
    </row>
    <row r="396" spans="1:13" s="151" customFormat="1">
      <c r="A396" s="83">
        <f t="shared" si="14"/>
        <v>0</v>
      </c>
      <c r="B396" s="59"/>
      <c r="C396" s="56"/>
      <c r="D396" s="54"/>
      <c r="E396" s="55"/>
      <c r="F396" s="35">
        <f t="shared" si="13"/>
        <v>0</v>
      </c>
      <c r="G396" s="59"/>
      <c r="H396" s="57"/>
      <c r="I396" s="79">
        <f t="shared" si="12"/>
        <v>0</v>
      </c>
      <c r="J396" s="79">
        <f t="shared" si="12"/>
        <v>0</v>
      </c>
      <c r="K396" s="79">
        <f t="shared" si="12"/>
        <v>0</v>
      </c>
      <c r="L396" s="78">
        <f t="shared" si="11"/>
        <v>0</v>
      </c>
      <c r="M396" s="162"/>
    </row>
    <row r="397" spans="1:13" s="151" customFormat="1">
      <c r="A397" s="83">
        <f t="shared" si="14"/>
        <v>0</v>
      </c>
      <c r="B397" s="59"/>
      <c r="C397" s="56"/>
      <c r="D397" s="54"/>
      <c r="E397" s="55"/>
      <c r="F397" s="35">
        <f t="shared" si="13"/>
        <v>0</v>
      </c>
      <c r="G397" s="59"/>
      <c r="H397" s="57"/>
      <c r="I397" s="79">
        <f t="shared" si="12"/>
        <v>0</v>
      </c>
      <c r="J397" s="79">
        <f t="shared" si="12"/>
        <v>0</v>
      </c>
      <c r="K397" s="79">
        <f t="shared" si="12"/>
        <v>0</v>
      </c>
      <c r="L397" s="78">
        <f t="shared" si="11"/>
        <v>0</v>
      </c>
      <c r="M397" s="162"/>
    </row>
    <row r="398" spans="1:13" s="151" customFormat="1">
      <c r="A398" s="83">
        <f t="shared" si="14"/>
        <v>0</v>
      </c>
      <c r="B398" s="59"/>
      <c r="C398" s="56"/>
      <c r="D398" s="54"/>
      <c r="E398" s="55"/>
      <c r="F398" s="35">
        <f t="shared" si="13"/>
        <v>0</v>
      </c>
      <c r="G398" s="59"/>
      <c r="H398" s="57"/>
      <c r="I398" s="79">
        <f t="shared" si="12"/>
        <v>0</v>
      </c>
      <c r="J398" s="79">
        <f t="shared" si="12"/>
        <v>0</v>
      </c>
      <c r="K398" s="79">
        <f t="shared" si="12"/>
        <v>0</v>
      </c>
      <c r="L398" s="78">
        <f t="shared" si="11"/>
        <v>0</v>
      </c>
      <c r="M398" s="162"/>
    </row>
    <row r="399" spans="1:13" s="151" customFormat="1">
      <c r="A399" s="83">
        <f t="shared" si="14"/>
        <v>0</v>
      </c>
      <c r="B399" s="59"/>
      <c r="C399" s="56"/>
      <c r="D399" s="54"/>
      <c r="E399" s="55"/>
      <c r="F399" s="35">
        <f t="shared" si="13"/>
        <v>0</v>
      </c>
      <c r="G399" s="59"/>
      <c r="H399" s="57"/>
      <c r="I399" s="79">
        <f t="shared" si="12"/>
        <v>0</v>
      </c>
      <c r="J399" s="79">
        <f t="shared" si="12"/>
        <v>0</v>
      </c>
      <c r="K399" s="79">
        <f t="shared" si="12"/>
        <v>0</v>
      </c>
      <c r="L399" s="78">
        <f t="shared" si="11"/>
        <v>0</v>
      </c>
      <c r="M399" s="162"/>
    </row>
    <row r="400" spans="1:13" s="151" customFormat="1">
      <c r="A400" s="83">
        <f t="shared" si="14"/>
        <v>0</v>
      </c>
      <c r="B400" s="59"/>
      <c r="C400" s="56"/>
      <c r="D400" s="54"/>
      <c r="E400" s="55"/>
      <c r="F400" s="35">
        <f t="shared" si="13"/>
        <v>0</v>
      </c>
      <c r="G400" s="59"/>
      <c r="H400" s="57"/>
      <c r="I400" s="79">
        <f t="shared" si="12"/>
        <v>0</v>
      </c>
      <c r="J400" s="79">
        <f t="shared" si="12"/>
        <v>0</v>
      </c>
      <c r="K400" s="79">
        <f t="shared" si="12"/>
        <v>0</v>
      </c>
      <c r="L400" s="78">
        <f t="shared" si="12"/>
        <v>0</v>
      </c>
      <c r="M400" s="162"/>
    </row>
    <row r="401" spans="1:13" s="151" customFormat="1">
      <c r="A401" s="83">
        <f t="shared" si="14"/>
        <v>0</v>
      </c>
      <c r="B401" s="59"/>
      <c r="C401" s="56"/>
      <c r="D401" s="54"/>
      <c r="E401" s="55"/>
      <c r="F401" s="35">
        <f t="shared" si="13"/>
        <v>0</v>
      </c>
      <c r="G401" s="59"/>
      <c r="H401" s="57"/>
      <c r="I401" s="79">
        <f t="shared" ref="I401:L420" si="15">+IF($F401=I$191,$H401,0)</f>
        <v>0</v>
      </c>
      <c r="J401" s="79">
        <f t="shared" si="15"/>
        <v>0</v>
      </c>
      <c r="K401" s="79">
        <f t="shared" si="15"/>
        <v>0</v>
      </c>
      <c r="L401" s="78">
        <f t="shared" si="15"/>
        <v>0</v>
      </c>
      <c r="M401" s="162"/>
    </row>
    <row r="402" spans="1:13" s="151" customFormat="1">
      <c r="A402" s="83">
        <f t="shared" si="14"/>
        <v>0</v>
      </c>
      <c r="B402" s="59"/>
      <c r="C402" s="56"/>
      <c r="D402" s="54"/>
      <c r="E402" s="55"/>
      <c r="F402" s="35">
        <f t="shared" si="13"/>
        <v>0</v>
      </c>
      <c r="G402" s="59"/>
      <c r="H402" s="57"/>
      <c r="I402" s="79">
        <f t="shared" si="15"/>
        <v>0</v>
      </c>
      <c r="J402" s="79">
        <f t="shared" si="15"/>
        <v>0</v>
      </c>
      <c r="K402" s="79">
        <f t="shared" si="15"/>
        <v>0</v>
      </c>
      <c r="L402" s="78">
        <f t="shared" si="15"/>
        <v>0</v>
      </c>
      <c r="M402" s="162"/>
    </row>
    <row r="403" spans="1:13" s="151" customFormat="1">
      <c r="A403" s="83">
        <f t="shared" si="14"/>
        <v>0</v>
      </c>
      <c r="B403" s="59"/>
      <c r="C403" s="56"/>
      <c r="D403" s="54"/>
      <c r="E403" s="55"/>
      <c r="F403" s="35">
        <f t="shared" si="13"/>
        <v>0</v>
      </c>
      <c r="G403" s="59"/>
      <c r="H403" s="57"/>
      <c r="I403" s="79">
        <f t="shared" si="15"/>
        <v>0</v>
      </c>
      <c r="J403" s="79">
        <f t="shared" si="15"/>
        <v>0</v>
      </c>
      <c r="K403" s="79">
        <f t="shared" si="15"/>
        <v>0</v>
      </c>
      <c r="L403" s="78">
        <f t="shared" si="15"/>
        <v>0</v>
      </c>
      <c r="M403" s="162"/>
    </row>
    <row r="404" spans="1:13" s="151" customFormat="1">
      <c r="A404" s="83">
        <f t="shared" si="14"/>
        <v>0</v>
      </c>
      <c r="B404" s="59"/>
      <c r="C404" s="56"/>
      <c r="D404" s="54"/>
      <c r="E404" s="55"/>
      <c r="F404" s="35">
        <f t="shared" si="13"/>
        <v>0</v>
      </c>
      <c r="G404" s="59"/>
      <c r="H404" s="57"/>
      <c r="I404" s="79">
        <f t="shared" si="15"/>
        <v>0</v>
      </c>
      <c r="J404" s="79">
        <f t="shared" si="15"/>
        <v>0</v>
      </c>
      <c r="K404" s="79">
        <f t="shared" si="15"/>
        <v>0</v>
      </c>
      <c r="L404" s="78">
        <f t="shared" si="15"/>
        <v>0</v>
      </c>
      <c r="M404" s="162"/>
    </row>
    <row r="405" spans="1:13" s="151" customFormat="1">
      <c r="A405" s="83">
        <f t="shared" si="14"/>
        <v>0</v>
      </c>
      <c r="B405" s="59"/>
      <c r="C405" s="56"/>
      <c r="D405" s="54"/>
      <c r="E405" s="55"/>
      <c r="F405" s="35">
        <f t="shared" si="13"/>
        <v>0</v>
      </c>
      <c r="G405" s="59"/>
      <c r="H405" s="57"/>
      <c r="I405" s="79">
        <f t="shared" si="15"/>
        <v>0</v>
      </c>
      <c r="J405" s="79">
        <f t="shared" si="15"/>
        <v>0</v>
      </c>
      <c r="K405" s="79">
        <f t="shared" si="15"/>
        <v>0</v>
      </c>
      <c r="L405" s="78">
        <f t="shared" si="15"/>
        <v>0</v>
      </c>
      <c r="M405" s="162"/>
    </row>
    <row r="406" spans="1:13" s="151" customFormat="1">
      <c r="A406" s="83">
        <f t="shared" si="14"/>
        <v>0</v>
      </c>
      <c r="B406" s="59"/>
      <c r="C406" s="56"/>
      <c r="D406" s="54"/>
      <c r="E406" s="55"/>
      <c r="F406" s="35">
        <f t="shared" si="13"/>
        <v>0</v>
      </c>
      <c r="G406" s="59"/>
      <c r="H406" s="57"/>
      <c r="I406" s="79">
        <f t="shared" si="15"/>
        <v>0</v>
      </c>
      <c r="J406" s="79">
        <f t="shared" si="15"/>
        <v>0</v>
      </c>
      <c r="K406" s="79">
        <f t="shared" si="15"/>
        <v>0</v>
      </c>
      <c r="L406" s="78">
        <f t="shared" si="15"/>
        <v>0</v>
      </c>
      <c r="M406" s="162"/>
    </row>
    <row r="407" spans="1:13" s="151" customFormat="1">
      <c r="A407" s="83">
        <f t="shared" si="14"/>
        <v>0</v>
      </c>
      <c r="B407" s="59"/>
      <c r="C407" s="56"/>
      <c r="D407" s="54"/>
      <c r="E407" s="55"/>
      <c r="F407" s="35">
        <f t="shared" si="13"/>
        <v>0</v>
      </c>
      <c r="G407" s="59"/>
      <c r="H407" s="57"/>
      <c r="I407" s="79">
        <f t="shared" si="15"/>
        <v>0</v>
      </c>
      <c r="J407" s="79">
        <f t="shared" si="15"/>
        <v>0</v>
      </c>
      <c r="K407" s="79">
        <f t="shared" si="15"/>
        <v>0</v>
      </c>
      <c r="L407" s="78">
        <f t="shared" si="15"/>
        <v>0</v>
      </c>
      <c r="M407" s="162"/>
    </row>
    <row r="408" spans="1:13" s="151" customFormat="1">
      <c r="A408" s="83">
        <f t="shared" si="14"/>
        <v>0</v>
      </c>
      <c r="B408" s="59"/>
      <c r="C408" s="56"/>
      <c r="D408" s="54"/>
      <c r="E408" s="55"/>
      <c r="F408" s="35">
        <f t="shared" si="13"/>
        <v>0</v>
      </c>
      <c r="G408" s="59"/>
      <c r="H408" s="57"/>
      <c r="I408" s="79">
        <f t="shared" si="15"/>
        <v>0</v>
      </c>
      <c r="J408" s="79">
        <f t="shared" si="15"/>
        <v>0</v>
      </c>
      <c r="K408" s="79">
        <f t="shared" si="15"/>
        <v>0</v>
      </c>
      <c r="L408" s="78">
        <f t="shared" si="15"/>
        <v>0</v>
      </c>
      <c r="M408" s="162"/>
    </row>
    <row r="409" spans="1:13" s="151" customFormat="1">
      <c r="A409" s="83">
        <f t="shared" si="14"/>
        <v>0</v>
      </c>
      <c r="B409" s="59"/>
      <c r="C409" s="56"/>
      <c r="D409" s="54"/>
      <c r="E409" s="55"/>
      <c r="F409" s="35">
        <f t="shared" si="13"/>
        <v>0</v>
      </c>
      <c r="G409" s="59"/>
      <c r="H409" s="57"/>
      <c r="I409" s="79">
        <f t="shared" si="15"/>
        <v>0</v>
      </c>
      <c r="J409" s="79">
        <f t="shared" si="15"/>
        <v>0</v>
      </c>
      <c r="K409" s="79">
        <f t="shared" si="15"/>
        <v>0</v>
      </c>
      <c r="L409" s="78">
        <f t="shared" si="15"/>
        <v>0</v>
      </c>
      <c r="M409" s="162"/>
    </row>
    <row r="410" spans="1:13" s="151" customFormat="1">
      <c r="A410" s="83">
        <f t="shared" si="14"/>
        <v>0</v>
      </c>
      <c r="B410" s="59"/>
      <c r="C410" s="56"/>
      <c r="D410" s="54"/>
      <c r="E410" s="55"/>
      <c r="F410" s="35">
        <f t="shared" si="13"/>
        <v>0</v>
      </c>
      <c r="G410" s="59"/>
      <c r="H410" s="57"/>
      <c r="I410" s="79">
        <f t="shared" si="15"/>
        <v>0</v>
      </c>
      <c r="J410" s="79">
        <f t="shared" si="15"/>
        <v>0</v>
      </c>
      <c r="K410" s="79">
        <f t="shared" si="15"/>
        <v>0</v>
      </c>
      <c r="L410" s="78">
        <f t="shared" si="15"/>
        <v>0</v>
      </c>
      <c r="M410" s="162"/>
    </row>
    <row r="411" spans="1:13" s="151" customFormat="1">
      <c r="A411" s="83">
        <f t="shared" si="14"/>
        <v>0</v>
      </c>
      <c r="B411" s="59"/>
      <c r="C411" s="56"/>
      <c r="D411" s="54"/>
      <c r="E411" s="55"/>
      <c r="F411" s="35">
        <f t="shared" si="13"/>
        <v>0</v>
      </c>
      <c r="G411" s="59"/>
      <c r="H411" s="57"/>
      <c r="I411" s="79">
        <f t="shared" si="15"/>
        <v>0</v>
      </c>
      <c r="J411" s="79">
        <f t="shared" si="15"/>
        <v>0</v>
      </c>
      <c r="K411" s="79">
        <f t="shared" si="15"/>
        <v>0</v>
      </c>
      <c r="L411" s="78">
        <f t="shared" si="15"/>
        <v>0</v>
      </c>
      <c r="M411" s="162"/>
    </row>
    <row r="412" spans="1:13" s="151" customFormat="1">
      <c r="A412" s="83">
        <f t="shared" si="14"/>
        <v>0</v>
      </c>
      <c r="B412" s="59"/>
      <c r="C412" s="56"/>
      <c r="D412" s="54"/>
      <c r="E412" s="55"/>
      <c r="F412" s="35">
        <f t="shared" si="13"/>
        <v>0</v>
      </c>
      <c r="G412" s="59"/>
      <c r="H412" s="57"/>
      <c r="I412" s="79">
        <f t="shared" si="15"/>
        <v>0</v>
      </c>
      <c r="J412" s="79">
        <f t="shared" si="15"/>
        <v>0</v>
      </c>
      <c r="K412" s="79">
        <f t="shared" si="15"/>
        <v>0</v>
      </c>
      <c r="L412" s="78">
        <f t="shared" si="15"/>
        <v>0</v>
      </c>
      <c r="M412" s="162"/>
    </row>
    <row r="413" spans="1:13" s="151" customFormat="1">
      <c r="A413" s="83">
        <f t="shared" si="14"/>
        <v>0</v>
      </c>
      <c r="B413" s="59"/>
      <c r="C413" s="56"/>
      <c r="D413" s="54"/>
      <c r="E413" s="55"/>
      <c r="F413" s="35">
        <f t="shared" si="13"/>
        <v>0</v>
      </c>
      <c r="G413" s="59"/>
      <c r="H413" s="57"/>
      <c r="I413" s="79">
        <f t="shared" si="15"/>
        <v>0</v>
      </c>
      <c r="J413" s="79">
        <f t="shared" si="15"/>
        <v>0</v>
      </c>
      <c r="K413" s="79">
        <f t="shared" si="15"/>
        <v>0</v>
      </c>
      <c r="L413" s="78">
        <f t="shared" si="15"/>
        <v>0</v>
      </c>
      <c r="M413" s="162"/>
    </row>
    <row r="414" spans="1:13" s="151" customFormat="1">
      <c r="A414" s="83">
        <f t="shared" si="14"/>
        <v>0</v>
      </c>
      <c r="B414" s="59"/>
      <c r="C414" s="56"/>
      <c r="D414" s="54"/>
      <c r="E414" s="55"/>
      <c r="F414" s="35">
        <f t="shared" si="13"/>
        <v>0</v>
      </c>
      <c r="G414" s="59"/>
      <c r="H414" s="57"/>
      <c r="I414" s="79">
        <f t="shared" si="15"/>
        <v>0</v>
      </c>
      <c r="J414" s="79">
        <f t="shared" si="15"/>
        <v>0</v>
      </c>
      <c r="K414" s="79">
        <f t="shared" si="15"/>
        <v>0</v>
      </c>
      <c r="L414" s="78">
        <f t="shared" si="15"/>
        <v>0</v>
      </c>
      <c r="M414" s="162"/>
    </row>
    <row r="415" spans="1:13" s="151" customFormat="1">
      <c r="A415" s="83">
        <f t="shared" si="14"/>
        <v>0</v>
      </c>
      <c r="B415" s="59"/>
      <c r="C415" s="56"/>
      <c r="D415" s="54"/>
      <c r="E415" s="55"/>
      <c r="F415" s="35">
        <f t="shared" si="13"/>
        <v>0</v>
      </c>
      <c r="G415" s="59"/>
      <c r="H415" s="57"/>
      <c r="I415" s="79">
        <f t="shared" si="15"/>
        <v>0</v>
      </c>
      <c r="J415" s="79">
        <f t="shared" si="15"/>
        <v>0</v>
      </c>
      <c r="K415" s="79">
        <f t="shared" si="15"/>
        <v>0</v>
      </c>
      <c r="L415" s="78">
        <f t="shared" si="15"/>
        <v>0</v>
      </c>
      <c r="M415" s="162"/>
    </row>
    <row r="416" spans="1:13" s="151" customFormat="1">
      <c r="A416" s="83">
        <f t="shared" si="14"/>
        <v>0</v>
      </c>
      <c r="B416" s="59"/>
      <c r="C416" s="56"/>
      <c r="D416" s="54"/>
      <c r="E416" s="55"/>
      <c r="F416" s="35">
        <f t="shared" si="13"/>
        <v>0</v>
      </c>
      <c r="G416" s="59"/>
      <c r="H416" s="57"/>
      <c r="I416" s="79">
        <f t="shared" si="15"/>
        <v>0</v>
      </c>
      <c r="J416" s="79">
        <f t="shared" si="15"/>
        <v>0</v>
      </c>
      <c r="K416" s="79">
        <f t="shared" si="15"/>
        <v>0</v>
      </c>
      <c r="L416" s="78">
        <f t="shared" si="15"/>
        <v>0</v>
      </c>
      <c r="M416" s="162"/>
    </row>
    <row r="417" spans="1:13" s="151" customFormat="1">
      <c r="A417" s="83">
        <f t="shared" si="14"/>
        <v>0</v>
      </c>
      <c r="B417" s="59"/>
      <c r="C417" s="56"/>
      <c r="D417" s="54"/>
      <c r="E417" s="55"/>
      <c r="F417" s="35">
        <f t="shared" si="13"/>
        <v>0</v>
      </c>
      <c r="G417" s="59"/>
      <c r="H417" s="57"/>
      <c r="I417" s="79">
        <f t="shared" si="15"/>
        <v>0</v>
      </c>
      <c r="J417" s="79">
        <f t="shared" si="15"/>
        <v>0</v>
      </c>
      <c r="K417" s="79">
        <f t="shared" si="15"/>
        <v>0</v>
      </c>
      <c r="L417" s="78">
        <f t="shared" si="15"/>
        <v>0</v>
      </c>
      <c r="M417" s="162"/>
    </row>
    <row r="418" spans="1:13" s="151" customFormat="1">
      <c r="A418" s="83">
        <f t="shared" si="14"/>
        <v>0</v>
      </c>
      <c r="B418" s="59"/>
      <c r="C418" s="56"/>
      <c r="D418" s="54"/>
      <c r="E418" s="55"/>
      <c r="F418" s="35">
        <f t="shared" si="13"/>
        <v>0</v>
      </c>
      <c r="G418" s="59"/>
      <c r="H418" s="57"/>
      <c r="I418" s="79">
        <f t="shared" si="15"/>
        <v>0</v>
      </c>
      <c r="J418" s="79">
        <f t="shared" si="15"/>
        <v>0</v>
      </c>
      <c r="K418" s="79">
        <f t="shared" si="15"/>
        <v>0</v>
      </c>
      <c r="L418" s="78">
        <f t="shared" si="15"/>
        <v>0</v>
      </c>
      <c r="M418" s="162"/>
    </row>
    <row r="419" spans="1:13" s="151" customFormat="1">
      <c r="A419" s="83">
        <f t="shared" si="14"/>
        <v>0</v>
      </c>
      <c r="B419" s="59"/>
      <c r="C419" s="56"/>
      <c r="D419" s="54"/>
      <c r="E419" s="55"/>
      <c r="F419" s="35">
        <f t="shared" si="13"/>
        <v>0</v>
      </c>
      <c r="G419" s="59"/>
      <c r="H419" s="57"/>
      <c r="I419" s="79">
        <f t="shared" si="15"/>
        <v>0</v>
      </c>
      <c r="J419" s="79">
        <f t="shared" si="15"/>
        <v>0</v>
      </c>
      <c r="K419" s="79">
        <f t="shared" si="15"/>
        <v>0</v>
      </c>
      <c r="L419" s="78">
        <f t="shared" si="15"/>
        <v>0</v>
      </c>
      <c r="M419" s="162"/>
    </row>
    <row r="420" spans="1:13" s="151" customFormat="1">
      <c r="A420" s="83">
        <f t="shared" si="14"/>
        <v>0</v>
      </c>
      <c r="B420" s="59"/>
      <c r="C420" s="56"/>
      <c r="D420" s="54"/>
      <c r="E420" s="55"/>
      <c r="F420" s="35">
        <f t="shared" si="13"/>
        <v>0</v>
      </c>
      <c r="G420" s="59"/>
      <c r="H420" s="57"/>
      <c r="I420" s="79">
        <f t="shared" si="15"/>
        <v>0</v>
      </c>
      <c r="J420" s="79">
        <f t="shared" si="15"/>
        <v>0</v>
      </c>
      <c r="K420" s="79">
        <f t="shared" si="15"/>
        <v>0</v>
      </c>
      <c r="L420" s="78">
        <f t="shared" si="15"/>
        <v>0</v>
      </c>
      <c r="M420" s="162"/>
    </row>
    <row r="421" spans="1:13" s="151" customFormat="1" ht="12">
      <c r="D421" s="153"/>
      <c r="E421" s="153"/>
      <c r="F421" s="153"/>
      <c r="H421" s="153"/>
      <c r="I421" s="153"/>
      <c r="J421" s="153"/>
      <c r="K421" s="153"/>
      <c r="L421" s="153"/>
      <c r="M421" s="144"/>
    </row>
    <row r="422" spans="1:13" s="151" customFormat="1" ht="12">
      <c r="D422" s="153"/>
      <c r="E422" s="153"/>
      <c r="F422" s="153"/>
      <c r="H422" s="153"/>
      <c r="I422" s="153"/>
      <c r="J422" s="153"/>
      <c r="K422" s="153"/>
      <c r="L422" s="153"/>
      <c r="M422" s="144"/>
    </row>
    <row r="423" spans="1:13" s="151" customFormat="1" ht="12">
      <c r="A423" s="154" t="s">
        <v>597</v>
      </c>
      <c r="D423" s="153"/>
      <c r="E423" s="153"/>
      <c r="F423" s="153"/>
      <c r="H423" s="153"/>
      <c r="I423" s="153"/>
      <c r="J423" s="153"/>
      <c r="K423" s="153"/>
      <c r="L423" s="153"/>
      <c r="M423" s="144"/>
    </row>
    <row r="424" spans="1:13" s="151" customFormat="1" ht="12">
      <c r="C424" s="408" t="s">
        <v>598</v>
      </c>
      <c r="D424" s="409"/>
      <c r="E424" s="409"/>
      <c r="F424" s="153"/>
      <c r="H424" s="153"/>
      <c r="I424" s="153"/>
      <c r="J424" s="153"/>
      <c r="K424" s="153"/>
      <c r="L424" s="153"/>
      <c r="M424" s="144"/>
    </row>
    <row r="425" spans="1:13" s="151" customFormat="1" ht="33" customHeight="1" thickBot="1">
      <c r="A425" s="406" t="s">
        <v>604</v>
      </c>
      <c r="B425" s="407"/>
      <c r="C425" s="80" t="s">
        <v>478</v>
      </c>
      <c r="D425" s="80" t="s">
        <v>479</v>
      </c>
      <c r="E425" s="80" t="s">
        <v>480</v>
      </c>
      <c r="F425" s="80" t="s">
        <v>481</v>
      </c>
      <c r="G425" s="90" t="s">
        <v>600</v>
      </c>
      <c r="H425" s="153"/>
      <c r="I425" s="153"/>
      <c r="J425" s="153"/>
      <c r="K425" s="153"/>
      <c r="L425" s="153"/>
      <c r="M425" s="144"/>
    </row>
    <row r="426" spans="1:13" s="151" customFormat="1" thickTop="1">
      <c r="A426" s="81">
        <f>+A$192</f>
        <v>0</v>
      </c>
      <c r="B426" s="82">
        <f>+Vysledky!B78</f>
        <v>0</v>
      </c>
      <c r="C426" s="211" t="str">
        <f>IF(+OR($B426=B$439,$B426=B$440,$B426=B$441,$B426=B$442),IF($H426&lt;=$N$2,SUMIF($B$192:$L$420,$B426,I$192:I$420),""),IF($H426&lt;=$N$2,IFERROR(VLOOKUP($B426,PPold!$B:$T,17,0),0),""))</f>
        <v/>
      </c>
      <c r="D426" s="211" t="str">
        <f>IF(+OR($B426=C$439,$B426=C$440,$B426=C$441,$B426=C$442),IF($H426&lt;=$N$2,SUMIF($B$192:$L$420,$B426,J$192:J$420),""),IF($H426&lt;=$N$2,IFERROR(VLOOKUP($B426,PPold!$B:$T,18,0),0),""))</f>
        <v/>
      </c>
      <c r="E426" s="211" t="str">
        <f>IF(+OR($B426=D$439,$B426=D$440,$B426=D$441,$B426=D$442),IF($H426&lt;=$N$2,SUMIF($B$192:$L$420,$B426,K$192:K$420),""),IF($H426&lt;=$N$2,IFERROR(VLOOKUP($B426,PPold!$B:$T,19,0),0),""))</f>
        <v/>
      </c>
      <c r="F426" s="78" t="str">
        <f>IF($H426&lt;=$N$2,SUMIF($B$192:$L$420,$B426,L$192:L$420),"")</f>
        <v/>
      </c>
      <c r="G426" s="78">
        <f>SUM(C426:F426)</f>
        <v>0</v>
      </c>
      <c r="H426" s="163">
        <v>1</v>
      </c>
      <c r="I426" s="153"/>
      <c r="J426" s="153"/>
      <c r="K426" s="153"/>
      <c r="L426" s="153"/>
      <c r="M426" s="144"/>
    </row>
    <row r="427" spans="1:13" s="151" customFormat="1" ht="12">
      <c r="A427" s="83">
        <f t="shared" ref="A427:A435" si="16">+A$192</f>
        <v>0</v>
      </c>
      <c r="B427" s="84">
        <f>+Vysledky!B79</f>
        <v>0</v>
      </c>
      <c r="C427" s="211" t="str">
        <f>IF(+OR($B427=B$439,$B427=B$440,$B427=B$441,$B427=B$442),IF($H427&lt;=$N$2,SUMIF($B$192:$L$420,$B427,I$192:I$420),""),IF($H427&lt;=$N$2,IFERROR(VLOOKUP($B427,PPold!$B:$T,17,0),0),""))</f>
        <v/>
      </c>
      <c r="D427" s="211" t="str">
        <f>IF(+OR($B427=C$439,$B427=C$440,$B427=C$441,$B427=C$442),IF($H427&lt;=$N$2,SUMIF($B$192:$L$420,$B427,J$192:J$420),""),IF($H427&lt;=$N$2,IFERROR(VLOOKUP($B427,PPold!$B:$T,18,0),0),""))</f>
        <v/>
      </c>
      <c r="E427" s="211" t="str">
        <f>IF(+OR($B427=D$439,$B427=D$440,$B427=D$441,$B427=D$442),IF($H427&lt;=$N$2,SUMIF($B$192:$L$420,$B427,K$192:K$420),""),IF($H427&lt;=$N$2,IFERROR(VLOOKUP($B427,PPold!$B:$T,19,0),0),""))</f>
        <v/>
      </c>
      <c r="F427" s="79" t="str">
        <f t="shared" ref="F427:F435" si="17">IF($H427&lt;=$N$2,SUMIF($B$192:$L$420,$B427,L$192:L$420),"")</f>
        <v/>
      </c>
      <c r="G427" s="79">
        <f t="shared" ref="G427:G436" si="18">SUM(C427:F427)</f>
        <v>0</v>
      </c>
      <c r="H427" s="163">
        <v>2</v>
      </c>
      <c r="I427" s="153"/>
      <c r="J427" s="153"/>
      <c r="K427" s="153"/>
      <c r="L427" s="153"/>
      <c r="M427" s="144"/>
    </row>
    <row r="428" spans="1:13" s="151" customFormat="1" ht="12">
      <c r="A428" s="83">
        <f t="shared" si="16"/>
        <v>0</v>
      </c>
      <c r="B428" s="84">
        <f>+Vysledky!B80</f>
        <v>0</v>
      </c>
      <c r="C428" s="211" t="str">
        <f>IF(+OR($B428=B$439,$B428=B$440,$B428=B$441,$B428=B$442),IF($H428&lt;=$N$2,SUMIF($B$192:$L$420,$B428,I$192:I$420),""),IF($H428&lt;=$N$2,IFERROR(VLOOKUP($B428,PPold!$B:$T,17,0),0),""))</f>
        <v/>
      </c>
      <c r="D428" s="211" t="str">
        <f>IF(+OR($B428=C$439,$B428=C$440,$B428=C$441,$B428=C$442),IF($H428&lt;=$N$2,SUMIF($B$192:$L$420,$B428,J$192:J$420),""),IF($H428&lt;=$N$2,IFERROR(VLOOKUP($B428,PPold!$B:$T,18,0),0),""))</f>
        <v/>
      </c>
      <c r="E428" s="211" t="str">
        <f>IF(+OR($B428=D$439,$B428=D$440,$B428=D$441,$B428=D$442),IF($H428&lt;=$N$2,SUMIF($B$192:$L$420,$B428,K$192:K$420),""),IF($H428&lt;=$N$2,IFERROR(VLOOKUP($B428,PPold!$B:$T,19,0),0),""))</f>
        <v/>
      </c>
      <c r="F428" s="79" t="str">
        <f t="shared" si="17"/>
        <v/>
      </c>
      <c r="G428" s="79">
        <f t="shared" si="18"/>
        <v>0</v>
      </c>
      <c r="H428" s="163">
        <v>3</v>
      </c>
      <c r="I428" s="153"/>
      <c r="J428" s="153"/>
      <c r="K428" s="153"/>
      <c r="L428" s="153"/>
      <c r="M428" s="144"/>
    </row>
    <row r="429" spans="1:13" s="151" customFormat="1" ht="12">
      <c r="A429" s="83">
        <f t="shared" si="16"/>
        <v>0</v>
      </c>
      <c r="B429" s="84">
        <f>+Vysledky!B81</f>
        <v>0</v>
      </c>
      <c r="C429" s="211" t="str">
        <f>IF(+OR($B429=B$439,$B429=B$440,$B429=B$441,$B429=B$442),IF($H429&lt;=$N$2,SUMIF($B$192:$L$420,$B429,I$192:I$420),""),IF($H429&lt;=$N$2,IFERROR(VLOOKUP($B429,PPold!$B:$T,17,0),0),""))</f>
        <v/>
      </c>
      <c r="D429" s="211" t="str">
        <f>IF(+OR($B429=C$439,$B429=C$440,$B429=C$441,$B429=C$442),IF($H429&lt;=$N$2,SUMIF($B$192:$L$420,$B429,J$192:J$420),""),IF($H429&lt;=$N$2,IFERROR(VLOOKUP($B429,PPold!$B:$T,18,0),0),""))</f>
        <v/>
      </c>
      <c r="E429" s="211" t="str">
        <f>IF(+OR($B429=D$439,$B429=D$440,$B429=D$441,$B429=D$442),IF($H429&lt;=$N$2,SUMIF($B$192:$L$420,$B429,K$192:K$420),""),IF($H429&lt;=$N$2,IFERROR(VLOOKUP($B429,PPold!$B:$T,19,0),0),""))</f>
        <v/>
      </c>
      <c r="F429" s="79" t="str">
        <f t="shared" si="17"/>
        <v/>
      </c>
      <c r="G429" s="79">
        <f t="shared" si="18"/>
        <v>0</v>
      </c>
      <c r="H429" s="163">
        <v>4</v>
      </c>
      <c r="I429" s="153"/>
      <c r="J429" s="153"/>
      <c r="K429" s="153"/>
      <c r="L429" s="153"/>
      <c r="M429" s="144"/>
    </row>
    <row r="430" spans="1:13" s="151" customFormat="1" ht="12">
      <c r="A430" s="83">
        <f t="shared" si="16"/>
        <v>0</v>
      </c>
      <c r="B430" s="84">
        <f>+Vysledky!B82</f>
        <v>0</v>
      </c>
      <c r="C430" s="211" t="str">
        <f>IF(+OR($B430=B$439,$B430=B$440,$B430=B$441,$B430=B$442),IF($H430&lt;=$N$2,SUMIF($B$192:$L$420,$B430,I$192:I$420),""),IF($H430&lt;=$N$2,IFERROR(VLOOKUP($B430,PPold!$B:$T,17,0),0),""))</f>
        <v/>
      </c>
      <c r="D430" s="211" t="str">
        <f>IF(+OR($B430=C$439,$B430=C$440,$B430=C$441,$B430=C$442),IF($H430&lt;=$N$2,SUMIF($B$192:$L$420,$B430,J$192:J$420),""),IF($H430&lt;=$N$2,IFERROR(VLOOKUP($B430,PPold!$B:$T,18,0),0),""))</f>
        <v/>
      </c>
      <c r="E430" s="211" t="str">
        <f>IF(+OR($B430=D$439,$B430=D$440,$B430=D$441,$B430=D$442),IF($H430&lt;=$N$2,SUMIF($B$192:$L$420,$B430,K$192:K$420),""),IF($H430&lt;=$N$2,IFERROR(VLOOKUP($B430,PPold!$B:$T,19,0),0),""))</f>
        <v/>
      </c>
      <c r="F430" s="79" t="str">
        <f t="shared" si="17"/>
        <v/>
      </c>
      <c r="G430" s="79">
        <f t="shared" si="18"/>
        <v>0</v>
      </c>
      <c r="H430" s="163">
        <v>5</v>
      </c>
      <c r="I430" s="153"/>
      <c r="J430" s="153"/>
      <c r="K430" s="153"/>
      <c r="L430" s="153"/>
      <c r="M430" s="144"/>
    </row>
    <row r="431" spans="1:13" s="151" customFormat="1" ht="12">
      <c r="A431" s="83">
        <f t="shared" si="16"/>
        <v>0</v>
      </c>
      <c r="B431" s="84">
        <f>+Vysledky!B83</f>
        <v>0</v>
      </c>
      <c r="C431" s="211" t="str">
        <f>IF(+OR($B431=B$439,$B431=B$440,$B431=B$441,$B431=B$442),IF($H431&lt;=$N$2,SUMIF($B$192:$L$420,$B431,I$192:I$420),""),IF($H431&lt;=$N$2,IFERROR(VLOOKUP($B431,PPold!$B:$T,17,0),0),""))</f>
        <v/>
      </c>
      <c r="D431" s="211" t="str">
        <f>IF(+OR($B431=C$439,$B431=C$440,$B431=C$441,$B431=C$442),IF($H431&lt;=$N$2,SUMIF($B$192:$L$420,$B431,J$192:J$420),""),IF($H431&lt;=$N$2,IFERROR(VLOOKUP($B431,PPold!$B:$T,18,0),0),""))</f>
        <v/>
      </c>
      <c r="E431" s="211" t="str">
        <f>IF(+OR($B431=D$439,$B431=D$440,$B431=D$441,$B431=D$442),IF($H431&lt;=$N$2,SUMIF($B$192:$L$420,$B431,K$192:K$420),""),IF($H431&lt;=$N$2,IFERROR(VLOOKUP($B431,PPold!$B:$T,19,0),0),""))</f>
        <v/>
      </c>
      <c r="F431" s="79" t="str">
        <f t="shared" si="17"/>
        <v/>
      </c>
      <c r="G431" s="79">
        <f t="shared" si="18"/>
        <v>0</v>
      </c>
      <c r="H431" s="163">
        <v>6</v>
      </c>
      <c r="I431" s="153"/>
      <c r="J431" s="153"/>
      <c r="K431" s="153"/>
      <c r="L431" s="153"/>
      <c r="M431" s="144"/>
    </row>
    <row r="432" spans="1:13" s="151" customFormat="1" ht="12">
      <c r="A432" s="83">
        <f t="shared" si="16"/>
        <v>0</v>
      </c>
      <c r="B432" s="84">
        <f>+Vysledky!B84</f>
        <v>0</v>
      </c>
      <c r="C432" s="211" t="str">
        <f>IF(+OR($B432=B$439,$B432=B$440,$B432=B$441,$B432=B$442),IF($H432&lt;=$N$2,SUMIF($B$192:$L$420,$B432,I$192:I$420),""),IF($H432&lt;=$N$2,IFERROR(VLOOKUP($B432,PPold!$B:$T,17,0),0),""))</f>
        <v/>
      </c>
      <c r="D432" s="211" t="str">
        <f>IF(+OR($B432=C$439,$B432=C$440,$B432=C$441,$B432=C$442),IF($H432&lt;=$N$2,SUMIF($B$192:$L$420,$B432,J$192:J$420),""),IF($H432&lt;=$N$2,IFERROR(VLOOKUP($B432,PPold!$B:$T,18,0),0),""))</f>
        <v/>
      </c>
      <c r="E432" s="211" t="str">
        <f>IF(+OR($B432=D$439,$B432=D$440,$B432=D$441,$B432=D$442),IF($H432&lt;=$N$2,SUMIF($B$192:$L$420,$B432,K$192:K$420),""),IF($H432&lt;=$N$2,IFERROR(VLOOKUP($B432,PPold!$B:$T,19,0),0),""))</f>
        <v/>
      </c>
      <c r="F432" s="79" t="str">
        <f t="shared" si="17"/>
        <v/>
      </c>
      <c r="G432" s="79">
        <f t="shared" si="18"/>
        <v>0</v>
      </c>
      <c r="H432" s="163">
        <v>7</v>
      </c>
      <c r="I432" s="153"/>
      <c r="J432" s="153"/>
      <c r="K432" s="153"/>
      <c r="L432" s="153"/>
      <c r="M432" s="144"/>
    </row>
    <row r="433" spans="1:13" s="151" customFormat="1" ht="12">
      <c r="A433" s="83">
        <f t="shared" si="16"/>
        <v>0</v>
      </c>
      <c r="B433" s="84">
        <f>+Vysledky!B85</f>
        <v>0</v>
      </c>
      <c r="C433" s="211" t="str">
        <f>IF(+OR($B433=B$439,$B433=B$440,$B433=B$441,$B433=B$442),IF($H433&lt;=$N$2,SUMIF($B$192:$L$420,$B433,I$192:I$420),""),IF($H433&lt;=$N$2,IFERROR(VLOOKUP($B433,PPold!$B:$T,17,0),0),""))</f>
        <v/>
      </c>
      <c r="D433" s="211" t="str">
        <f>IF(+OR($B433=C$439,$B433=C$440,$B433=C$441,$B433=C$442),IF($H433&lt;=$N$2,SUMIF($B$192:$L$420,$B433,J$192:J$420),""),IF($H433&lt;=$N$2,IFERROR(VLOOKUP($B433,PPold!$B:$T,18,0),0),""))</f>
        <v/>
      </c>
      <c r="E433" s="211" t="str">
        <f>IF(+OR($B433=D$439,$B433=D$440,$B433=D$441,$B433=D$442),IF($H433&lt;=$N$2,SUMIF($B$192:$L$420,$B433,K$192:K$420),""),IF($H433&lt;=$N$2,IFERROR(VLOOKUP($B433,PPold!$B:$T,19,0),0),""))</f>
        <v/>
      </c>
      <c r="F433" s="79" t="str">
        <f t="shared" si="17"/>
        <v/>
      </c>
      <c r="G433" s="79">
        <f t="shared" si="18"/>
        <v>0</v>
      </c>
      <c r="H433" s="163">
        <v>8</v>
      </c>
      <c r="I433" s="153"/>
      <c r="J433" s="153"/>
      <c r="K433" s="153"/>
      <c r="L433" s="153"/>
      <c r="M433" s="144"/>
    </row>
    <row r="434" spans="1:13" s="151" customFormat="1" ht="12">
      <c r="A434" s="83">
        <f t="shared" si="16"/>
        <v>0</v>
      </c>
      <c r="B434" s="84">
        <f>+Vysledky!B86</f>
        <v>0</v>
      </c>
      <c r="C434" s="211" t="str">
        <f>IF(+OR($B434=B$439,$B434=B$440,$B434=B$441,$B434=B$442),IF($H434&lt;=$N$2,SUMIF($B$192:$L$420,$B434,I$192:I$420),""),IF($H434&lt;=$N$2,IFERROR(VLOOKUP($B434,PPold!$B:$T,17,0),0),""))</f>
        <v/>
      </c>
      <c r="D434" s="211" t="str">
        <f>IF(+OR($B434=C$439,$B434=C$440,$B434=C$441,$B434=C$442),IF($H434&lt;=$N$2,SUMIF($B$192:$L$420,$B434,J$192:J$420),""),IF($H434&lt;=$N$2,IFERROR(VLOOKUP($B434,PPold!$B:$T,18,0),0),""))</f>
        <v/>
      </c>
      <c r="E434" s="211" t="str">
        <f>IF(+OR($B434=D$439,$B434=D$440,$B434=D$441,$B434=D$442),IF($H434&lt;=$N$2,SUMIF($B$192:$L$420,$B434,K$192:K$420),""),IF($H434&lt;=$N$2,IFERROR(VLOOKUP($B434,PPold!$B:$T,19,0),0),""))</f>
        <v/>
      </c>
      <c r="F434" s="79" t="str">
        <f t="shared" si="17"/>
        <v/>
      </c>
      <c r="G434" s="79">
        <f t="shared" si="18"/>
        <v>0</v>
      </c>
      <c r="H434" s="163">
        <v>9</v>
      </c>
      <c r="I434" s="153"/>
      <c r="J434" s="153"/>
      <c r="K434" s="153"/>
      <c r="L434" s="153"/>
      <c r="M434" s="144"/>
    </row>
    <row r="435" spans="1:13" s="151" customFormat="1" thickBot="1">
      <c r="A435" s="85">
        <f t="shared" si="16"/>
        <v>0</v>
      </c>
      <c r="B435" s="86">
        <f>+Vysledky!B87</f>
        <v>0</v>
      </c>
      <c r="C435" s="212" t="str">
        <f>IF(+OR($B435=B$439,$B435=B$440,$B435=B$441,$B435=B$442),IF($H435&lt;=$N$2,SUMIF($B$192:$L$420,$B435,I$192:I$420),""),IF($H435&lt;=$N$2,IFERROR(VLOOKUP($B435,PPold!$B:$T,17,0),0),""))</f>
        <v/>
      </c>
      <c r="D435" s="212" t="str">
        <f>IF(+OR($B435=C$439,$B435=C$440,$B435=C$441,$B435=C$442),IF($H435&lt;=$N$2,SUMIF($B$192:$L$420,$B435,J$192:J$420),""),IF($H435&lt;=$N$2,IFERROR(VLOOKUP($B435,PPold!$B:$T,18,0),0),""))</f>
        <v/>
      </c>
      <c r="E435" s="212" t="str">
        <f>IF(+OR($B435=D$439,$B435=D$440,$B435=D$441,$B435=D$442),IF($H435&lt;=$N$2,SUMIF($B$192:$L$420,$B435,K$192:K$420),""),IF($H435&lt;=$N$2,IFERROR(VLOOKUP($B435,PPold!$B:$T,19,0),0),""))</f>
        <v/>
      </c>
      <c r="F435" s="87" t="str">
        <f t="shared" si="17"/>
        <v/>
      </c>
      <c r="G435" s="87">
        <f t="shared" si="18"/>
        <v>0</v>
      </c>
      <c r="H435" s="163">
        <v>10</v>
      </c>
      <c r="I435" s="153"/>
      <c r="J435" s="153"/>
      <c r="K435" s="153"/>
      <c r="L435" s="153"/>
      <c r="M435" s="144"/>
    </row>
    <row r="436" spans="1:13" s="157" customFormat="1" thickTop="1">
      <c r="A436" s="88" t="s">
        <v>45</v>
      </c>
      <c r="B436" s="88"/>
      <c r="C436" s="213">
        <f>SUM(C426:C435)</f>
        <v>0</v>
      </c>
      <c r="D436" s="89">
        <f>SUM(D426:D435)</f>
        <v>0</v>
      </c>
      <c r="E436" s="89">
        <f>SUM(E426:E435)</f>
        <v>0</v>
      </c>
      <c r="F436" s="89">
        <f>SUM(F426:F435)</f>
        <v>0</v>
      </c>
      <c r="G436" s="89">
        <f t="shared" si="18"/>
        <v>0</v>
      </c>
      <c r="H436" s="155"/>
      <c r="I436" s="155"/>
      <c r="J436" s="155"/>
      <c r="K436" s="155"/>
      <c r="L436" s="155"/>
      <c r="M436" s="156"/>
    </row>
    <row r="438" spans="1:13">
      <c r="B438" s="210" t="s">
        <v>601</v>
      </c>
    </row>
    <row r="439" spans="1:13">
      <c r="B439" s="206" t="s">
        <v>204</v>
      </c>
    </row>
    <row r="440" spans="1:13">
      <c r="B440" s="206" t="s">
        <v>115</v>
      </c>
    </row>
    <row r="441" spans="1:13">
      <c r="B441" s="206"/>
    </row>
    <row r="442" spans="1:13">
      <c r="B442" s="206"/>
    </row>
  </sheetData>
  <sheetProtection password="8A86" sheet="1"/>
  <mergeCells count="3">
    <mergeCell ref="A182:M182"/>
    <mergeCell ref="C424:E424"/>
    <mergeCell ref="A425:B425"/>
  </mergeCells>
  <conditionalFormatting sqref="I192:K420">
    <cfRule type="cellIs" dxfId="24" priority="5" stopIfTrue="1" operator="greaterThan">
      <formula>0</formula>
    </cfRule>
  </conditionalFormatting>
  <conditionalFormatting sqref="C426:E436">
    <cfRule type="cellIs" dxfId="23" priority="4" stopIfTrue="1" operator="greaterThan">
      <formula>0</formula>
    </cfRule>
  </conditionalFormatting>
  <conditionalFormatting sqref="L192:L420">
    <cfRule type="cellIs" dxfId="22" priority="3" stopIfTrue="1" operator="greaterThan">
      <formula>0</formula>
    </cfRule>
  </conditionalFormatting>
  <conditionalFormatting sqref="F426:F436">
    <cfRule type="cellIs" dxfId="21" priority="2" stopIfTrue="1" operator="greaterThan">
      <formula>0</formula>
    </cfRule>
  </conditionalFormatting>
  <conditionalFormatting sqref="F192:F420">
    <cfRule type="cellIs" dxfId="20" priority="1" stopIfTrue="1" operator="equal">
      <formula>0</formula>
    </cfRule>
  </conditionalFormatting>
  <dataValidations count="6">
    <dataValidation type="list" allowBlank="1" showInputMessage="1" showErrorMessage="1" error="Zadajte rok 2024 až 2025." sqref="E192:E420" xr:uid="{AD4397A4-6798-426C-B699-C8620BB97D9C}">
      <formula1>"2024,2025"</formula1>
    </dataValidation>
    <dataValidation type="list" allowBlank="1" showInputMessage="1" showErrorMessage="1" sqref="C192:C420" xr:uid="{8D3792C6-7326-4468-900A-5E0227BAE014}">
      <formula1>$C$1:$C$12</formula1>
    </dataValidation>
    <dataValidation type="whole" operator="greaterThan" allowBlank="1" showInputMessage="1" showErrorMessage="1" error="zadajte celé číslo" sqref="H193" xr:uid="{6F8FFC5A-4F01-48F9-9D09-6F331A3FFC7B}">
      <formula1>0</formula1>
    </dataValidation>
    <dataValidation type="list" allowBlank="1" showInputMessage="1" showErrorMessage="1" sqref="B192:B420" xr:uid="{C86D9BBD-500E-414C-8030-FCBC81A8B99D}">
      <formula1>OFFSET($B$1,$N$1-1,0,$N$2,1)</formula1>
    </dataValidation>
    <dataValidation type="whole" operator="greaterThan" allowBlank="1" showInputMessage="1" showErrorMessage="1" sqref="H192 H194:H420" xr:uid="{D7A8BD62-DD99-441D-A437-7BF09C33783D}">
      <formula1>0</formula1>
    </dataValidation>
    <dataValidation type="whole" allowBlank="1" showInputMessage="1" showErrorMessage="1" error="zadajte označenie mesiaca - celé číslo v rozsahu 1 - 12" sqref="D192:D420" xr:uid="{942B8F3C-5C7D-45B0-9F7F-B86C452CA738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&amp;L&amp;F, &amp;A&amp;Cstrana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569E-3012-4B53-9248-82E838C74E47}">
  <dimension ref="A1:N442"/>
  <sheetViews>
    <sheetView topLeftCell="A182" workbookViewId="0">
      <selection activeCell="A182" sqref="A182:M182"/>
    </sheetView>
  </sheetViews>
  <sheetFormatPr defaultRowHeight="12.75"/>
  <cols>
    <col min="1" max="1" width="19.42578125" style="1" customWidth="1"/>
    <col min="2" max="2" width="24.42578125" style="1" customWidth="1"/>
    <col min="3" max="3" width="9" style="1" customWidth="1"/>
    <col min="4" max="6" width="9" style="143" customWidth="1"/>
    <col min="7" max="7" width="21.85546875" style="1" customWidth="1"/>
    <col min="8" max="8" width="9.140625" style="143"/>
    <col min="9" max="12" width="3.5703125" style="142" customWidth="1"/>
    <col min="13" max="13" width="41.85546875" style="144" customWidth="1"/>
    <col min="14" max="16384" width="9.140625" style="1"/>
  </cols>
  <sheetData>
    <row r="1" spans="1:14" hidden="1">
      <c r="A1" s="205" t="str">
        <f>+ciselniky!K6</f>
        <v>atletika</v>
      </c>
      <c r="B1" s="205" t="str">
        <f>+ciselniky!L6</f>
        <v>atletika</v>
      </c>
      <c r="C1" s="1" t="str">
        <f>+ciselniky!A224</f>
        <v>OH/ZOH</v>
      </c>
      <c r="E1" s="143">
        <v>2019</v>
      </c>
      <c r="M1" s="60"/>
      <c r="N1" s="1" t="e">
        <f>MATCH(A192,A1:A178,0)</f>
        <v>#N/A</v>
      </c>
    </row>
    <row r="2" spans="1:14" hidden="1">
      <c r="A2" s="205" t="str">
        <f>+ciselniky!K7</f>
        <v>automobilový šport</v>
      </c>
      <c r="B2" s="205" t="str">
        <f>+ciselniky!L7</f>
        <v>okruhové</v>
      </c>
      <c r="C2" s="1" t="str">
        <f>+ciselniky!A225</f>
        <v>SHNŠ</v>
      </c>
      <c r="E2" s="143">
        <v>2020</v>
      </c>
      <c r="M2" s="60"/>
      <c r="N2" s="1">
        <f>COUNTIF(A1:A178,A192)</f>
        <v>0</v>
      </c>
    </row>
    <row r="3" spans="1:14" hidden="1">
      <c r="A3" s="205" t="str">
        <f>+ciselniky!K8</f>
        <v>automobilový šport</v>
      </c>
      <c r="B3" s="205" t="str">
        <f>+ciselniky!L8</f>
        <v>do vrchu</v>
      </c>
      <c r="C3" s="1" t="str">
        <f>+ciselniky!A226</f>
        <v>MS/HMS</v>
      </c>
      <c r="E3" s="143">
        <v>2021</v>
      </c>
      <c r="M3" s="60"/>
    </row>
    <row r="4" spans="1:14" hidden="1">
      <c r="A4" s="205" t="str">
        <f>+ciselniky!K9</f>
        <v>automobilový šport</v>
      </c>
      <c r="B4" s="205" t="str">
        <f>+ciselniky!L9</f>
        <v>rallye</v>
      </c>
      <c r="C4" s="1" t="str">
        <f>+ciselniky!A227</f>
        <v>SP/SPJ</v>
      </c>
      <c r="E4" s="143">
        <v>2022</v>
      </c>
      <c r="M4" s="60"/>
    </row>
    <row r="5" spans="1:14" hidden="1">
      <c r="A5" s="205" t="str">
        <f>+ciselniky!K10</f>
        <v>automobilový šport</v>
      </c>
      <c r="B5" s="205" t="str">
        <f>+ciselniky!L10</f>
        <v>karting</v>
      </c>
      <c r="C5" s="1" t="str">
        <f>+ciselniky!A228</f>
        <v>OHM</v>
      </c>
      <c r="E5" s="143">
        <v>2023</v>
      </c>
      <c r="M5" s="60"/>
    </row>
    <row r="6" spans="1:14" hidden="1">
      <c r="A6" s="205" t="str">
        <f>+ciselniky!K11</f>
        <v>automobilový šport</v>
      </c>
      <c r="B6" s="205" t="str">
        <f>+ciselniky!L11</f>
        <v>off-road</v>
      </c>
      <c r="C6" s="1" t="str">
        <f>+ciselniky!A229</f>
        <v>EH</v>
      </c>
      <c r="M6" s="60"/>
    </row>
    <row r="7" spans="1:14" hidden="1">
      <c r="A7" s="205" t="str">
        <f>+ciselniky!K12</f>
        <v>automobilový šport</v>
      </c>
      <c r="B7" s="205" t="str">
        <f>+ciselniky!L12</f>
        <v>historické</v>
      </c>
      <c r="C7" s="1" t="str">
        <f>+ciselniky!A230</f>
        <v>GJ</v>
      </c>
      <c r="M7" s="60"/>
    </row>
    <row r="8" spans="1:14" hidden="1">
      <c r="A8" s="205" t="str">
        <f>+ciselniky!K13</f>
        <v>automobilový šport</v>
      </c>
      <c r="B8" s="205" t="str">
        <f>+ciselniky!L13</f>
        <v>drifting</v>
      </c>
      <c r="C8" s="1" t="str">
        <f>+ciselniky!A231</f>
        <v>ME/HME</v>
      </c>
      <c r="M8" s="60"/>
    </row>
    <row r="9" spans="1:14" hidden="1">
      <c r="A9" s="205" t="str">
        <f>+ciselniky!K14</f>
        <v>automobilový šport</v>
      </c>
      <c r="B9" s="205" t="str">
        <f>+ciselniky!L14</f>
        <v>šprint</v>
      </c>
      <c r="C9" s="1" t="str">
        <f>+ciselniky!A232</f>
        <v>SMS</v>
      </c>
      <c r="M9" s="60"/>
    </row>
    <row r="10" spans="1:14" hidden="1">
      <c r="A10" s="205" t="str">
        <f>+ciselniky!K15</f>
        <v>bedminton</v>
      </c>
      <c r="B10" s="205" t="str">
        <f>+ciselniky!L15</f>
        <v>bedminton</v>
      </c>
      <c r="C10" s="1" t="str">
        <f>+ciselniky!A233</f>
        <v>SME</v>
      </c>
      <c r="M10" s="60"/>
    </row>
    <row r="11" spans="1:14" hidden="1">
      <c r="A11" s="205" t="str">
        <f>+ciselniky!K16</f>
        <v>biatlon</v>
      </c>
      <c r="B11" s="205" t="str">
        <f>+ciselniky!L16</f>
        <v>biatlon</v>
      </c>
      <c r="C11" s="1" t="str">
        <f>+ciselniky!A234</f>
        <v>EPM</v>
      </c>
      <c r="M11" s="60"/>
    </row>
    <row r="12" spans="1:14" hidden="1">
      <c r="A12" s="205" t="str">
        <f>+ciselniky!K17</f>
        <v>biatlon</v>
      </c>
      <c r="B12" s="205" t="str">
        <f>+ciselniky!L17</f>
        <v>letný biatlon</v>
      </c>
      <c r="C12" s="1" t="str">
        <f>+ciselniky!A235</f>
        <v>EYOF</v>
      </c>
      <c r="M12" s="60"/>
    </row>
    <row r="13" spans="1:14" hidden="1">
      <c r="A13" s="205" t="str">
        <f>+ciselniky!K18</f>
        <v>biliard</v>
      </c>
      <c r="B13" s="205" t="str">
        <f>+ciselniky!L18</f>
        <v>pool</v>
      </c>
      <c r="C13" s="1">
        <f>+ciselniky!A236</f>
        <v>0</v>
      </c>
      <c r="M13" s="60"/>
    </row>
    <row r="14" spans="1:14" hidden="1">
      <c r="A14" s="205" t="str">
        <f>+ciselniky!K19</f>
        <v>biliard</v>
      </c>
      <c r="B14" s="205" t="str">
        <f>+ciselniky!L19</f>
        <v>snooker</v>
      </c>
      <c r="C14" s="1">
        <f>+ciselniky!A237</f>
        <v>0</v>
      </c>
      <c r="M14" s="60"/>
    </row>
    <row r="15" spans="1:14" hidden="1">
      <c r="A15" s="205" t="str">
        <f>+ciselniky!K20</f>
        <v>biliard</v>
      </c>
      <c r="B15" s="205" t="str">
        <f>+ciselniky!L20</f>
        <v>karambol</v>
      </c>
      <c r="M15" s="60"/>
    </row>
    <row r="16" spans="1:14" hidden="1">
      <c r="A16" s="205" t="str">
        <f>+ciselniky!K21</f>
        <v>boby a skeleton</v>
      </c>
      <c r="B16" s="205" t="str">
        <f>+ciselniky!L21</f>
        <v>boby</v>
      </c>
      <c r="M16" s="60"/>
    </row>
    <row r="17" spans="1:13" hidden="1">
      <c r="A17" s="205" t="str">
        <f>+ciselniky!K22</f>
        <v>boby a skeleton</v>
      </c>
      <c r="B17" s="205" t="str">
        <f>+ciselniky!L22</f>
        <v>skeleton</v>
      </c>
      <c r="M17" s="60"/>
    </row>
    <row r="18" spans="1:13" hidden="1">
      <c r="A18" s="205" t="str">
        <f>+ciselniky!K23</f>
        <v>boccia</v>
      </c>
      <c r="B18" s="205" t="str">
        <f>+ciselniky!L23</f>
        <v>boccia</v>
      </c>
      <c r="M18" s="60"/>
    </row>
    <row r="19" spans="1:13" hidden="1">
      <c r="A19" s="205" t="str">
        <f>+ciselniky!K24</f>
        <v>boule lyonnaise</v>
      </c>
      <c r="B19" s="205" t="str">
        <f>+ciselniky!L24</f>
        <v>boule lyonnaise</v>
      </c>
      <c r="M19" s="60"/>
    </row>
    <row r="20" spans="1:13" hidden="1">
      <c r="A20" s="205" t="str">
        <f>+ciselniky!K25</f>
        <v>bowling</v>
      </c>
      <c r="B20" s="205" t="str">
        <f>+ciselniky!L25</f>
        <v>bowling</v>
      </c>
      <c r="M20" s="60"/>
    </row>
    <row r="21" spans="1:13" hidden="1">
      <c r="A21" s="205" t="str">
        <f>+ciselniky!K26</f>
        <v>box</v>
      </c>
      <c r="B21" s="205" t="str">
        <f>+ciselniky!L26</f>
        <v>box</v>
      </c>
      <c r="M21" s="60"/>
    </row>
    <row r="22" spans="1:13" hidden="1">
      <c r="A22" s="205" t="str">
        <f>+ciselniky!K27</f>
        <v>bridž</v>
      </c>
      <c r="B22" s="205" t="str">
        <f>+ciselniky!L27</f>
        <v>bridž</v>
      </c>
      <c r="M22" s="60"/>
    </row>
    <row r="23" spans="1:13" hidden="1">
      <c r="A23" s="205" t="str">
        <f>+ciselniky!K28</f>
        <v>cyklistika</v>
      </c>
      <c r="B23" s="205" t="str">
        <f>+ciselniky!L28</f>
        <v>cestná cyklistika</v>
      </c>
      <c r="M23" s="60"/>
    </row>
    <row r="24" spans="1:13" hidden="1">
      <c r="A24" s="205" t="str">
        <f>+ciselniky!K29</f>
        <v>cyklistika</v>
      </c>
      <c r="B24" s="205" t="str">
        <f>+ciselniky!L29</f>
        <v>cyklokros</v>
      </c>
      <c r="M24" s="60"/>
    </row>
    <row r="25" spans="1:13" hidden="1">
      <c r="A25" s="205" t="str">
        <f>+ciselniky!K30</f>
        <v>cyklistika</v>
      </c>
      <c r="B25" s="205" t="str">
        <f>+ciselniky!L30</f>
        <v>dráhová cyklistika</v>
      </c>
      <c r="M25" s="60"/>
    </row>
    <row r="26" spans="1:13" hidden="1">
      <c r="A26" s="205" t="str">
        <f>+ciselniky!K31</f>
        <v>cyklistika</v>
      </c>
      <c r="B26" s="205" t="str">
        <f>+ciselniky!L31</f>
        <v>horská cyklistika</v>
      </c>
      <c r="M26" s="60"/>
    </row>
    <row r="27" spans="1:13" hidden="1">
      <c r="A27" s="205" t="str">
        <f>+ciselniky!K32</f>
        <v>cyklistika</v>
      </c>
      <c r="B27" s="205" t="str">
        <f>+ciselniky!L32</f>
        <v>BMX Racing+Freestyle</v>
      </c>
      <c r="M27" s="60"/>
    </row>
    <row r="28" spans="1:13" hidden="1">
      <c r="A28" s="205" t="str">
        <f>+ciselniky!K33</f>
        <v>cyklistika</v>
      </c>
      <c r="B28" s="205" t="str">
        <f>+ciselniky!L33</f>
        <v>BMX Racing</v>
      </c>
      <c r="M28" s="60"/>
    </row>
    <row r="29" spans="1:13" hidden="1">
      <c r="A29" s="205" t="str">
        <f>+ciselniky!K34</f>
        <v>cyklistika</v>
      </c>
      <c r="B29" s="205" t="str">
        <f>+ciselniky!L34</f>
        <v>cyklotrial</v>
      </c>
      <c r="M29" s="60"/>
    </row>
    <row r="30" spans="1:13" hidden="1">
      <c r="A30" s="205" t="str">
        <f>+ciselniky!K35</f>
        <v>cyklistika</v>
      </c>
      <c r="B30" s="205" t="str">
        <f>+ciselniky!L35</f>
        <v>sálová cyklistika</v>
      </c>
      <c r="M30" s="60"/>
    </row>
    <row r="31" spans="1:13" hidden="1">
      <c r="A31" s="205" t="str">
        <f>+ciselniky!K36</f>
        <v>dráhový golf</v>
      </c>
      <c r="B31" s="205" t="str">
        <f>+ciselniky!L36</f>
        <v>dráhový golf</v>
      </c>
      <c r="M31" s="60"/>
    </row>
    <row r="32" spans="1:13" hidden="1">
      <c r="A32" s="205" t="str">
        <f>+ciselniky!K37</f>
        <v>dynamická streľba</v>
      </c>
      <c r="B32" s="205" t="str">
        <f>+ciselniky!L37</f>
        <v>dynamická streľba</v>
      </c>
      <c r="M32" s="60"/>
    </row>
    <row r="33" spans="1:13" hidden="1">
      <c r="A33" s="205" t="str">
        <f>+ciselniky!K38</f>
        <v>go</v>
      </c>
      <c r="B33" s="205" t="str">
        <f>+ciselniky!L38</f>
        <v>go</v>
      </c>
      <c r="M33" s="60"/>
    </row>
    <row r="34" spans="1:13" hidden="1">
      <c r="A34" s="205" t="str">
        <f>+ciselniky!K39</f>
        <v>golf</v>
      </c>
      <c r="B34" s="205" t="str">
        <f>+ciselniky!L39</f>
        <v>golf</v>
      </c>
      <c r="M34" s="60"/>
    </row>
    <row r="35" spans="1:13" hidden="1">
      <c r="A35" s="205" t="str">
        <f>+ciselniky!K40</f>
        <v>gymnastika</v>
      </c>
      <c r="B35" s="205" t="str">
        <f>+ciselniky!L40</f>
        <v>športová gymnastika</v>
      </c>
      <c r="M35" s="60"/>
    </row>
    <row r="36" spans="1:13" hidden="1">
      <c r="A36" s="205" t="str">
        <f>+ciselniky!K41</f>
        <v>gymnastika</v>
      </c>
      <c r="B36" s="205" t="str">
        <f>+ciselniky!L41</f>
        <v>moderná gymnastika</v>
      </c>
      <c r="M36" s="60"/>
    </row>
    <row r="37" spans="1:13" hidden="1">
      <c r="A37" s="205" t="str">
        <f>+ciselniky!K42</f>
        <v>gymnastika</v>
      </c>
      <c r="B37" s="205" t="str">
        <f>+ciselniky!L42</f>
        <v>športový aerobik</v>
      </c>
      <c r="M37" s="60"/>
    </row>
    <row r="38" spans="1:13" hidden="1">
      <c r="A38" s="205" t="str">
        <f>+ciselniky!K43</f>
        <v>gymnastika</v>
      </c>
      <c r="B38" s="205" t="str">
        <f>+ciselniky!L43</f>
        <v>akrobatická gymnastika</v>
      </c>
      <c r="M38" s="60"/>
    </row>
    <row r="39" spans="1:13" hidden="1">
      <c r="A39" s="205" t="str">
        <f>+ciselniky!K44</f>
        <v>gymnastika</v>
      </c>
      <c r="B39" s="205" t="str">
        <f>+ciselniky!L44</f>
        <v>gymnastika pre všetkých</v>
      </c>
      <c r="M39" s="60"/>
    </row>
    <row r="40" spans="1:13" hidden="1">
      <c r="A40" s="205" t="str">
        <f>+ciselniky!K45</f>
        <v>gymnastika</v>
      </c>
      <c r="B40" s="205" t="str">
        <f>+ciselniky!L45</f>
        <v>skoky na trampolíne</v>
      </c>
      <c r="M40" s="60"/>
    </row>
    <row r="41" spans="1:13" hidden="1">
      <c r="A41" s="205" t="str">
        <f>+ciselniky!K46</f>
        <v>horolezectvo</v>
      </c>
      <c r="B41" s="205" t="str">
        <f>+ciselniky!L46</f>
        <v>preteky v ľadovom lezení a drytoolingu</v>
      </c>
      <c r="M41" s="60"/>
    </row>
    <row r="42" spans="1:13" hidden="1">
      <c r="A42" s="205" t="str">
        <f>+ciselniky!K47</f>
        <v>jachting</v>
      </c>
      <c r="B42" s="205" t="str">
        <f>+ciselniky!L47</f>
        <v>okruhový jachting</v>
      </c>
      <c r="M42" s="60"/>
    </row>
    <row r="43" spans="1:13" hidden="1">
      <c r="A43" s="205" t="str">
        <f>+ciselniky!K48</f>
        <v>jachting</v>
      </c>
      <c r="B43" s="205" t="str">
        <f>+ciselniky!L48</f>
        <v>windsurfing</v>
      </c>
      <c r="M43" s="60"/>
    </row>
    <row r="44" spans="1:13" hidden="1">
      <c r="A44" s="205" t="str">
        <f>+ciselniky!K49</f>
        <v>jachting</v>
      </c>
      <c r="B44" s="205" t="str">
        <f>+ciselniky!L49</f>
        <v>námorný a kajutový jachting</v>
      </c>
      <c r="M44" s="60"/>
    </row>
    <row r="45" spans="1:13" hidden="1">
      <c r="A45" s="205" t="str">
        <f>+ciselniky!K50</f>
        <v>jachting</v>
      </c>
      <c r="B45" s="205" t="str">
        <f>+ciselniky!L50</f>
        <v>kiteboarding</v>
      </c>
      <c r="M45" s="60"/>
    </row>
    <row r="46" spans="1:13" hidden="1">
      <c r="A46" s="205" t="str">
        <f>+ciselniky!K51</f>
        <v>jachting</v>
      </c>
      <c r="B46" s="205" t="str">
        <f>+ciselniky!L51</f>
        <v>rádiom riadené plachetnice</v>
      </c>
      <c r="M46" s="60"/>
    </row>
    <row r="47" spans="1:13" hidden="1">
      <c r="A47" s="205" t="str">
        <f>+ciselniky!K52</f>
        <v>jachting</v>
      </c>
      <c r="B47" s="205" t="str">
        <f>+ciselniky!L52</f>
        <v>jachting na ľade</v>
      </c>
      <c r="M47" s="60"/>
    </row>
    <row r="48" spans="1:13" hidden="1">
      <c r="A48" s="205" t="str">
        <f>+ciselniky!K53</f>
        <v>jazdectvo</v>
      </c>
      <c r="B48" s="205" t="str">
        <f>+ciselniky!L53</f>
        <v>skoky</v>
      </c>
      <c r="M48" s="60"/>
    </row>
    <row r="49" spans="1:13" hidden="1">
      <c r="A49" s="205" t="str">
        <f>+ciselniky!K54</f>
        <v>jazdectvo</v>
      </c>
      <c r="B49" s="205" t="str">
        <f>+ciselniky!L54</f>
        <v>voltíž</v>
      </c>
      <c r="M49" s="60"/>
    </row>
    <row r="50" spans="1:13" hidden="1">
      <c r="A50" s="205" t="str">
        <f>+ciselniky!K55</f>
        <v>jazdectvo</v>
      </c>
      <c r="B50" s="205" t="str">
        <f>+ciselniky!L55</f>
        <v>drezúra</v>
      </c>
      <c r="M50" s="60"/>
    </row>
    <row r="51" spans="1:13" hidden="1">
      <c r="A51" s="205" t="str">
        <f>+ciselniky!K56</f>
        <v>jazdectvo</v>
      </c>
      <c r="B51" s="205" t="str">
        <f>+ciselniky!L56</f>
        <v>vytrvalosť</v>
      </c>
      <c r="M51" s="60"/>
    </row>
    <row r="52" spans="1:13" hidden="1">
      <c r="A52" s="205" t="str">
        <f>+ciselniky!K57</f>
        <v>jazdectvo</v>
      </c>
      <c r="B52" s="205" t="str">
        <f>+ciselniky!L57</f>
        <v>záprahy</v>
      </c>
      <c r="M52" s="60"/>
    </row>
    <row r="53" spans="1:13" hidden="1">
      <c r="A53" s="205" t="str">
        <f>+ciselniky!K58</f>
        <v>jazdectvo</v>
      </c>
      <c r="B53" s="205" t="str">
        <f>+ciselniky!L58</f>
        <v>všestrannosť</v>
      </c>
      <c r="M53" s="60"/>
    </row>
    <row r="54" spans="1:13" hidden="1">
      <c r="A54" s="205" t="str">
        <f>+ciselniky!K59</f>
        <v>jazdectvo</v>
      </c>
      <c r="B54" s="205" t="str">
        <f>+ciselniky!L59</f>
        <v>reining</v>
      </c>
      <c r="M54" s="60"/>
    </row>
    <row r="55" spans="1:13" hidden="1">
      <c r="A55" s="205" t="str">
        <f>+ciselniky!K60</f>
        <v>judo</v>
      </c>
      <c r="B55" s="205" t="str">
        <f>+ciselniky!L60</f>
        <v>judo</v>
      </c>
      <c r="M55" s="60"/>
    </row>
    <row r="56" spans="1:13" hidden="1">
      <c r="A56" s="205" t="str">
        <f>+ciselniky!K61</f>
        <v>ju-jitsu</v>
      </c>
      <c r="B56" s="205" t="str">
        <f>+ciselniky!L61</f>
        <v>ju-jitsu</v>
      </c>
      <c r="M56" s="60"/>
    </row>
    <row r="57" spans="1:13" hidden="1">
      <c r="A57" s="205" t="str">
        <f>+ciselniky!K62</f>
        <v>kanoistika</v>
      </c>
      <c r="B57" s="205" t="str">
        <f>+ciselniky!L62</f>
        <v>rýchlostná kanoistika</v>
      </c>
      <c r="M57" s="60"/>
    </row>
    <row r="58" spans="1:13" hidden="1">
      <c r="A58" s="205" t="str">
        <f>+ciselniky!K63</f>
        <v>kanoistika</v>
      </c>
      <c r="B58" s="205" t="str">
        <f>+ciselniky!L63</f>
        <v>vodný slalom</v>
      </c>
      <c r="M58" s="60"/>
    </row>
    <row r="59" spans="1:13" hidden="1">
      <c r="A59" s="205" t="str">
        <f>+ciselniky!K64</f>
        <v>karate</v>
      </c>
      <c r="B59" s="205" t="str">
        <f>+ciselniky!L64</f>
        <v>karate</v>
      </c>
    </row>
    <row r="60" spans="1:13" hidden="1">
      <c r="A60" s="205" t="str">
        <f>+ciselniky!K65</f>
        <v>kickbox</v>
      </c>
      <c r="B60" s="205" t="str">
        <f>+ciselniky!L65</f>
        <v>kickbox</v>
      </c>
    </row>
    <row r="61" spans="1:13" hidden="1">
      <c r="A61" s="205" t="str">
        <f>+ciselniky!K66</f>
        <v>kolieskové korčuľovanie</v>
      </c>
      <c r="B61" s="205" t="str">
        <f>+ciselniky!L66</f>
        <v>skejtbord</v>
      </c>
    </row>
    <row r="62" spans="1:13" hidden="1">
      <c r="A62" s="205" t="str">
        <f>+ciselniky!K67</f>
        <v>kolieskové korčuľovanie</v>
      </c>
      <c r="B62" s="205" t="str">
        <f>+ciselniky!L67</f>
        <v>inline rýchlostné korčuľovanie</v>
      </c>
    </row>
    <row r="63" spans="1:13" hidden="1">
      <c r="A63" s="205" t="str">
        <f>+ciselniky!K68</f>
        <v>kolieskové korčuľovanie</v>
      </c>
      <c r="B63" s="205" t="str">
        <f>+ciselniky!L68</f>
        <v>inline zjazd</v>
      </c>
    </row>
    <row r="64" spans="1:13" hidden="1">
      <c r="A64" s="205" t="str">
        <f>+ciselniky!K69</f>
        <v>kolieskové korčuľovanie</v>
      </c>
      <c r="B64" s="205" t="str">
        <f>+ciselniky!L69</f>
        <v>inline krasokorčuľovanie</v>
      </c>
    </row>
    <row r="65" spans="1:2" hidden="1">
      <c r="A65" s="205" t="str">
        <f>+ciselniky!K70</f>
        <v>kolieskové korčuľovanie</v>
      </c>
      <c r="B65" s="205" t="str">
        <f>+ciselniky!L70</f>
        <v>inline voľný štýl</v>
      </c>
    </row>
    <row r="66" spans="1:2" hidden="1">
      <c r="A66" s="205" t="str">
        <f>+ciselniky!K71</f>
        <v>krasokorčuľovanie</v>
      </c>
      <c r="B66" s="205" t="str">
        <f>+ciselniky!L71</f>
        <v>krasokorčuľovanie</v>
      </c>
    </row>
    <row r="67" spans="1:2" hidden="1">
      <c r="A67" s="205" t="str">
        <f>+ciselniky!K72</f>
        <v>krasokorčuľovanie</v>
      </c>
      <c r="B67" s="205" t="str">
        <f>+ciselniky!L72</f>
        <v>synchronizované korčuľovanie</v>
      </c>
    </row>
    <row r="68" spans="1:2" hidden="1">
      <c r="A68" s="205" t="str">
        <f>+ciselniky!K73</f>
        <v>kulturistika a fitnes</v>
      </c>
      <c r="B68" s="205" t="str">
        <f>+ciselniky!L73</f>
        <v>fitnes</v>
      </c>
    </row>
    <row r="69" spans="1:2" hidden="1">
      <c r="A69" s="205" t="str">
        <f>+ciselniky!K74</f>
        <v>kulturistika a fitnes</v>
      </c>
      <c r="B69" s="205" t="str">
        <f>+ciselniky!L74</f>
        <v>bodyfitnes</v>
      </c>
    </row>
    <row r="70" spans="1:2" hidden="1">
      <c r="A70" s="205" t="str">
        <f>+ciselniky!K75</f>
        <v>kulturistika a fitnes</v>
      </c>
      <c r="B70" s="205" t="str">
        <f>+ciselniky!L75</f>
        <v>klasická kulturistika</v>
      </c>
    </row>
    <row r="71" spans="1:2" hidden="1">
      <c r="A71" s="205" t="str">
        <f>+ciselniky!K76</f>
        <v>kulturistika a fitnes</v>
      </c>
      <c r="B71" s="205" t="str">
        <f>+ciselniky!L76</f>
        <v>kulturistika</v>
      </c>
    </row>
    <row r="72" spans="1:2" hidden="1">
      <c r="A72" s="205" t="str">
        <f>+ciselniky!K77</f>
        <v>letecké športy</v>
      </c>
      <c r="B72" s="205" t="str">
        <f>+ciselniky!L77</f>
        <v>letecké modelárstvo</v>
      </c>
    </row>
    <row r="73" spans="1:2" hidden="1">
      <c r="A73" s="205" t="str">
        <f>+ciselniky!K78</f>
        <v>letecké športy</v>
      </c>
      <c r="B73" s="205" t="str">
        <f>+ciselniky!L78</f>
        <v>padákové lietanie</v>
      </c>
    </row>
    <row r="74" spans="1:2" hidden="1">
      <c r="A74" s="205" t="str">
        <f>+ciselniky!K79</f>
        <v>letecké športy</v>
      </c>
      <c r="B74" s="205" t="str">
        <f>+ciselniky!L79</f>
        <v>všeobecné letectvo</v>
      </c>
    </row>
    <row r="75" spans="1:2" hidden="1">
      <c r="A75" s="205" t="str">
        <f>+ciselniky!K80</f>
        <v>letecké športy</v>
      </c>
      <c r="B75" s="205" t="str">
        <f>+ciselniky!L80</f>
        <v>parašutizmus</v>
      </c>
    </row>
    <row r="76" spans="1:2" hidden="1">
      <c r="A76" s="205" t="str">
        <f>+ciselniky!K81</f>
        <v>letecké športy</v>
      </c>
      <c r="B76" s="205" t="str">
        <f>+ciselniky!L81</f>
        <v>bezmotorové lietanie</v>
      </c>
    </row>
    <row r="77" spans="1:2" hidden="1">
      <c r="A77" s="205" t="str">
        <f>+ciselniky!K82</f>
        <v>letecké športy</v>
      </c>
      <c r="B77" s="205" t="str">
        <f>+ciselniky!L82</f>
        <v>balónové lietanie</v>
      </c>
    </row>
    <row r="78" spans="1:2" hidden="1">
      <c r="A78" s="205" t="str">
        <f>+ciselniky!K83</f>
        <v>letecké športy</v>
      </c>
      <c r="B78" s="205" t="str">
        <f>+ciselniky!L83</f>
        <v>motorová a bezmotorová letecká akrobacia</v>
      </c>
    </row>
    <row r="79" spans="1:2" hidden="1">
      <c r="A79" s="205" t="str">
        <f>+ciselniky!K84</f>
        <v>letecké športy</v>
      </c>
      <c r="B79" s="205" t="str">
        <f>+ciselniky!L84</f>
        <v>motorové závesné/padákové lietanie</v>
      </c>
    </row>
    <row r="80" spans="1:2" hidden="1">
      <c r="A80" s="205" t="str">
        <f>+ciselniky!K85</f>
        <v>letecké športy</v>
      </c>
      <c r="B80" s="205" t="str">
        <f>+ciselniky!L85</f>
        <v>závesné lietanie</v>
      </c>
    </row>
    <row r="81" spans="1:13" hidden="1">
      <c r="A81" s="205" t="str">
        <f>+ciselniky!K86</f>
        <v>letecké športy</v>
      </c>
      <c r="B81" s="205" t="str">
        <f>+ciselniky!L86</f>
        <v>vrtuľníkové lietanie, drony</v>
      </c>
    </row>
    <row r="82" spans="1:13" hidden="1">
      <c r="A82" s="205" t="str">
        <f>+ciselniky!K87</f>
        <v>lukostreľba</v>
      </c>
      <c r="B82" s="205" t="str">
        <f>+ciselniky!L87</f>
        <v>terčová lukostreľba</v>
      </c>
    </row>
    <row r="83" spans="1:13" hidden="1">
      <c r="A83" s="205" t="str">
        <f>+ciselniky!K88</f>
        <v>lukostreľba</v>
      </c>
      <c r="B83" s="205" t="str">
        <f>+ciselniky!L88</f>
        <v>3D lukostreľba</v>
      </c>
    </row>
    <row r="84" spans="1:13" hidden="1">
      <c r="A84" s="205" t="str">
        <f>+ciselniky!K89</f>
        <v>lukostreľba</v>
      </c>
      <c r="B84" s="205" t="str">
        <f>+ciselniky!L89</f>
        <v>halová lukostreľba</v>
      </c>
    </row>
    <row r="85" spans="1:13" hidden="1">
      <c r="A85" s="205" t="str">
        <f>+ciselniky!K90</f>
        <v>lukostreľba</v>
      </c>
      <c r="B85" s="205" t="str">
        <f>+ciselniky!L90</f>
        <v>terénna lukostreľba</v>
      </c>
    </row>
    <row r="86" spans="1:13" hidden="1">
      <c r="A86" s="205" t="str">
        <f>+ciselniky!K91</f>
        <v>lyžovanie</v>
      </c>
      <c r="B86" s="205" t="str">
        <f>+ciselniky!L91</f>
        <v>zjazdové lyžovanie</v>
      </c>
    </row>
    <row r="87" spans="1:13" hidden="1">
      <c r="A87" s="205" t="str">
        <f>+ciselniky!K92</f>
        <v>lyžovanie</v>
      </c>
      <c r="B87" s="205" t="str">
        <f>+ciselniky!L92</f>
        <v>bežecké lyžovanie</v>
      </c>
    </row>
    <row r="88" spans="1:13" hidden="1">
      <c r="A88" s="205" t="str">
        <f>+ciselniky!K93</f>
        <v>lyžovanie</v>
      </c>
      <c r="B88" s="205" t="str">
        <f>+ciselniky!L93</f>
        <v>snowboarding</v>
      </c>
    </row>
    <row r="89" spans="1:13" hidden="1">
      <c r="A89" s="205" t="str">
        <f>+ciselniky!K94</f>
        <v>lyžovanie</v>
      </c>
      <c r="B89" s="205" t="str">
        <f>+ciselniky!L94</f>
        <v>lyžovanie na tráve</v>
      </c>
      <c r="M89" s="144" t="s">
        <v>395</v>
      </c>
    </row>
    <row r="90" spans="1:13" hidden="1">
      <c r="A90" s="205" t="str">
        <f>+ciselniky!K95</f>
        <v>lyžovanie</v>
      </c>
      <c r="B90" s="205" t="str">
        <f>+ciselniky!L95</f>
        <v>voľný štýl lyžovanie</v>
      </c>
      <c r="M90" s="144" t="s">
        <v>395</v>
      </c>
    </row>
    <row r="91" spans="1:13" hidden="1">
      <c r="A91" s="205" t="str">
        <f>+ciselniky!K96</f>
        <v>lyžovanie</v>
      </c>
      <c r="B91" s="205" t="str">
        <f>+ciselniky!L96</f>
        <v>skoky na lyžiach</v>
      </c>
      <c r="M91" s="144" t="s">
        <v>395</v>
      </c>
    </row>
    <row r="92" spans="1:13" hidden="1">
      <c r="A92" s="205" t="str">
        <f>+ciselniky!K97</f>
        <v>lyžovanie</v>
      </c>
      <c r="B92" s="205" t="str">
        <f>+ciselniky!L97</f>
        <v>lyžovanie telemarkom</v>
      </c>
      <c r="M92" s="144" t="s">
        <v>395</v>
      </c>
    </row>
    <row r="93" spans="1:13" hidden="1">
      <c r="A93" s="205" t="str">
        <f>+ciselniky!K98</f>
        <v>lyžovanie</v>
      </c>
      <c r="B93" s="205" t="str">
        <f>+ciselniky!L98</f>
        <v>rýchlostné lyžovanie</v>
      </c>
      <c r="M93" s="144" t="s">
        <v>395</v>
      </c>
    </row>
    <row r="94" spans="1:13" hidden="1">
      <c r="A94" s="205" t="str">
        <f>+ciselniky!K99</f>
        <v>lyžovanie</v>
      </c>
      <c r="B94" s="205" t="str">
        <f>+ciselniky!L99</f>
        <v>severská kombinácia</v>
      </c>
      <c r="M94" s="144" t="s">
        <v>395</v>
      </c>
    </row>
    <row r="95" spans="1:13" hidden="1">
      <c r="A95" s="205" t="str">
        <f>+ciselniky!K100</f>
        <v>moderný päťboj</v>
      </c>
      <c r="B95" s="205" t="str">
        <f>+ciselniky!L100</f>
        <v>moderný päťboj</v>
      </c>
      <c r="M95" s="144" t="s">
        <v>395</v>
      </c>
    </row>
    <row r="96" spans="1:13" hidden="1">
      <c r="A96" s="205" t="str">
        <f>+ciselniky!K101</f>
        <v>motocyklový šport</v>
      </c>
      <c r="B96" s="205" t="str">
        <f>+ciselniky!L101</f>
        <v>cestné motocykle</v>
      </c>
      <c r="M96" s="144" t="s">
        <v>395</v>
      </c>
    </row>
    <row r="97" spans="1:13" hidden="1">
      <c r="A97" s="205" t="str">
        <f>+ciselniky!K102</f>
        <v>motocyklový šport</v>
      </c>
      <c r="B97" s="205" t="str">
        <f>+ciselniky!L102</f>
        <v>enduro</v>
      </c>
      <c r="M97" s="144" t="s">
        <v>395</v>
      </c>
    </row>
    <row r="98" spans="1:13" hidden="1">
      <c r="A98" s="205" t="str">
        <f>+ciselniky!K103</f>
        <v>motocyklový šport</v>
      </c>
      <c r="B98" s="205" t="str">
        <f>+ciselniky!L103</f>
        <v>motokros</v>
      </c>
      <c r="M98" s="144" t="s">
        <v>395</v>
      </c>
    </row>
    <row r="99" spans="1:13" hidden="1">
      <c r="A99" s="205" t="str">
        <f>+ciselniky!K104</f>
        <v>motocyklový šport</v>
      </c>
      <c r="B99" s="205" t="str">
        <f>+ciselniky!L104</f>
        <v>plochá dráha</v>
      </c>
      <c r="M99" s="144" t="s">
        <v>395</v>
      </c>
    </row>
    <row r="100" spans="1:13" hidden="1">
      <c r="A100" s="205" t="str">
        <f>+ciselniky!K105</f>
        <v>motocyklový šport</v>
      </c>
      <c r="B100" s="205" t="str">
        <f>+ciselniky!L105</f>
        <v>rely</v>
      </c>
      <c r="M100" s="144" t="s">
        <v>395</v>
      </c>
    </row>
    <row r="101" spans="1:13" hidden="1">
      <c r="A101" s="205" t="str">
        <f>+ciselniky!K106</f>
        <v>motocyklový šport</v>
      </c>
      <c r="B101" s="205" t="str">
        <f>+ciselniky!L106</f>
        <v>trial</v>
      </c>
      <c r="M101" s="144" t="s">
        <v>395</v>
      </c>
    </row>
    <row r="102" spans="1:13" hidden="1">
      <c r="A102" s="205" t="str">
        <f>+ciselniky!K107</f>
        <v>motocyklový šport</v>
      </c>
      <c r="B102" s="205" t="str">
        <f>+ciselniky!L107</f>
        <v>mototuristika a šprint</v>
      </c>
      <c r="M102" s="144" t="s">
        <v>395</v>
      </c>
    </row>
    <row r="103" spans="1:13" hidden="1">
      <c r="A103" s="205" t="str">
        <f>+ciselniky!K108</f>
        <v>orientačné športy</v>
      </c>
      <c r="B103" s="205" t="str">
        <f>+ciselniky!L108</f>
        <v>orientačný beh</v>
      </c>
      <c r="M103" s="144" t="s">
        <v>395</v>
      </c>
    </row>
    <row r="104" spans="1:13" hidden="1">
      <c r="A104" s="205" t="str">
        <f>+ciselniky!K109</f>
        <v>orientačné športy</v>
      </c>
      <c r="B104" s="205" t="str">
        <f>+ciselniky!L109</f>
        <v>presná orientácia</v>
      </c>
      <c r="M104" s="144" t="s">
        <v>395</v>
      </c>
    </row>
    <row r="105" spans="1:13" hidden="1">
      <c r="A105" s="205" t="str">
        <f>+ciselniky!K110</f>
        <v>orientačné športy</v>
      </c>
      <c r="B105" s="205" t="str">
        <f>+ciselniky!L110</f>
        <v>orientačná cyklistika</v>
      </c>
      <c r="M105" s="144" t="s">
        <v>395</v>
      </c>
    </row>
    <row r="106" spans="1:13" hidden="1">
      <c r="A106" s="205" t="str">
        <f>+ciselniky!K111</f>
        <v>orientačné športy</v>
      </c>
      <c r="B106" s="205" t="str">
        <f>+ciselniky!L111</f>
        <v>lyžiarsky orientačný beh</v>
      </c>
      <c r="M106" s="144" t="s">
        <v>395</v>
      </c>
    </row>
    <row r="107" spans="1:13" hidden="1">
      <c r="A107" s="205" t="str">
        <f>+ciselniky!K112</f>
        <v>petanque</v>
      </c>
      <c r="B107" s="205" t="str">
        <f>+ciselniky!L112</f>
        <v>petanque</v>
      </c>
      <c r="M107" s="144" t="s">
        <v>395</v>
      </c>
    </row>
    <row r="108" spans="1:13" hidden="1">
      <c r="A108" s="205" t="str">
        <f>+ciselniky!K113</f>
        <v>plavecké športy</v>
      </c>
      <c r="B108" s="205" t="str">
        <f>+ciselniky!L113</f>
        <v>plávanie</v>
      </c>
      <c r="M108" s="144" t="s">
        <v>395</v>
      </c>
    </row>
    <row r="109" spans="1:13" hidden="1">
      <c r="A109" s="205" t="str">
        <f>+ciselniky!K114</f>
        <v>plavecké športy</v>
      </c>
      <c r="B109" s="205" t="str">
        <f>+ciselniky!L114</f>
        <v>synchronizované plávanie</v>
      </c>
      <c r="M109" s="144" t="s">
        <v>395</v>
      </c>
    </row>
    <row r="110" spans="1:13" hidden="1">
      <c r="A110" s="205" t="str">
        <f>+ciselniky!K115</f>
        <v>plavecké športy</v>
      </c>
      <c r="B110" s="205" t="str">
        <f>+ciselniky!L115</f>
        <v>diaľkové plávanie</v>
      </c>
      <c r="M110" s="144" t="s">
        <v>395</v>
      </c>
    </row>
    <row r="111" spans="1:13" hidden="1">
      <c r="A111" s="205" t="str">
        <f>+ciselniky!K116</f>
        <v>plavecké športy</v>
      </c>
      <c r="B111" s="205" t="str">
        <f>+ciselniky!L116</f>
        <v>skoky do vody</v>
      </c>
      <c r="M111" s="144" t="s">
        <v>395</v>
      </c>
    </row>
    <row r="112" spans="1:13" hidden="1">
      <c r="A112" s="205" t="str">
        <f>+ciselniky!K117</f>
        <v>plavecké športy</v>
      </c>
      <c r="B112" s="205" t="str">
        <f>+ciselniky!L117</f>
        <v>skoky do vody z výšky</v>
      </c>
      <c r="M112" s="144" t="s">
        <v>395</v>
      </c>
    </row>
    <row r="113" spans="1:13" hidden="1">
      <c r="A113" s="205" t="str">
        <f>+ciselniky!K118</f>
        <v>potápačské športy</v>
      </c>
      <c r="B113" s="205" t="str">
        <f>+ciselniky!L118</f>
        <v>plutvové plávanie</v>
      </c>
      <c r="M113" s="144" t="s">
        <v>395</v>
      </c>
    </row>
    <row r="114" spans="1:13" hidden="1">
      <c r="A114" s="205" t="str">
        <f>+ciselniky!K119</f>
        <v>potápačské športy</v>
      </c>
      <c r="B114" s="205" t="str">
        <f>+ciselniky!L119</f>
        <v>orientačné potápanie</v>
      </c>
    </row>
    <row r="115" spans="1:13" hidden="1">
      <c r="A115" s="205" t="str">
        <f>+ciselniky!K120</f>
        <v>potápačské športy</v>
      </c>
      <c r="B115" s="205" t="str">
        <f>+ciselniky!L120</f>
        <v>hĺbkové potápanie na nádych</v>
      </c>
      <c r="M115" s="144" t="s">
        <v>395</v>
      </c>
    </row>
    <row r="116" spans="1:13" hidden="1">
      <c r="A116" s="205" t="str">
        <f>+ciselniky!K121</f>
        <v>potápačské športy</v>
      </c>
      <c r="B116" s="205" t="str">
        <f>+ciselniky!L121</f>
        <v>aquathlon</v>
      </c>
    </row>
    <row r="117" spans="1:13" hidden="1">
      <c r="A117" s="205" t="str">
        <f>+ciselniky!K122</f>
        <v>potápačské športy</v>
      </c>
      <c r="B117" s="205" t="str">
        <f>+ciselniky!L122</f>
        <v>streľba na terč pod vodou</v>
      </c>
    </row>
    <row r="118" spans="1:13" hidden="1">
      <c r="A118" s="205" t="str">
        <f>+ciselniky!K123</f>
        <v>potápačské športy</v>
      </c>
      <c r="B118" s="205" t="str">
        <f>+ciselniky!L123</f>
        <v>športové potápanie</v>
      </c>
    </row>
    <row r="119" spans="1:13" hidden="1">
      <c r="A119" s="205" t="str">
        <f>+ciselniky!K124</f>
        <v>pretláčanie rukou</v>
      </c>
      <c r="B119" s="205" t="str">
        <f>+ciselniky!L124</f>
        <v>pretláčanie rukou</v>
      </c>
    </row>
    <row r="120" spans="1:13" hidden="1">
      <c r="A120" s="205" t="str">
        <f>+ciselniky!K125</f>
        <v>psie záprahy</v>
      </c>
      <c r="B120" s="205" t="str">
        <f>+ciselniky!L125</f>
        <v>psie záprahy</v>
      </c>
    </row>
    <row r="121" spans="1:13" hidden="1">
      <c r="A121" s="205" t="str">
        <f>+ciselniky!K126</f>
        <v>rybolovná technika</v>
      </c>
      <c r="B121" s="205" t="str">
        <f>+ciselniky!L126</f>
        <v>rybolovná technika</v>
      </c>
    </row>
    <row r="122" spans="1:13" hidden="1">
      <c r="A122" s="205" t="str">
        <f>+ciselniky!K127</f>
        <v>rýchlokorčuľovanie</v>
      </c>
      <c r="B122" s="205" t="str">
        <f>+ciselniky!L127</f>
        <v>rýchlokorčuľovanie</v>
      </c>
    </row>
    <row r="123" spans="1:13" hidden="1">
      <c r="A123" s="205" t="str">
        <f>+ciselniky!K128</f>
        <v>rýchlokorčuľovanie</v>
      </c>
      <c r="B123" s="205" t="str">
        <f>+ciselniky!L128</f>
        <v>short track</v>
      </c>
    </row>
    <row r="124" spans="1:13" hidden="1">
      <c r="A124" s="205" t="str">
        <f>+ciselniky!K129</f>
        <v>sánkovanie</v>
      </c>
      <c r="B124" s="205" t="str">
        <f>+ciselniky!L129</f>
        <v>sánkovanie</v>
      </c>
    </row>
    <row r="125" spans="1:13" hidden="1">
      <c r="A125" s="205" t="str">
        <f>+ciselniky!K130</f>
        <v>silový trojboj</v>
      </c>
      <c r="B125" s="205" t="str">
        <f>+ciselniky!L130</f>
        <v>silový trojboj</v>
      </c>
    </row>
    <row r="126" spans="1:13" hidden="1">
      <c r="A126" s="205" t="str">
        <f>+ciselniky!K131</f>
        <v>silový trojboj</v>
      </c>
      <c r="B126" s="205" t="str">
        <f>+ciselniky!L131</f>
        <v>klasický silový trojboj</v>
      </c>
    </row>
    <row r="127" spans="1:13" hidden="1">
      <c r="A127" s="205" t="str">
        <f>+ciselniky!K132</f>
        <v>silový trojboj</v>
      </c>
      <c r="B127" s="205" t="str">
        <f>+ciselniky!L132</f>
        <v>tlak na lavičke</v>
      </c>
    </row>
    <row r="128" spans="1:13" hidden="1">
      <c r="A128" s="205" t="str">
        <f>+ciselniky!K133</f>
        <v>silový trojboj</v>
      </c>
      <c r="B128" s="205" t="str">
        <f>+ciselniky!L133</f>
        <v>klasický tlak na lavičke</v>
      </c>
    </row>
    <row r="129" spans="1:2" hidden="1">
      <c r="A129" s="205" t="str">
        <f>+ciselniky!K134</f>
        <v>skialpinizmus</v>
      </c>
      <c r="B129" s="205" t="str">
        <f>+ciselniky!L134</f>
        <v>skialpinizmus</v>
      </c>
    </row>
    <row r="130" spans="1:2" hidden="1">
      <c r="A130" s="205" t="str">
        <f>+ciselniky!K135</f>
        <v>squash</v>
      </c>
      <c r="B130" s="205" t="str">
        <f>+ciselniky!L135</f>
        <v>squash</v>
      </c>
    </row>
    <row r="131" spans="1:2" hidden="1">
      <c r="A131" s="205" t="str">
        <f>+ciselniky!K136</f>
        <v>stolný tenis</v>
      </c>
      <c r="B131" s="205" t="str">
        <f>+ciselniky!L136</f>
        <v>stolný tenis</v>
      </c>
    </row>
    <row r="132" spans="1:2" hidden="1">
      <c r="A132" s="205" t="str">
        <f>+ciselniky!K137</f>
        <v>streľba</v>
      </c>
      <c r="B132" s="205" t="str">
        <f>+ciselniky!L137</f>
        <v>streľba z brokovej zbrane</v>
      </c>
    </row>
    <row r="133" spans="1:2" hidden="1">
      <c r="A133" s="205" t="str">
        <f>+ciselniky!K138</f>
        <v>streľba</v>
      </c>
      <c r="B133" s="205" t="str">
        <f>+ciselniky!L138</f>
        <v>streľba z pištole</v>
      </c>
    </row>
    <row r="134" spans="1:2" hidden="1">
      <c r="A134" s="205" t="str">
        <f>+ciselniky!K139</f>
        <v>streľba</v>
      </c>
      <c r="B134" s="205" t="str">
        <f>+ciselniky!L139</f>
        <v>streľba z pušky</v>
      </c>
    </row>
    <row r="135" spans="1:2" hidden="1">
      <c r="A135" s="205" t="str">
        <f>+ciselniky!K140</f>
        <v>streľba</v>
      </c>
      <c r="B135" s="205" t="str">
        <f>+ciselniky!L140</f>
        <v>streľba z historických zbraní</v>
      </c>
    </row>
    <row r="136" spans="1:2" hidden="1">
      <c r="A136" s="205" t="str">
        <f>+ciselniky!K141</f>
        <v>šach</v>
      </c>
      <c r="B136" s="205" t="str">
        <f>+ciselniky!L141</f>
        <v>šach</v>
      </c>
    </row>
    <row r="137" spans="1:2" hidden="1">
      <c r="A137" s="205" t="str">
        <f>+ciselniky!K142</f>
        <v>šerm</v>
      </c>
      <c r="B137" s="205" t="str">
        <f>+ciselniky!L142</f>
        <v>šerm</v>
      </c>
    </row>
    <row r="138" spans="1:2" hidden="1">
      <c r="A138" s="205" t="str">
        <f>+ciselniky!K143</f>
        <v>šípky</v>
      </c>
      <c r="B138" s="205" t="str">
        <f>+ciselniky!L143</f>
        <v>šípky</v>
      </c>
    </row>
    <row r="139" spans="1:2" hidden="1">
      <c r="A139" s="205" t="str">
        <f>+ciselniky!K144</f>
        <v>športové lezenie</v>
      </c>
      <c r="B139" s="205" t="str">
        <f>+ciselniky!L144</f>
        <v>športové lezenie</v>
      </c>
    </row>
    <row r="140" spans="1:2" hidden="1">
      <c r="A140" s="205" t="str">
        <f>+ciselniky!K145</f>
        <v>športové rybárstvo</v>
      </c>
      <c r="B140" s="205" t="str">
        <f>+ciselniky!L145</f>
        <v>lov rýb s udicou - feeder</v>
      </c>
    </row>
    <row r="141" spans="1:2" hidden="1">
      <c r="A141" s="205" t="str">
        <f>+ciselniky!K146</f>
        <v>športové rybárstvo</v>
      </c>
      <c r="B141" s="205" t="str">
        <f>+ciselniky!L146</f>
        <v>lov rýb s udicou - mucha</v>
      </c>
    </row>
    <row r="142" spans="1:2" hidden="1">
      <c r="A142" s="205" t="str">
        <f>+ciselniky!K147</f>
        <v>športové rybárstvo</v>
      </c>
      <c r="B142" s="205" t="str">
        <f>+ciselniky!L147</f>
        <v>lov rýb s udicou - plávaná</v>
      </c>
    </row>
    <row r="143" spans="1:2" hidden="1">
      <c r="A143" s="205" t="str">
        <f>+ciselniky!K148</f>
        <v>športové rybárstvo</v>
      </c>
      <c r="B143" s="205" t="str">
        <f>+ciselniky!L148</f>
        <v>lov rýb s udicou - prívlač</v>
      </c>
    </row>
    <row r="144" spans="1:2" hidden="1">
      <c r="A144" s="205" t="str">
        <f>+ciselniky!K149</f>
        <v>športové rybárstvo</v>
      </c>
      <c r="B144" s="205" t="str">
        <f>+ciselniky!L149</f>
        <v>lov rýb s udicou - kapor</v>
      </c>
    </row>
    <row r="145" spans="1:2" hidden="1">
      <c r="A145" s="205" t="str">
        <f>+ciselniky!K150</f>
        <v>športy s lietajúcim diskom</v>
      </c>
      <c r="B145" s="205" t="str">
        <f>+ciselniky!L150</f>
        <v>discgolf</v>
      </c>
    </row>
    <row r="146" spans="1:2" hidden="1">
      <c r="A146" s="205" t="str">
        <f>+ciselniky!K151</f>
        <v>športy s lietajúcim diskom</v>
      </c>
      <c r="B146" s="205" t="str">
        <f>+ciselniky!L151</f>
        <v>freestyle (volný štýl)</v>
      </c>
    </row>
    <row r="147" spans="1:2" hidden="1">
      <c r="A147" s="205" t="str">
        <f>+ciselniky!K152</f>
        <v>taekwondo</v>
      </c>
      <c r="B147" s="205" t="str">
        <f>+ciselniky!L152</f>
        <v>taekwondo</v>
      </c>
    </row>
    <row r="148" spans="1:2" hidden="1">
      <c r="A148" s="205" t="str">
        <f>+ciselniky!K153</f>
        <v>tanečný šport</v>
      </c>
      <c r="B148" s="205" t="str">
        <f>+ciselniky!L153</f>
        <v>tanečný šport</v>
      </c>
    </row>
    <row r="149" spans="1:2" hidden="1">
      <c r="A149" s="205" t="str">
        <f>+ciselniky!K154</f>
        <v>tanečný šport</v>
      </c>
      <c r="B149" s="205" t="str">
        <f>+ciselniky!L154</f>
        <v>akrobatický rokenrol</v>
      </c>
    </row>
    <row r="150" spans="1:2" hidden="1">
      <c r="A150" s="205" t="str">
        <f>+ciselniky!K155</f>
        <v>tanečný šport</v>
      </c>
      <c r="B150" s="205" t="str">
        <f>+ciselniky!L155</f>
        <v>breaking</v>
      </c>
    </row>
    <row r="151" spans="1:2" hidden="1">
      <c r="A151" s="205" t="str">
        <f>+ciselniky!K156</f>
        <v>tanečný šport</v>
      </c>
      <c r="B151" s="205" t="str">
        <f>+ciselniky!L156</f>
        <v>trendové tance</v>
      </c>
    </row>
    <row r="152" spans="1:2" hidden="1">
      <c r="A152" s="205" t="str">
        <f>+ciselniky!K157</f>
        <v>tenis</v>
      </c>
      <c r="B152" s="205" t="str">
        <f>+ciselniky!L157</f>
        <v>tenis</v>
      </c>
    </row>
    <row r="153" spans="1:2" hidden="1">
      <c r="A153" s="205" t="str">
        <f>+ciselniky!K158</f>
        <v>teqball</v>
      </c>
      <c r="B153" s="205" t="str">
        <f>+ciselniky!L158</f>
        <v>teqball</v>
      </c>
    </row>
    <row r="154" spans="1:2" hidden="1">
      <c r="A154" s="205" t="str">
        <f>+ciselniky!K159</f>
        <v>thajský box</v>
      </c>
      <c r="B154" s="205" t="str">
        <f>+ciselniky!L159</f>
        <v>thajský box</v>
      </c>
    </row>
    <row r="155" spans="1:2" hidden="1">
      <c r="A155" s="205" t="str">
        <f>+ciselniky!K160</f>
        <v>triatlon</v>
      </c>
      <c r="B155" s="205" t="str">
        <f>+ciselniky!L160</f>
        <v>triatlon</v>
      </c>
    </row>
    <row r="156" spans="1:2" hidden="1">
      <c r="A156" s="205" t="str">
        <f>+ciselniky!K161</f>
        <v>triatlon</v>
      </c>
      <c r="B156" s="205" t="str">
        <f>+ciselniky!L161</f>
        <v>triatlon - multišport</v>
      </c>
    </row>
    <row r="157" spans="1:2" hidden="1">
      <c r="A157" s="205" t="str">
        <f>+ciselniky!K162</f>
        <v>veslovanie</v>
      </c>
      <c r="B157" s="205" t="str">
        <f>+ciselniky!L162</f>
        <v>veslovanie</v>
      </c>
    </row>
    <row r="158" spans="1:2" hidden="1">
      <c r="A158" s="205" t="str">
        <f>+ciselniky!K163</f>
        <v>vodné lyžovanie</v>
      </c>
      <c r="B158" s="205" t="str">
        <f>+ciselniky!L163</f>
        <v>lyžovanie barefoot</v>
      </c>
    </row>
    <row r="159" spans="1:2" hidden="1">
      <c r="A159" s="205" t="str">
        <f>+ciselniky!K164</f>
        <v>vodné lyžovanie</v>
      </c>
      <c r="B159" s="205" t="str">
        <f>+ciselniky!L164</f>
        <v>rýchlostné vodné lyžovanie</v>
      </c>
    </row>
    <row r="160" spans="1:2" hidden="1">
      <c r="A160" s="205" t="str">
        <f>+ciselniky!K165</f>
        <v>vodné lyžovanie</v>
      </c>
      <c r="B160" s="205" t="str">
        <f>+ciselniky!L165</f>
        <v>vodné lyžovanie za člnom</v>
      </c>
    </row>
    <row r="161" spans="1:2" hidden="1">
      <c r="A161" s="205" t="str">
        <f>+ciselniky!K166</f>
        <v>vodné lyžovanie</v>
      </c>
      <c r="B161" s="205" t="str">
        <f>+ciselniky!L166</f>
        <v>vodné lyžovanie za vlekom</v>
      </c>
    </row>
    <row r="162" spans="1:2" hidden="1">
      <c r="A162" s="205" t="str">
        <f>+ciselniky!K167</f>
        <v>vodné lyžovanie</v>
      </c>
      <c r="B162" s="205" t="str">
        <f>+ciselniky!L167</f>
        <v>wakeboard za člnom</v>
      </c>
    </row>
    <row r="163" spans="1:2" hidden="1">
      <c r="A163" s="205" t="str">
        <f>+ciselniky!K168</f>
        <v>vodné lyžovanie</v>
      </c>
      <c r="B163" s="205" t="str">
        <f>+ciselniky!L168</f>
        <v>wakeboard za vlekom</v>
      </c>
    </row>
    <row r="164" spans="1:2" hidden="1">
      <c r="A164" s="205" t="str">
        <f>+ciselniky!K169</f>
        <v>vodný motorizmus</v>
      </c>
      <c r="B164" s="205" t="str">
        <f>+ciselniky!L169</f>
        <v>vodné skútre</v>
      </c>
    </row>
    <row r="165" spans="1:2" hidden="1">
      <c r="A165" s="205" t="str">
        <f>+ciselniky!K170</f>
        <v>vodný motorizmus</v>
      </c>
      <c r="B165" s="205" t="str">
        <f>+ciselniky!L170</f>
        <v>vodný motorizmus</v>
      </c>
    </row>
    <row r="166" spans="1:2" hidden="1">
      <c r="A166" s="205" t="str">
        <f>+ciselniky!K171</f>
        <v>vodný motorizmus</v>
      </c>
      <c r="B166" s="205" t="str">
        <f>+ciselniky!L171</f>
        <v>vznášadlá</v>
      </c>
    </row>
    <row r="167" spans="1:2" hidden="1">
      <c r="A167" s="205" t="str">
        <f>+ciselniky!K172</f>
        <v>volejbal</v>
      </c>
      <c r="B167" s="205" t="str">
        <f>+ciselniky!L172</f>
        <v>plážový volejbal</v>
      </c>
    </row>
    <row r="168" spans="1:2" hidden="1">
      <c r="A168" s="205" t="str">
        <f>+ciselniky!K173</f>
        <v>vzpieranie</v>
      </c>
      <c r="B168" s="205" t="str">
        <f>+ciselniky!L173</f>
        <v>vzpieranie</v>
      </c>
    </row>
    <row r="169" spans="1:2" hidden="1">
      <c r="A169" s="205" t="str">
        <f>+ciselniky!K174</f>
        <v>wushu</v>
      </c>
      <c r="B169" s="205" t="str">
        <f>+ciselniky!L174</f>
        <v>wushu</v>
      </c>
    </row>
    <row r="170" spans="1:2" hidden="1">
      <c r="A170" s="205" t="str">
        <f>+ciselniky!K175</f>
        <v>zápasenie</v>
      </c>
      <c r="B170" s="205" t="str">
        <f>+ciselniky!L175</f>
        <v>gréckorímske zápasenie</v>
      </c>
    </row>
    <row r="171" spans="1:2" hidden="1">
      <c r="A171" s="205"/>
      <c r="B171" s="205"/>
    </row>
    <row r="172" spans="1:2" hidden="1">
      <c r="A172" s="205"/>
      <c r="B172" s="205"/>
    </row>
    <row r="173" spans="1:2" hidden="1">
      <c r="A173" s="205"/>
      <c r="B173" s="205"/>
    </row>
    <row r="174" spans="1:2" hidden="1">
      <c r="A174" s="205"/>
      <c r="B174" s="205"/>
    </row>
    <row r="175" spans="1:2" hidden="1">
      <c r="A175" s="205"/>
      <c r="B175" s="205"/>
    </row>
    <row r="176" spans="1:2" hidden="1">
      <c r="A176" s="205"/>
      <c r="B176" s="205"/>
    </row>
    <row r="177" spans="1:14" hidden="1">
      <c r="A177" s="205"/>
      <c r="B177" s="205"/>
    </row>
    <row r="178" spans="1:14" hidden="1">
      <c r="A178" s="205"/>
      <c r="B178" s="205"/>
    </row>
    <row r="179" spans="1:14" hidden="1">
      <c r="A179" s="205"/>
      <c r="B179" s="205"/>
    </row>
    <row r="180" spans="1:14" hidden="1">
      <c r="A180" s="205"/>
      <c r="B180" s="205"/>
    </row>
    <row r="181" spans="1:14" hidden="1"/>
    <row r="182" spans="1:14" s="145" customFormat="1" ht="35.25" customHeight="1">
      <c r="A182" s="405" t="s">
        <v>605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</row>
    <row r="183" spans="1:14">
      <c r="L183" s="359"/>
      <c r="M183" s="214"/>
    </row>
    <row r="184" spans="1:14">
      <c r="A184" s="23" t="s">
        <v>584</v>
      </c>
      <c r="L184" s="359"/>
    </row>
    <row r="185" spans="1:14">
      <c r="A185" s="23" t="s">
        <v>585</v>
      </c>
    </row>
    <row r="186" spans="1:14">
      <c r="A186" s="146" t="s">
        <v>586</v>
      </c>
    </row>
    <row r="187" spans="1:14">
      <c r="A187" s="23" t="s">
        <v>587</v>
      </c>
    </row>
    <row r="188" spans="1:14">
      <c r="A188" s="146" t="s">
        <v>588</v>
      </c>
    </row>
    <row r="189" spans="1:14">
      <c r="A189" s="158" t="s">
        <v>589</v>
      </c>
    </row>
    <row r="190" spans="1:14">
      <c r="A190" s="146"/>
    </row>
    <row r="191" spans="1:14" s="149" customFormat="1" ht="36.75" thickBot="1">
      <c r="A191" s="147" t="s">
        <v>27</v>
      </c>
      <c r="B191" s="147" t="s">
        <v>55</v>
      </c>
      <c r="C191" s="147" t="s">
        <v>491</v>
      </c>
      <c r="D191" s="147" t="s">
        <v>590</v>
      </c>
      <c r="E191" s="147" t="s">
        <v>591</v>
      </c>
      <c r="F191" s="34" t="s">
        <v>592</v>
      </c>
      <c r="G191" s="147" t="s">
        <v>593</v>
      </c>
      <c r="H191" s="147" t="s">
        <v>594</v>
      </c>
      <c r="I191" s="77" t="s">
        <v>380</v>
      </c>
      <c r="J191" s="77" t="s">
        <v>381</v>
      </c>
      <c r="K191" s="77" t="s">
        <v>382</v>
      </c>
      <c r="L191" s="77" t="s">
        <v>595</v>
      </c>
      <c r="M191" s="148" t="s">
        <v>596</v>
      </c>
    </row>
    <row r="192" spans="1:14" s="151" customFormat="1" ht="13.5" thickTop="1">
      <c r="A192" s="81">
        <f>+ID!C16</f>
        <v>0</v>
      </c>
      <c r="B192" s="52"/>
      <c r="C192" s="330"/>
      <c r="D192" s="54"/>
      <c r="E192" s="55"/>
      <c r="F192" s="35">
        <f>IF(AND((E192+D192/12)&gt;=2021.83,(E192+D192/12)&lt;=2022.75),"0",IF(AND((E192+D192/12)&gt;=2022.83,(E192+D192/12)&lt;=2023.75),"0",IF(AND((E192+D192/12)&gt;=2023.83,(E192+D192/12)&lt;=2024.75),"0",IF(AND((E192+D192/12)&gt;=2024.83,(E192+D192/12)&lt;=2025.75),"R-1",0))))</f>
        <v>0</v>
      </c>
      <c r="G192" s="53"/>
      <c r="H192" s="55"/>
      <c r="I192" s="78">
        <f t="shared" ref="I192:L208" si="0">+IF($F192=I$191,$H192,0)</f>
        <v>0</v>
      </c>
      <c r="J192" s="78">
        <f t="shared" si="0"/>
        <v>0</v>
      </c>
      <c r="K192" s="78">
        <f t="shared" si="0"/>
        <v>0</v>
      </c>
      <c r="L192" s="78">
        <f t="shared" si="0"/>
        <v>0</v>
      </c>
      <c r="M192" s="159"/>
      <c r="N192" s="150"/>
    </row>
    <row r="193" spans="1:14" s="151" customFormat="1">
      <c r="A193" s="83">
        <f t="shared" ref="A193:A256" si="1">A$192</f>
        <v>0</v>
      </c>
      <c r="B193" s="52"/>
      <c r="C193" s="56"/>
      <c r="D193" s="54"/>
      <c r="E193" s="55"/>
      <c r="F193" s="35">
        <f t="shared" ref="F193:F256" si="2">IF(AND((E193+D193/12)&gt;=2021.83,(E193+D193/12)&lt;=2022.75),"0",IF(AND((E193+D193/12)&gt;=2022.83,(E193+D193/12)&lt;=2023.75),"0",IF(AND((E193+D193/12)&gt;=2023.83,(E193+D193/12)&lt;=2024.75),"0",IF(AND((E193+D193/12)&gt;=2024.83,(E193+D193/12)&lt;=2025.75),"R-1",0))))</f>
        <v>0</v>
      </c>
      <c r="G193" s="56"/>
      <c r="H193" s="57"/>
      <c r="I193" s="79">
        <f t="shared" si="0"/>
        <v>0</v>
      </c>
      <c r="J193" s="79">
        <f t="shared" si="0"/>
        <v>0</v>
      </c>
      <c r="K193" s="79">
        <f t="shared" si="0"/>
        <v>0</v>
      </c>
      <c r="L193" s="78">
        <f t="shared" si="0"/>
        <v>0</v>
      </c>
      <c r="M193" s="227"/>
      <c r="N193" s="150"/>
    </row>
    <row r="194" spans="1:14" s="151" customFormat="1">
      <c r="A194" s="83">
        <f t="shared" si="1"/>
        <v>0</v>
      </c>
      <c r="B194" s="52"/>
      <c r="C194" s="56"/>
      <c r="D194" s="54"/>
      <c r="E194" s="55"/>
      <c r="F194" s="35">
        <f t="shared" si="2"/>
        <v>0</v>
      </c>
      <c r="G194" s="226"/>
      <c r="H194" s="57"/>
      <c r="I194" s="79">
        <f t="shared" si="0"/>
        <v>0</v>
      </c>
      <c r="J194" s="79">
        <f t="shared" si="0"/>
        <v>0</v>
      </c>
      <c r="K194" s="79">
        <f t="shared" si="0"/>
        <v>0</v>
      </c>
      <c r="L194" s="78">
        <f t="shared" si="0"/>
        <v>0</v>
      </c>
      <c r="M194" s="269"/>
      <c r="N194" s="150"/>
    </row>
    <row r="195" spans="1:14" s="151" customFormat="1">
      <c r="A195" s="83">
        <f t="shared" si="1"/>
        <v>0</v>
      </c>
      <c r="B195" s="52"/>
      <c r="C195" s="56"/>
      <c r="D195" s="54"/>
      <c r="E195" s="55"/>
      <c r="F195" s="35">
        <f t="shared" si="2"/>
        <v>0</v>
      </c>
      <c r="G195" s="226"/>
      <c r="H195" s="57"/>
      <c r="I195" s="79">
        <f t="shared" si="0"/>
        <v>0</v>
      </c>
      <c r="J195" s="79">
        <f t="shared" si="0"/>
        <v>0</v>
      </c>
      <c r="K195" s="79">
        <f t="shared" si="0"/>
        <v>0</v>
      </c>
      <c r="L195" s="78">
        <f t="shared" si="0"/>
        <v>0</v>
      </c>
      <c r="M195" s="269"/>
      <c r="N195" s="150"/>
    </row>
    <row r="196" spans="1:14" s="151" customFormat="1">
      <c r="A196" s="83">
        <f t="shared" si="1"/>
        <v>0</v>
      </c>
      <c r="B196" s="52"/>
      <c r="C196" s="56"/>
      <c r="D196" s="54"/>
      <c r="E196" s="55"/>
      <c r="F196" s="35">
        <f t="shared" si="2"/>
        <v>0</v>
      </c>
      <c r="G196" s="56"/>
      <c r="H196" s="57"/>
      <c r="I196" s="79">
        <f t="shared" si="0"/>
        <v>0</v>
      </c>
      <c r="J196" s="79">
        <f t="shared" si="0"/>
        <v>0</v>
      </c>
      <c r="K196" s="79">
        <f t="shared" si="0"/>
        <v>0</v>
      </c>
      <c r="L196" s="78">
        <f t="shared" si="0"/>
        <v>0</v>
      </c>
      <c r="M196" s="161"/>
      <c r="N196" s="150"/>
    </row>
    <row r="197" spans="1:14" s="151" customFormat="1">
      <c r="A197" s="83">
        <f t="shared" si="1"/>
        <v>0</v>
      </c>
      <c r="B197" s="52"/>
      <c r="C197" s="56"/>
      <c r="D197" s="54"/>
      <c r="E197" s="55"/>
      <c r="F197" s="35">
        <f t="shared" si="2"/>
        <v>0</v>
      </c>
      <c r="G197" s="56"/>
      <c r="H197" s="57"/>
      <c r="I197" s="79">
        <f t="shared" si="0"/>
        <v>0</v>
      </c>
      <c r="J197" s="79">
        <f t="shared" si="0"/>
        <v>0</v>
      </c>
      <c r="K197" s="79">
        <f t="shared" si="0"/>
        <v>0</v>
      </c>
      <c r="L197" s="78">
        <f t="shared" si="0"/>
        <v>0</v>
      </c>
      <c r="M197" s="160"/>
      <c r="N197" s="150"/>
    </row>
    <row r="198" spans="1:14" s="151" customFormat="1">
      <c r="A198" s="83">
        <f t="shared" si="1"/>
        <v>0</v>
      </c>
      <c r="B198" s="52"/>
      <c r="C198" s="56"/>
      <c r="D198" s="54"/>
      <c r="E198" s="55"/>
      <c r="F198" s="35">
        <f t="shared" si="2"/>
        <v>0</v>
      </c>
      <c r="G198" s="56"/>
      <c r="H198" s="57"/>
      <c r="I198" s="79">
        <f t="shared" si="0"/>
        <v>0</v>
      </c>
      <c r="J198" s="79">
        <f t="shared" si="0"/>
        <v>0</v>
      </c>
      <c r="K198" s="79">
        <f t="shared" si="0"/>
        <v>0</v>
      </c>
      <c r="L198" s="78">
        <f t="shared" si="0"/>
        <v>0</v>
      </c>
      <c r="M198" s="161"/>
      <c r="N198" s="150"/>
    </row>
    <row r="199" spans="1:14" s="151" customFormat="1">
      <c r="A199" s="83">
        <f t="shared" si="1"/>
        <v>0</v>
      </c>
      <c r="B199" s="52"/>
      <c r="C199" s="56"/>
      <c r="D199" s="54"/>
      <c r="E199" s="55"/>
      <c r="F199" s="35">
        <f t="shared" si="2"/>
        <v>0</v>
      </c>
      <c r="G199" s="56"/>
      <c r="H199" s="57"/>
      <c r="I199" s="79">
        <f t="shared" si="0"/>
        <v>0</v>
      </c>
      <c r="J199" s="79">
        <f t="shared" si="0"/>
        <v>0</v>
      </c>
      <c r="K199" s="79">
        <f t="shared" si="0"/>
        <v>0</v>
      </c>
      <c r="L199" s="78">
        <f t="shared" si="0"/>
        <v>0</v>
      </c>
      <c r="M199" s="160"/>
      <c r="N199" s="150"/>
    </row>
    <row r="200" spans="1:14" s="151" customFormat="1">
      <c r="A200" s="83">
        <f t="shared" si="1"/>
        <v>0</v>
      </c>
      <c r="B200" s="52"/>
      <c r="C200" s="56"/>
      <c r="D200" s="54"/>
      <c r="E200" s="55"/>
      <c r="F200" s="35">
        <f t="shared" si="2"/>
        <v>0</v>
      </c>
      <c r="G200" s="56"/>
      <c r="H200" s="57"/>
      <c r="I200" s="79">
        <f t="shared" si="0"/>
        <v>0</v>
      </c>
      <c r="J200" s="79">
        <f t="shared" si="0"/>
        <v>0</v>
      </c>
      <c r="K200" s="79">
        <f t="shared" si="0"/>
        <v>0</v>
      </c>
      <c r="L200" s="78">
        <f t="shared" si="0"/>
        <v>0</v>
      </c>
      <c r="M200" s="160"/>
      <c r="N200" s="150"/>
    </row>
    <row r="201" spans="1:14" s="151" customFormat="1">
      <c r="A201" s="83">
        <f t="shared" si="1"/>
        <v>0</v>
      </c>
      <c r="B201" s="52"/>
      <c r="C201" s="56"/>
      <c r="D201" s="54"/>
      <c r="E201" s="55"/>
      <c r="F201" s="35">
        <f t="shared" si="2"/>
        <v>0</v>
      </c>
      <c r="G201" s="56"/>
      <c r="H201" s="57"/>
      <c r="I201" s="79">
        <f t="shared" si="0"/>
        <v>0</v>
      </c>
      <c r="J201" s="79">
        <f t="shared" si="0"/>
        <v>0</v>
      </c>
      <c r="K201" s="79">
        <f t="shared" si="0"/>
        <v>0</v>
      </c>
      <c r="L201" s="78">
        <f t="shared" si="0"/>
        <v>0</v>
      </c>
      <c r="M201" s="161"/>
      <c r="N201" s="152"/>
    </row>
    <row r="202" spans="1:14" s="151" customFormat="1">
      <c r="A202" s="83">
        <f t="shared" si="1"/>
        <v>0</v>
      </c>
      <c r="B202" s="58"/>
      <c r="C202" s="56"/>
      <c r="D202" s="54"/>
      <c r="E202" s="55"/>
      <c r="F202" s="35">
        <f t="shared" si="2"/>
        <v>0</v>
      </c>
      <c r="G202" s="56"/>
      <c r="H202" s="57"/>
      <c r="I202" s="79">
        <f t="shared" si="0"/>
        <v>0</v>
      </c>
      <c r="J202" s="79">
        <f t="shared" si="0"/>
        <v>0</v>
      </c>
      <c r="K202" s="79">
        <f t="shared" si="0"/>
        <v>0</v>
      </c>
      <c r="L202" s="78">
        <f t="shared" si="0"/>
        <v>0</v>
      </c>
      <c r="M202" s="161"/>
      <c r="N202" s="152"/>
    </row>
    <row r="203" spans="1:14" s="151" customFormat="1">
      <c r="A203" s="83">
        <f t="shared" si="1"/>
        <v>0</v>
      </c>
      <c r="B203" s="58"/>
      <c r="C203" s="56"/>
      <c r="D203" s="54"/>
      <c r="E203" s="55"/>
      <c r="F203" s="35">
        <f t="shared" si="2"/>
        <v>0</v>
      </c>
      <c r="G203" s="56"/>
      <c r="H203" s="57"/>
      <c r="I203" s="79">
        <f t="shared" si="0"/>
        <v>0</v>
      </c>
      <c r="J203" s="79">
        <f t="shared" si="0"/>
        <v>0</v>
      </c>
      <c r="K203" s="79">
        <f t="shared" si="0"/>
        <v>0</v>
      </c>
      <c r="L203" s="78">
        <f t="shared" si="0"/>
        <v>0</v>
      </c>
      <c r="M203" s="161"/>
      <c r="N203" s="152"/>
    </row>
    <row r="204" spans="1:14" s="151" customFormat="1">
      <c r="A204" s="83">
        <f t="shared" si="1"/>
        <v>0</v>
      </c>
      <c r="B204" s="58"/>
      <c r="C204" s="56"/>
      <c r="D204" s="54"/>
      <c r="E204" s="55"/>
      <c r="F204" s="35">
        <f t="shared" si="2"/>
        <v>0</v>
      </c>
      <c r="G204" s="56"/>
      <c r="H204" s="57"/>
      <c r="I204" s="79">
        <f t="shared" si="0"/>
        <v>0</v>
      </c>
      <c r="J204" s="79">
        <f t="shared" si="0"/>
        <v>0</v>
      </c>
      <c r="K204" s="79">
        <f t="shared" si="0"/>
        <v>0</v>
      </c>
      <c r="L204" s="78">
        <f t="shared" si="0"/>
        <v>0</v>
      </c>
      <c r="M204" s="161"/>
      <c r="N204" s="152"/>
    </row>
    <row r="205" spans="1:14" s="151" customFormat="1">
      <c r="A205" s="83">
        <f t="shared" si="1"/>
        <v>0</v>
      </c>
      <c r="B205" s="59"/>
      <c r="C205" s="56"/>
      <c r="D205" s="54"/>
      <c r="E205" s="55"/>
      <c r="F205" s="35">
        <f t="shared" si="2"/>
        <v>0</v>
      </c>
      <c r="G205" s="59"/>
      <c r="H205" s="57"/>
      <c r="I205" s="79">
        <f t="shared" si="0"/>
        <v>0</v>
      </c>
      <c r="J205" s="79">
        <f t="shared" si="0"/>
        <v>0</v>
      </c>
      <c r="K205" s="79">
        <f t="shared" si="0"/>
        <v>0</v>
      </c>
      <c r="L205" s="78">
        <f t="shared" si="0"/>
        <v>0</v>
      </c>
      <c r="M205" s="162"/>
    </row>
    <row r="206" spans="1:14" s="151" customFormat="1">
      <c r="A206" s="83">
        <f t="shared" si="1"/>
        <v>0</v>
      </c>
      <c r="B206" s="59"/>
      <c r="C206" s="56"/>
      <c r="D206" s="54"/>
      <c r="E206" s="55"/>
      <c r="F206" s="35">
        <f t="shared" si="2"/>
        <v>0</v>
      </c>
      <c r="G206" s="59"/>
      <c r="H206" s="57"/>
      <c r="I206" s="79">
        <f t="shared" si="0"/>
        <v>0</v>
      </c>
      <c r="J206" s="79">
        <f t="shared" si="0"/>
        <v>0</v>
      </c>
      <c r="K206" s="79">
        <f t="shared" si="0"/>
        <v>0</v>
      </c>
      <c r="L206" s="78">
        <f t="shared" si="0"/>
        <v>0</v>
      </c>
      <c r="M206" s="162"/>
    </row>
    <row r="207" spans="1:14" s="151" customFormat="1">
      <c r="A207" s="83">
        <f t="shared" si="1"/>
        <v>0</v>
      </c>
      <c r="B207" s="59"/>
      <c r="C207" s="56"/>
      <c r="D207" s="54"/>
      <c r="E207" s="55"/>
      <c r="F207" s="35">
        <f t="shared" si="2"/>
        <v>0</v>
      </c>
      <c r="G207" s="59"/>
      <c r="H207" s="57"/>
      <c r="I207" s="79">
        <f t="shared" si="0"/>
        <v>0</v>
      </c>
      <c r="J207" s="79">
        <f t="shared" si="0"/>
        <v>0</v>
      </c>
      <c r="K207" s="79">
        <f t="shared" si="0"/>
        <v>0</v>
      </c>
      <c r="L207" s="78">
        <f t="shared" si="0"/>
        <v>0</v>
      </c>
      <c r="M207" s="162"/>
    </row>
    <row r="208" spans="1:14" s="151" customFormat="1">
      <c r="A208" s="83">
        <f t="shared" si="1"/>
        <v>0</v>
      </c>
      <c r="B208" s="59"/>
      <c r="C208" s="56"/>
      <c r="D208" s="54"/>
      <c r="E208" s="55"/>
      <c r="F208" s="35">
        <f t="shared" si="2"/>
        <v>0</v>
      </c>
      <c r="G208" s="59"/>
      <c r="H208" s="57"/>
      <c r="I208" s="79">
        <f t="shared" si="0"/>
        <v>0</v>
      </c>
      <c r="J208" s="79">
        <f>+IF($F208=J$191,$H208,0)</f>
        <v>0</v>
      </c>
      <c r="K208" s="79">
        <f>+IF($F208=K$191,$H208,0)</f>
        <v>0</v>
      </c>
      <c r="L208" s="78">
        <f t="shared" si="0"/>
        <v>0</v>
      </c>
      <c r="M208" s="162"/>
    </row>
    <row r="209" spans="1:13" s="151" customFormat="1">
      <c r="A209" s="83">
        <f t="shared" si="1"/>
        <v>0</v>
      </c>
      <c r="B209" s="59"/>
      <c r="C209" s="56"/>
      <c r="D209" s="54"/>
      <c r="E209" s="55"/>
      <c r="F209" s="35">
        <f t="shared" si="2"/>
        <v>0</v>
      </c>
      <c r="G209" s="59"/>
      <c r="H209" s="57"/>
      <c r="I209" s="79">
        <f t="shared" ref="I209:L272" si="3">+IF($F209=I$191,$H209,0)</f>
        <v>0</v>
      </c>
      <c r="J209" s="79">
        <f t="shared" si="3"/>
        <v>0</v>
      </c>
      <c r="K209" s="79">
        <f t="shared" si="3"/>
        <v>0</v>
      </c>
      <c r="L209" s="78">
        <f t="shared" si="3"/>
        <v>0</v>
      </c>
      <c r="M209" s="162"/>
    </row>
    <row r="210" spans="1:13" s="151" customFormat="1">
      <c r="A210" s="83">
        <f t="shared" si="1"/>
        <v>0</v>
      </c>
      <c r="B210" s="59"/>
      <c r="C210" s="56"/>
      <c r="D210" s="54"/>
      <c r="E210" s="55"/>
      <c r="F210" s="35">
        <f t="shared" si="2"/>
        <v>0</v>
      </c>
      <c r="G210" s="59"/>
      <c r="H210" s="57"/>
      <c r="I210" s="79">
        <f t="shared" si="3"/>
        <v>0</v>
      </c>
      <c r="J210" s="79">
        <f t="shared" si="3"/>
        <v>0</v>
      </c>
      <c r="K210" s="79">
        <f t="shared" si="3"/>
        <v>0</v>
      </c>
      <c r="L210" s="78">
        <f t="shared" si="3"/>
        <v>0</v>
      </c>
      <c r="M210" s="162"/>
    </row>
    <row r="211" spans="1:13" s="151" customFormat="1">
      <c r="A211" s="83">
        <f t="shared" si="1"/>
        <v>0</v>
      </c>
      <c r="B211" s="59"/>
      <c r="C211" s="56"/>
      <c r="D211" s="54"/>
      <c r="E211" s="55"/>
      <c r="F211" s="35">
        <f t="shared" si="2"/>
        <v>0</v>
      </c>
      <c r="G211" s="59"/>
      <c r="H211" s="57"/>
      <c r="I211" s="79">
        <f t="shared" si="3"/>
        <v>0</v>
      </c>
      <c r="J211" s="79">
        <f t="shared" si="3"/>
        <v>0</v>
      </c>
      <c r="K211" s="79">
        <f t="shared" si="3"/>
        <v>0</v>
      </c>
      <c r="L211" s="78">
        <f t="shared" si="3"/>
        <v>0</v>
      </c>
      <c r="M211" s="162"/>
    </row>
    <row r="212" spans="1:13" s="151" customFormat="1">
      <c r="A212" s="83">
        <f t="shared" si="1"/>
        <v>0</v>
      </c>
      <c r="B212" s="59"/>
      <c r="C212" s="56"/>
      <c r="D212" s="54"/>
      <c r="E212" s="55"/>
      <c r="F212" s="35">
        <f t="shared" si="2"/>
        <v>0</v>
      </c>
      <c r="G212" s="59"/>
      <c r="H212" s="57"/>
      <c r="I212" s="79">
        <f t="shared" si="3"/>
        <v>0</v>
      </c>
      <c r="J212" s="79">
        <f t="shared" si="3"/>
        <v>0</v>
      </c>
      <c r="K212" s="79">
        <f t="shared" si="3"/>
        <v>0</v>
      </c>
      <c r="L212" s="78">
        <f t="shared" si="3"/>
        <v>0</v>
      </c>
      <c r="M212" s="162"/>
    </row>
    <row r="213" spans="1:13" s="151" customFormat="1">
      <c r="A213" s="83">
        <f t="shared" si="1"/>
        <v>0</v>
      </c>
      <c r="B213" s="59"/>
      <c r="C213" s="56"/>
      <c r="D213" s="54"/>
      <c r="E213" s="55"/>
      <c r="F213" s="35">
        <f t="shared" si="2"/>
        <v>0</v>
      </c>
      <c r="G213" s="59"/>
      <c r="H213" s="57"/>
      <c r="I213" s="79">
        <f t="shared" si="3"/>
        <v>0</v>
      </c>
      <c r="J213" s="79">
        <f t="shared" si="3"/>
        <v>0</v>
      </c>
      <c r="K213" s="79">
        <f t="shared" si="3"/>
        <v>0</v>
      </c>
      <c r="L213" s="78">
        <f t="shared" si="3"/>
        <v>0</v>
      </c>
      <c r="M213" s="162"/>
    </row>
    <row r="214" spans="1:13" s="151" customFormat="1">
      <c r="A214" s="83">
        <f t="shared" si="1"/>
        <v>0</v>
      </c>
      <c r="B214" s="59"/>
      <c r="C214" s="56"/>
      <c r="D214" s="54"/>
      <c r="E214" s="55"/>
      <c r="F214" s="35">
        <f t="shared" si="2"/>
        <v>0</v>
      </c>
      <c r="G214" s="59"/>
      <c r="H214" s="57"/>
      <c r="I214" s="79">
        <f t="shared" si="3"/>
        <v>0</v>
      </c>
      <c r="J214" s="79">
        <f t="shared" si="3"/>
        <v>0</v>
      </c>
      <c r="K214" s="79">
        <f t="shared" si="3"/>
        <v>0</v>
      </c>
      <c r="L214" s="78">
        <f t="shared" si="3"/>
        <v>0</v>
      </c>
      <c r="M214" s="162"/>
    </row>
    <row r="215" spans="1:13" s="151" customFormat="1">
      <c r="A215" s="83">
        <f t="shared" si="1"/>
        <v>0</v>
      </c>
      <c r="B215" s="59"/>
      <c r="C215" s="56"/>
      <c r="D215" s="54"/>
      <c r="E215" s="55"/>
      <c r="F215" s="35">
        <f t="shared" si="2"/>
        <v>0</v>
      </c>
      <c r="G215" s="59"/>
      <c r="H215" s="57"/>
      <c r="I215" s="79">
        <f t="shared" si="3"/>
        <v>0</v>
      </c>
      <c r="J215" s="79">
        <f t="shared" si="3"/>
        <v>0</v>
      </c>
      <c r="K215" s="79">
        <f t="shared" si="3"/>
        <v>0</v>
      </c>
      <c r="L215" s="78">
        <f t="shared" si="3"/>
        <v>0</v>
      </c>
      <c r="M215" s="162"/>
    </row>
    <row r="216" spans="1:13" s="151" customFormat="1">
      <c r="A216" s="83">
        <f t="shared" si="1"/>
        <v>0</v>
      </c>
      <c r="B216" s="59"/>
      <c r="C216" s="56"/>
      <c r="D216" s="54"/>
      <c r="E216" s="55"/>
      <c r="F216" s="35">
        <f t="shared" si="2"/>
        <v>0</v>
      </c>
      <c r="G216" s="59"/>
      <c r="H216" s="57"/>
      <c r="I216" s="79">
        <f t="shared" si="3"/>
        <v>0</v>
      </c>
      <c r="J216" s="79">
        <f t="shared" si="3"/>
        <v>0</v>
      </c>
      <c r="K216" s="79">
        <f t="shared" si="3"/>
        <v>0</v>
      </c>
      <c r="L216" s="78">
        <f t="shared" si="3"/>
        <v>0</v>
      </c>
      <c r="M216" s="162"/>
    </row>
    <row r="217" spans="1:13" s="151" customFormat="1">
      <c r="A217" s="83">
        <f t="shared" si="1"/>
        <v>0</v>
      </c>
      <c r="B217" s="59"/>
      <c r="C217" s="56"/>
      <c r="D217" s="54"/>
      <c r="E217" s="55"/>
      <c r="F217" s="35">
        <f t="shared" si="2"/>
        <v>0</v>
      </c>
      <c r="G217" s="59"/>
      <c r="H217" s="57"/>
      <c r="I217" s="79">
        <f t="shared" si="3"/>
        <v>0</v>
      </c>
      <c r="J217" s="79">
        <f t="shared" si="3"/>
        <v>0</v>
      </c>
      <c r="K217" s="79">
        <f t="shared" si="3"/>
        <v>0</v>
      </c>
      <c r="L217" s="78">
        <f t="shared" si="3"/>
        <v>0</v>
      </c>
      <c r="M217" s="162"/>
    </row>
    <row r="218" spans="1:13" s="151" customFormat="1">
      <c r="A218" s="83">
        <f t="shared" si="1"/>
        <v>0</v>
      </c>
      <c r="B218" s="59"/>
      <c r="C218" s="56"/>
      <c r="D218" s="54"/>
      <c r="E218" s="55"/>
      <c r="F218" s="35">
        <f t="shared" si="2"/>
        <v>0</v>
      </c>
      <c r="G218" s="59"/>
      <c r="H218" s="57"/>
      <c r="I218" s="79">
        <f t="shared" si="3"/>
        <v>0</v>
      </c>
      <c r="J218" s="79">
        <f t="shared" si="3"/>
        <v>0</v>
      </c>
      <c r="K218" s="79">
        <f t="shared" si="3"/>
        <v>0</v>
      </c>
      <c r="L218" s="78">
        <f t="shared" si="3"/>
        <v>0</v>
      </c>
      <c r="M218" s="162"/>
    </row>
    <row r="219" spans="1:13" s="151" customFormat="1">
      <c r="A219" s="83">
        <f t="shared" si="1"/>
        <v>0</v>
      </c>
      <c r="B219" s="59"/>
      <c r="C219" s="56"/>
      <c r="D219" s="54"/>
      <c r="E219" s="55"/>
      <c r="F219" s="35">
        <f t="shared" si="2"/>
        <v>0</v>
      </c>
      <c r="G219" s="59"/>
      <c r="H219" s="57"/>
      <c r="I219" s="79">
        <f t="shared" si="3"/>
        <v>0</v>
      </c>
      <c r="J219" s="79">
        <f t="shared" si="3"/>
        <v>0</v>
      </c>
      <c r="K219" s="79">
        <f t="shared" si="3"/>
        <v>0</v>
      </c>
      <c r="L219" s="78">
        <f t="shared" si="3"/>
        <v>0</v>
      </c>
      <c r="M219" s="162"/>
    </row>
    <row r="220" spans="1:13" s="151" customFormat="1">
      <c r="A220" s="83">
        <f t="shared" si="1"/>
        <v>0</v>
      </c>
      <c r="B220" s="59"/>
      <c r="C220" s="56"/>
      <c r="D220" s="54"/>
      <c r="E220" s="55"/>
      <c r="F220" s="35">
        <f t="shared" si="2"/>
        <v>0</v>
      </c>
      <c r="G220" s="59"/>
      <c r="H220" s="57"/>
      <c r="I220" s="79">
        <f t="shared" si="3"/>
        <v>0</v>
      </c>
      <c r="J220" s="79">
        <f t="shared" si="3"/>
        <v>0</v>
      </c>
      <c r="K220" s="79">
        <f t="shared" si="3"/>
        <v>0</v>
      </c>
      <c r="L220" s="78">
        <f t="shared" si="3"/>
        <v>0</v>
      </c>
      <c r="M220" s="162"/>
    </row>
    <row r="221" spans="1:13" s="151" customFormat="1">
      <c r="A221" s="83">
        <f t="shared" si="1"/>
        <v>0</v>
      </c>
      <c r="B221" s="59"/>
      <c r="C221" s="56"/>
      <c r="D221" s="54"/>
      <c r="E221" s="55"/>
      <c r="F221" s="35">
        <f t="shared" si="2"/>
        <v>0</v>
      </c>
      <c r="G221" s="59"/>
      <c r="H221" s="57"/>
      <c r="I221" s="79">
        <f t="shared" si="3"/>
        <v>0</v>
      </c>
      <c r="J221" s="79">
        <f t="shared" si="3"/>
        <v>0</v>
      </c>
      <c r="K221" s="79">
        <f t="shared" si="3"/>
        <v>0</v>
      </c>
      <c r="L221" s="78">
        <f t="shared" si="3"/>
        <v>0</v>
      </c>
      <c r="M221" s="162"/>
    </row>
    <row r="222" spans="1:13" s="151" customFormat="1">
      <c r="A222" s="83">
        <f t="shared" si="1"/>
        <v>0</v>
      </c>
      <c r="B222" s="59"/>
      <c r="C222" s="56"/>
      <c r="D222" s="54"/>
      <c r="E222" s="55"/>
      <c r="F222" s="35">
        <f t="shared" si="2"/>
        <v>0</v>
      </c>
      <c r="G222" s="59"/>
      <c r="H222" s="57"/>
      <c r="I222" s="79">
        <f t="shared" si="3"/>
        <v>0</v>
      </c>
      <c r="J222" s="79">
        <f t="shared" si="3"/>
        <v>0</v>
      </c>
      <c r="K222" s="79">
        <f t="shared" si="3"/>
        <v>0</v>
      </c>
      <c r="L222" s="78">
        <f t="shared" si="3"/>
        <v>0</v>
      </c>
      <c r="M222" s="162"/>
    </row>
    <row r="223" spans="1:13" s="151" customFormat="1">
      <c r="A223" s="83">
        <f t="shared" si="1"/>
        <v>0</v>
      </c>
      <c r="B223" s="59"/>
      <c r="C223" s="56"/>
      <c r="D223" s="54"/>
      <c r="E223" s="55"/>
      <c r="F223" s="35">
        <f t="shared" si="2"/>
        <v>0</v>
      </c>
      <c r="G223" s="59"/>
      <c r="H223" s="57"/>
      <c r="I223" s="79">
        <f t="shared" si="3"/>
        <v>0</v>
      </c>
      <c r="J223" s="79">
        <f t="shared" si="3"/>
        <v>0</v>
      </c>
      <c r="K223" s="79">
        <f t="shared" si="3"/>
        <v>0</v>
      </c>
      <c r="L223" s="78">
        <f t="shared" si="3"/>
        <v>0</v>
      </c>
      <c r="M223" s="162"/>
    </row>
    <row r="224" spans="1:13" s="151" customFormat="1">
      <c r="A224" s="83">
        <f t="shared" si="1"/>
        <v>0</v>
      </c>
      <c r="B224" s="59"/>
      <c r="C224" s="56"/>
      <c r="D224" s="54"/>
      <c r="E224" s="55"/>
      <c r="F224" s="35">
        <f t="shared" si="2"/>
        <v>0</v>
      </c>
      <c r="G224" s="59"/>
      <c r="H224" s="57"/>
      <c r="I224" s="79">
        <f t="shared" si="3"/>
        <v>0</v>
      </c>
      <c r="J224" s="79">
        <f t="shared" si="3"/>
        <v>0</v>
      </c>
      <c r="K224" s="79">
        <f t="shared" si="3"/>
        <v>0</v>
      </c>
      <c r="L224" s="78">
        <f t="shared" si="3"/>
        <v>0</v>
      </c>
      <c r="M224" s="162"/>
    </row>
    <row r="225" spans="1:13" s="151" customFormat="1">
      <c r="A225" s="83">
        <f t="shared" si="1"/>
        <v>0</v>
      </c>
      <c r="B225" s="59"/>
      <c r="C225" s="56"/>
      <c r="D225" s="54"/>
      <c r="E225" s="55"/>
      <c r="F225" s="35">
        <f t="shared" si="2"/>
        <v>0</v>
      </c>
      <c r="G225" s="59"/>
      <c r="H225" s="57"/>
      <c r="I225" s="79">
        <f t="shared" si="3"/>
        <v>0</v>
      </c>
      <c r="J225" s="79">
        <f t="shared" si="3"/>
        <v>0</v>
      </c>
      <c r="K225" s="79">
        <f t="shared" si="3"/>
        <v>0</v>
      </c>
      <c r="L225" s="78">
        <f t="shared" si="3"/>
        <v>0</v>
      </c>
      <c r="M225" s="162"/>
    </row>
    <row r="226" spans="1:13" s="151" customFormat="1">
      <c r="A226" s="83">
        <f t="shared" si="1"/>
        <v>0</v>
      </c>
      <c r="B226" s="59"/>
      <c r="C226" s="56"/>
      <c r="D226" s="54"/>
      <c r="E226" s="55"/>
      <c r="F226" s="35">
        <f t="shared" si="2"/>
        <v>0</v>
      </c>
      <c r="G226" s="59"/>
      <c r="H226" s="57"/>
      <c r="I226" s="79">
        <f t="shared" si="3"/>
        <v>0</v>
      </c>
      <c r="J226" s="79">
        <f t="shared" si="3"/>
        <v>0</v>
      </c>
      <c r="K226" s="79">
        <f t="shared" si="3"/>
        <v>0</v>
      </c>
      <c r="L226" s="78">
        <f t="shared" si="3"/>
        <v>0</v>
      </c>
      <c r="M226" s="162"/>
    </row>
    <row r="227" spans="1:13" s="151" customFormat="1">
      <c r="A227" s="83">
        <f t="shared" si="1"/>
        <v>0</v>
      </c>
      <c r="B227" s="59"/>
      <c r="C227" s="56"/>
      <c r="D227" s="54"/>
      <c r="E227" s="55"/>
      <c r="F227" s="35">
        <f t="shared" si="2"/>
        <v>0</v>
      </c>
      <c r="G227" s="59"/>
      <c r="H227" s="57"/>
      <c r="I227" s="79">
        <f t="shared" si="3"/>
        <v>0</v>
      </c>
      <c r="J227" s="79">
        <f t="shared" si="3"/>
        <v>0</v>
      </c>
      <c r="K227" s="79">
        <f t="shared" si="3"/>
        <v>0</v>
      </c>
      <c r="L227" s="78">
        <f t="shared" si="3"/>
        <v>0</v>
      </c>
      <c r="M227" s="162"/>
    </row>
    <row r="228" spans="1:13" s="151" customFormat="1">
      <c r="A228" s="83">
        <f t="shared" si="1"/>
        <v>0</v>
      </c>
      <c r="B228" s="59"/>
      <c r="C228" s="56"/>
      <c r="D228" s="54"/>
      <c r="E228" s="55"/>
      <c r="F228" s="35">
        <f t="shared" si="2"/>
        <v>0</v>
      </c>
      <c r="G228" s="59"/>
      <c r="H228" s="57"/>
      <c r="I228" s="79">
        <f t="shared" si="3"/>
        <v>0</v>
      </c>
      <c r="J228" s="79">
        <f t="shared" si="3"/>
        <v>0</v>
      </c>
      <c r="K228" s="79">
        <f t="shared" si="3"/>
        <v>0</v>
      </c>
      <c r="L228" s="78">
        <f t="shared" si="3"/>
        <v>0</v>
      </c>
      <c r="M228" s="162"/>
    </row>
    <row r="229" spans="1:13" s="151" customFormat="1">
      <c r="A229" s="83">
        <f t="shared" si="1"/>
        <v>0</v>
      </c>
      <c r="B229" s="59"/>
      <c r="C229" s="56"/>
      <c r="D229" s="54"/>
      <c r="E229" s="55"/>
      <c r="F229" s="35">
        <f t="shared" si="2"/>
        <v>0</v>
      </c>
      <c r="G229" s="59"/>
      <c r="H229" s="57"/>
      <c r="I229" s="79">
        <f t="shared" si="3"/>
        <v>0</v>
      </c>
      <c r="J229" s="79">
        <f t="shared" si="3"/>
        <v>0</v>
      </c>
      <c r="K229" s="79">
        <f t="shared" si="3"/>
        <v>0</v>
      </c>
      <c r="L229" s="78">
        <f t="shared" si="3"/>
        <v>0</v>
      </c>
      <c r="M229" s="162"/>
    </row>
    <row r="230" spans="1:13" s="151" customFormat="1">
      <c r="A230" s="83">
        <f t="shared" si="1"/>
        <v>0</v>
      </c>
      <c r="B230" s="59"/>
      <c r="C230" s="56"/>
      <c r="D230" s="54"/>
      <c r="E230" s="55"/>
      <c r="F230" s="35">
        <f t="shared" si="2"/>
        <v>0</v>
      </c>
      <c r="G230" s="59"/>
      <c r="H230" s="57"/>
      <c r="I230" s="79">
        <f t="shared" si="3"/>
        <v>0</v>
      </c>
      <c r="J230" s="79">
        <f t="shared" si="3"/>
        <v>0</v>
      </c>
      <c r="K230" s="79">
        <f t="shared" si="3"/>
        <v>0</v>
      </c>
      <c r="L230" s="78">
        <f t="shared" si="3"/>
        <v>0</v>
      </c>
      <c r="M230" s="162"/>
    </row>
    <row r="231" spans="1:13" s="151" customFormat="1">
      <c r="A231" s="83">
        <f t="shared" si="1"/>
        <v>0</v>
      </c>
      <c r="B231" s="59"/>
      <c r="C231" s="56"/>
      <c r="D231" s="54"/>
      <c r="E231" s="55"/>
      <c r="F231" s="35">
        <f t="shared" si="2"/>
        <v>0</v>
      </c>
      <c r="G231" s="59"/>
      <c r="H231" s="57"/>
      <c r="I231" s="79">
        <f t="shared" si="3"/>
        <v>0</v>
      </c>
      <c r="J231" s="79">
        <f t="shared" si="3"/>
        <v>0</v>
      </c>
      <c r="K231" s="79">
        <f t="shared" si="3"/>
        <v>0</v>
      </c>
      <c r="L231" s="78">
        <f t="shared" si="3"/>
        <v>0</v>
      </c>
      <c r="M231" s="162"/>
    </row>
    <row r="232" spans="1:13" s="151" customFormat="1">
      <c r="A232" s="83">
        <f t="shared" si="1"/>
        <v>0</v>
      </c>
      <c r="B232" s="59"/>
      <c r="C232" s="56"/>
      <c r="D232" s="54"/>
      <c r="E232" s="55"/>
      <c r="F232" s="35">
        <f t="shared" si="2"/>
        <v>0</v>
      </c>
      <c r="G232" s="59"/>
      <c r="H232" s="57"/>
      <c r="I232" s="79">
        <f t="shared" si="3"/>
        <v>0</v>
      </c>
      <c r="J232" s="79">
        <f t="shared" si="3"/>
        <v>0</v>
      </c>
      <c r="K232" s="79">
        <f t="shared" si="3"/>
        <v>0</v>
      </c>
      <c r="L232" s="78">
        <f t="shared" si="3"/>
        <v>0</v>
      </c>
      <c r="M232" s="162"/>
    </row>
    <row r="233" spans="1:13" s="151" customFormat="1">
      <c r="A233" s="83">
        <f t="shared" si="1"/>
        <v>0</v>
      </c>
      <c r="B233" s="59"/>
      <c r="C233" s="56"/>
      <c r="D233" s="54"/>
      <c r="E233" s="55"/>
      <c r="F233" s="35">
        <f t="shared" si="2"/>
        <v>0</v>
      </c>
      <c r="G233" s="59"/>
      <c r="H233" s="57"/>
      <c r="I233" s="79">
        <f t="shared" si="3"/>
        <v>0</v>
      </c>
      <c r="J233" s="79">
        <f t="shared" si="3"/>
        <v>0</v>
      </c>
      <c r="K233" s="79">
        <f t="shared" si="3"/>
        <v>0</v>
      </c>
      <c r="L233" s="78">
        <f t="shared" si="3"/>
        <v>0</v>
      </c>
      <c r="M233" s="162"/>
    </row>
    <row r="234" spans="1:13" s="151" customFormat="1">
      <c r="A234" s="83">
        <f t="shared" si="1"/>
        <v>0</v>
      </c>
      <c r="B234" s="59"/>
      <c r="C234" s="56"/>
      <c r="D234" s="54"/>
      <c r="E234" s="55"/>
      <c r="F234" s="35">
        <f t="shared" si="2"/>
        <v>0</v>
      </c>
      <c r="G234" s="59"/>
      <c r="H234" s="57"/>
      <c r="I234" s="79">
        <f t="shared" si="3"/>
        <v>0</v>
      </c>
      <c r="J234" s="79">
        <f t="shared" si="3"/>
        <v>0</v>
      </c>
      <c r="K234" s="79">
        <f t="shared" si="3"/>
        <v>0</v>
      </c>
      <c r="L234" s="78">
        <f t="shared" si="3"/>
        <v>0</v>
      </c>
      <c r="M234" s="162"/>
    </row>
    <row r="235" spans="1:13" s="151" customFormat="1">
      <c r="A235" s="83">
        <f t="shared" si="1"/>
        <v>0</v>
      </c>
      <c r="B235" s="59"/>
      <c r="C235" s="56"/>
      <c r="D235" s="54"/>
      <c r="E235" s="55"/>
      <c r="F235" s="35">
        <f t="shared" si="2"/>
        <v>0</v>
      </c>
      <c r="G235" s="59"/>
      <c r="H235" s="57"/>
      <c r="I235" s="79">
        <f t="shared" si="3"/>
        <v>0</v>
      </c>
      <c r="J235" s="79">
        <f t="shared" si="3"/>
        <v>0</v>
      </c>
      <c r="K235" s="79">
        <f t="shared" si="3"/>
        <v>0</v>
      </c>
      <c r="L235" s="78">
        <f t="shared" si="3"/>
        <v>0</v>
      </c>
      <c r="M235" s="162"/>
    </row>
    <row r="236" spans="1:13" s="151" customFormat="1">
      <c r="A236" s="83">
        <f t="shared" si="1"/>
        <v>0</v>
      </c>
      <c r="B236" s="59"/>
      <c r="C236" s="56"/>
      <c r="D236" s="54"/>
      <c r="E236" s="55"/>
      <c r="F236" s="35">
        <f t="shared" si="2"/>
        <v>0</v>
      </c>
      <c r="G236" s="59"/>
      <c r="H236" s="57"/>
      <c r="I236" s="79">
        <f t="shared" si="3"/>
        <v>0</v>
      </c>
      <c r="J236" s="79">
        <f t="shared" si="3"/>
        <v>0</v>
      </c>
      <c r="K236" s="79">
        <f t="shared" si="3"/>
        <v>0</v>
      </c>
      <c r="L236" s="78">
        <f t="shared" si="3"/>
        <v>0</v>
      </c>
      <c r="M236" s="162"/>
    </row>
    <row r="237" spans="1:13" s="151" customFormat="1">
      <c r="A237" s="83">
        <f t="shared" si="1"/>
        <v>0</v>
      </c>
      <c r="B237" s="59"/>
      <c r="C237" s="56"/>
      <c r="D237" s="54"/>
      <c r="E237" s="55"/>
      <c r="F237" s="35">
        <f t="shared" si="2"/>
        <v>0</v>
      </c>
      <c r="G237" s="59"/>
      <c r="H237" s="57"/>
      <c r="I237" s="79">
        <f t="shared" si="3"/>
        <v>0</v>
      </c>
      <c r="J237" s="79">
        <f t="shared" si="3"/>
        <v>0</v>
      </c>
      <c r="K237" s="79">
        <f t="shared" si="3"/>
        <v>0</v>
      </c>
      <c r="L237" s="78">
        <f t="shared" si="3"/>
        <v>0</v>
      </c>
      <c r="M237" s="162"/>
    </row>
    <row r="238" spans="1:13" s="151" customFormat="1">
      <c r="A238" s="83">
        <f t="shared" si="1"/>
        <v>0</v>
      </c>
      <c r="B238" s="59"/>
      <c r="C238" s="56"/>
      <c r="D238" s="54"/>
      <c r="E238" s="55"/>
      <c r="F238" s="35">
        <f t="shared" si="2"/>
        <v>0</v>
      </c>
      <c r="G238" s="59"/>
      <c r="H238" s="57"/>
      <c r="I238" s="79">
        <f t="shared" si="3"/>
        <v>0</v>
      </c>
      <c r="J238" s="79">
        <f t="shared" si="3"/>
        <v>0</v>
      </c>
      <c r="K238" s="79">
        <f t="shared" si="3"/>
        <v>0</v>
      </c>
      <c r="L238" s="78">
        <f t="shared" si="3"/>
        <v>0</v>
      </c>
      <c r="M238" s="162"/>
    </row>
    <row r="239" spans="1:13" s="151" customFormat="1">
      <c r="A239" s="83">
        <f t="shared" si="1"/>
        <v>0</v>
      </c>
      <c r="B239" s="59"/>
      <c r="C239" s="56"/>
      <c r="D239" s="54"/>
      <c r="E239" s="55"/>
      <c r="F239" s="35">
        <f t="shared" si="2"/>
        <v>0</v>
      </c>
      <c r="G239" s="59"/>
      <c r="H239" s="57"/>
      <c r="I239" s="79">
        <f t="shared" si="3"/>
        <v>0</v>
      </c>
      <c r="J239" s="79">
        <f t="shared" si="3"/>
        <v>0</v>
      </c>
      <c r="K239" s="79">
        <f t="shared" si="3"/>
        <v>0</v>
      </c>
      <c r="L239" s="78">
        <f t="shared" si="3"/>
        <v>0</v>
      </c>
      <c r="M239" s="162"/>
    </row>
    <row r="240" spans="1:13" s="151" customFormat="1">
      <c r="A240" s="83">
        <f t="shared" si="1"/>
        <v>0</v>
      </c>
      <c r="B240" s="59"/>
      <c r="C240" s="56"/>
      <c r="D240" s="54"/>
      <c r="E240" s="55"/>
      <c r="F240" s="35">
        <f t="shared" si="2"/>
        <v>0</v>
      </c>
      <c r="G240" s="59"/>
      <c r="H240" s="57"/>
      <c r="I240" s="79">
        <f t="shared" si="3"/>
        <v>0</v>
      </c>
      <c r="J240" s="79">
        <f t="shared" si="3"/>
        <v>0</v>
      </c>
      <c r="K240" s="79">
        <f t="shared" si="3"/>
        <v>0</v>
      </c>
      <c r="L240" s="78">
        <f t="shared" si="3"/>
        <v>0</v>
      </c>
      <c r="M240" s="162"/>
    </row>
    <row r="241" spans="1:13" s="151" customFormat="1">
      <c r="A241" s="83">
        <f t="shared" si="1"/>
        <v>0</v>
      </c>
      <c r="B241" s="59"/>
      <c r="C241" s="56"/>
      <c r="D241" s="54"/>
      <c r="E241" s="55"/>
      <c r="F241" s="35">
        <f t="shared" si="2"/>
        <v>0</v>
      </c>
      <c r="G241" s="59"/>
      <c r="H241" s="57"/>
      <c r="I241" s="79">
        <f t="shared" si="3"/>
        <v>0</v>
      </c>
      <c r="J241" s="79">
        <f t="shared" si="3"/>
        <v>0</v>
      </c>
      <c r="K241" s="79">
        <f t="shared" si="3"/>
        <v>0</v>
      </c>
      <c r="L241" s="78">
        <f t="shared" si="3"/>
        <v>0</v>
      </c>
      <c r="M241" s="162"/>
    </row>
    <row r="242" spans="1:13" s="151" customFormat="1">
      <c r="A242" s="83">
        <f t="shared" si="1"/>
        <v>0</v>
      </c>
      <c r="B242" s="59"/>
      <c r="C242" s="56"/>
      <c r="D242" s="54"/>
      <c r="E242" s="55"/>
      <c r="F242" s="35">
        <f t="shared" si="2"/>
        <v>0</v>
      </c>
      <c r="G242" s="59"/>
      <c r="H242" s="57"/>
      <c r="I242" s="79">
        <f t="shared" si="3"/>
        <v>0</v>
      </c>
      <c r="J242" s="79">
        <f t="shared" si="3"/>
        <v>0</v>
      </c>
      <c r="K242" s="79">
        <f t="shared" si="3"/>
        <v>0</v>
      </c>
      <c r="L242" s="78">
        <f t="shared" si="3"/>
        <v>0</v>
      </c>
      <c r="M242" s="162"/>
    </row>
    <row r="243" spans="1:13" s="151" customFormat="1">
      <c r="A243" s="83">
        <f t="shared" si="1"/>
        <v>0</v>
      </c>
      <c r="B243" s="59"/>
      <c r="C243" s="56"/>
      <c r="D243" s="54"/>
      <c r="E243" s="55"/>
      <c r="F243" s="35">
        <f t="shared" si="2"/>
        <v>0</v>
      </c>
      <c r="G243" s="59"/>
      <c r="H243" s="57"/>
      <c r="I243" s="79">
        <f t="shared" si="3"/>
        <v>0</v>
      </c>
      <c r="J243" s="79">
        <f t="shared" si="3"/>
        <v>0</v>
      </c>
      <c r="K243" s="79">
        <f t="shared" si="3"/>
        <v>0</v>
      </c>
      <c r="L243" s="78">
        <f t="shared" si="3"/>
        <v>0</v>
      </c>
      <c r="M243" s="162"/>
    </row>
    <row r="244" spans="1:13" s="151" customFormat="1">
      <c r="A244" s="83">
        <f t="shared" si="1"/>
        <v>0</v>
      </c>
      <c r="B244" s="59"/>
      <c r="C244" s="56"/>
      <c r="D244" s="54"/>
      <c r="E244" s="55"/>
      <c r="F244" s="35">
        <f t="shared" si="2"/>
        <v>0</v>
      </c>
      <c r="G244" s="59"/>
      <c r="H244" s="57"/>
      <c r="I244" s="79">
        <f t="shared" si="3"/>
        <v>0</v>
      </c>
      <c r="J244" s="79">
        <f t="shared" si="3"/>
        <v>0</v>
      </c>
      <c r="K244" s="79">
        <f t="shared" si="3"/>
        <v>0</v>
      </c>
      <c r="L244" s="78">
        <f t="shared" si="3"/>
        <v>0</v>
      </c>
      <c r="M244" s="162"/>
    </row>
    <row r="245" spans="1:13" s="151" customFormat="1">
      <c r="A245" s="83">
        <f t="shared" si="1"/>
        <v>0</v>
      </c>
      <c r="B245" s="59"/>
      <c r="C245" s="56"/>
      <c r="D245" s="54"/>
      <c r="E245" s="55"/>
      <c r="F245" s="35">
        <f t="shared" si="2"/>
        <v>0</v>
      </c>
      <c r="G245" s="59"/>
      <c r="H245" s="57"/>
      <c r="I245" s="79">
        <f t="shared" si="3"/>
        <v>0</v>
      </c>
      <c r="J245" s="79">
        <f t="shared" si="3"/>
        <v>0</v>
      </c>
      <c r="K245" s="79">
        <f t="shared" si="3"/>
        <v>0</v>
      </c>
      <c r="L245" s="78">
        <f t="shared" si="3"/>
        <v>0</v>
      </c>
      <c r="M245" s="162"/>
    </row>
    <row r="246" spans="1:13" s="151" customFormat="1">
      <c r="A246" s="83">
        <f t="shared" si="1"/>
        <v>0</v>
      </c>
      <c r="B246" s="59"/>
      <c r="C246" s="56"/>
      <c r="D246" s="54"/>
      <c r="E246" s="55"/>
      <c r="F246" s="35">
        <f t="shared" si="2"/>
        <v>0</v>
      </c>
      <c r="G246" s="59"/>
      <c r="H246" s="57"/>
      <c r="I246" s="79">
        <f t="shared" si="3"/>
        <v>0</v>
      </c>
      <c r="J246" s="79">
        <f t="shared" si="3"/>
        <v>0</v>
      </c>
      <c r="K246" s="79">
        <f t="shared" si="3"/>
        <v>0</v>
      </c>
      <c r="L246" s="78">
        <f t="shared" si="3"/>
        <v>0</v>
      </c>
      <c r="M246" s="162"/>
    </row>
    <row r="247" spans="1:13" s="151" customFormat="1">
      <c r="A247" s="83">
        <f t="shared" si="1"/>
        <v>0</v>
      </c>
      <c r="B247" s="59"/>
      <c r="C247" s="56"/>
      <c r="D247" s="54"/>
      <c r="E247" s="55"/>
      <c r="F247" s="35">
        <f t="shared" si="2"/>
        <v>0</v>
      </c>
      <c r="G247" s="59"/>
      <c r="H247" s="57"/>
      <c r="I247" s="79">
        <f t="shared" si="3"/>
        <v>0</v>
      </c>
      <c r="J247" s="79">
        <f t="shared" si="3"/>
        <v>0</v>
      </c>
      <c r="K247" s="79">
        <f t="shared" si="3"/>
        <v>0</v>
      </c>
      <c r="L247" s="78">
        <f t="shared" si="3"/>
        <v>0</v>
      </c>
      <c r="M247" s="162"/>
    </row>
    <row r="248" spans="1:13" s="151" customFormat="1">
      <c r="A248" s="83">
        <f t="shared" si="1"/>
        <v>0</v>
      </c>
      <c r="B248" s="59"/>
      <c r="C248" s="56"/>
      <c r="D248" s="54"/>
      <c r="E248" s="55"/>
      <c r="F248" s="35">
        <f t="shared" si="2"/>
        <v>0</v>
      </c>
      <c r="G248" s="59"/>
      <c r="H248" s="57"/>
      <c r="I248" s="79">
        <f t="shared" si="3"/>
        <v>0</v>
      </c>
      <c r="J248" s="79">
        <f t="shared" si="3"/>
        <v>0</v>
      </c>
      <c r="K248" s="79">
        <f t="shared" si="3"/>
        <v>0</v>
      </c>
      <c r="L248" s="78">
        <f t="shared" si="3"/>
        <v>0</v>
      </c>
      <c r="M248" s="162"/>
    </row>
    <row r="249" spans="1:13" s="151" customFormat="1">
      <c r="A249" s="83">
        <f t="shared" si="1"/>
        <v>0</v>
      </c>
      <c r="B249" s="59"/>
      <c r="C249" s="56"/>
      <c r="D249" s="54"/>
      <c r="E249" s="55"/>
      <c r="F249" s="35">
        <f t="shared" si="2"/>
        <v>0</v>
      </c>
      <c r="G249" s="59"/>
      <c r="H249" s="57"/>
      <c r="I249" s="79">
        <f t="shared" si="3"/>
        <v>0</v>
      </c>
      <c r="J249" s="79">
        <f t="shared" si="3"/>
        <v>0</v>
      </c>
      <c r="K249" s="79">
        <f t="shared" si="3"/>
        <v>0</v>
      </c>
      <c r="L249" s="78">
        <f t="shared" si="3"/>
        <v>0</v>
      </c>
      <c r="M249" s="162"/>
    </row>
    <row r="250" spans="1:13" s="151" customFormat="1">
      <c r="A250" s="83">
        <f t="shared" si="1"/>
        <v>0</v>
      </c>
      <c r="B250" s="59"/>
      <c r="C250" s="56"/>
      <c r="D250" s="54"/>
      <c r="E250" s="55"/>
      <c r="F250" s="35">
        <f t="shared" si="2"/>
        <v>0</v>
      </c>
      <c r="G250" s="59"/>
      <c r="H250" s="57"/>
      <c r="I250" s="79">
        <f t="shared" si="3"/>
        <v>0</v>
      </c>
      <c r="J250" s="79">
        <f t="shared" si="3"/>
        <v>0</v>
      </c>
      <c r="K250" s="79">
        <f t="shared" si="3"/>
        <v>0</v>
      </c>
      <c r="L250" s="78">
        <f t="shared" si="3"/>
        <v>0</v>
      </c>
      <c r="M250" s="162"/>
    </row>
    <row r="251" spans="1:13" s="151" customFormat="1">
      <c r="A251" s="83">
        <f t="shared" si="1"/>
        <v>0</v>
      </c>
      <c r="B251" s="59"/>
      <c r="C251" s="56"/>
      <c r="D251" s="54"/>
      <c r="E251" s="55"/>
      <c r="F251" s="35">
        <f t="shared" si="2"/>
        <v>0</v>
      </c>
      <c r="G251" s="59"/>
      <c r="H251" s="57"/>
      <c r="I251" s="79">
        <f t="shared" si="3"/>
        <v>0</v>
      </c>
      <c r="J251" s="79">
        <f t="shared" si="3"/>
        <v>0</v>
      </c>
      <c r="K251" s="79">
        <f t="shared" si="3"/>
        <v>0</v>
      </c>
      <c r="L251" s="78">
        <f t="shared" si="3"/>
        <v>0</v>
      </c>
      <c r="M251" s="162"/>
    </row>
    <row r="252" spans="1:13" s="151" customFormat="1">
      <c r="A252" s="83">
        <f t="shared" si="1"/>
        <v>0</v>
      </c>
      <c r="B252" s="59"/>
      <c r="C252" s="56"/>
      <c r="D252" s="54"/>
      <c r="E252" s="55"/>
      <c r="F252" s="35">
        <f t="shared" si="2"/>
        <v>0</v>
      </c>
      <c r="G252" s="59"/>
      <c r="H252" s="57"/>
      <c r="I252" s="79">
        <f t="shared" si="3"/>
        <v>0</v>
      </c>
      <c r="J252" s="79">
        <f t="shared" si="3"/>
        <v>0</v>
      </c>
      <c r="K252" s="79">
        <f t="shared" si="3"/>
        <v>0</v>
      </c>
      <c r="L252" s="78">
        <f t="shared" si="3"/>
        <v>0</v>
      </c>
      <c r="M252" s="162"/>
    </row>
    <row r="253" spans="1:13" s="151" customFormat="1">
      <c r="A253" s="83">
        <f t="shared" si="1"/>
        <v>0</v>
      </c>
      <c r="B253" s="59"/>
      <c r="C253" s="56"/>
      <c r="D253" s="54"/>
      <c r="E253" s="55"/>
      <c r="F253" s="35">
        <f t="shared" si="2"/>
        <v>0</v>
      </c>
      <c r="G253" s="59"/>
      <c r="H253" s="57"/>
      <c r="I253" s="79">
        <f t="shared" si="3"/>
        <v>0</v>
      </c>
      <c r="J253" s="79">
        <f t="shared" si="3"/>
        <v>0</v>
      </c>
      <c r="K253" s="79">
        <f t="shared" si="3"/>
        <v>0</v>
      </c>
      <c r="L253" s="78">
        <f t="shared" si="3"/>
        <v>0</v>
      </c>
      <c r="M253" s="162"/>
    </row>
    <row r="254" spans="1:13" s="151" customFormat="1">
      <c r="A254" s="83">
        <f t="shared" si="1"/>
        <v>0</v>
      </c>
      <c r="B254" s="59"/>
      <c r="C254" s="56"/>
      <c r="D254" s="54"/>
      <c r="E254" s="55"/>
      <c r="F254" s="35">
        <f t="shared" si="2"/>
        <v>0</v>
      </c>
      <c r="G254" s="59"/>
      <c r="H254" s="57"/>
      <c r="I254" s="79">
        <f t="shared" si="3"/>
        <v>0</v>
      </c>
      <c r="J254" s="79">
        <f t="shared" si="3"/>
        <v>0</v>
      </c>
      <c r="K254" s="79">
        <f t="shared" si="3"/>
        <v>0</v>
      </c>
      <c r="L254" s="78">
        <f t="shared" si="3"/>
        <v>0</v>
      </c>
      <c r="M254" s="162"/>
    </row>
    <row r="255" spans="1:13" s="151" customFormat="1">
      <c r="A255" s="83">
        <f t="shared" si="1"/>
        <v>0</v>
      </c>
      <c r="B255" s="59"/>
      <c r="C255" s="56"/>
      <c r="D255" s="54"/>
      <c r="E255" s="55"/>
      <c r="F255" s="35">
        <f t="shared" si="2"/>
        <v>0</v>
      </c>
      <c r="G255" s="59"/>
      <c r="H255" s="57"/>
      <c r="I255" s="79">
        <f t="shared" si="3"/>
        <v>0</v>
      </c>
      <c r="J255" s="79">
        <f t="shared" si="3"/>
        <v>0</v>
      </c>
      <c r="K255" s="79">
        <f t="shared" si="3"/>
        <v>0</v>
      </c>
      <c r="L255" s="78">
        <f t="shared" si="3"/>
        <v>0</v>
      </c>
      <c r="M255" s="162"/>
    </row>
    <row r="256" spans="1:13" s="151" customFormat="1">
      <c r="A256" s="83">
        <f t="shared" si="1"/>
        <v>0</v>
      </c>
      <c r="B256" s="59"/>
      <c r="C256" s="56"/>
      <c r="D256" s="54"/>
      <c r="E256" s="55"/>
      <c r="F256" s="35">
        <f t="shared" si="2"/>
        <v>0</v>
      </c>
      <c r="G256" s="59"/>
      <c r="H256" s="57"/>
      <c r="I256" s="79">
        <f t="shared" si="3"/>
        <v>0</v>
      </c>
      <c r="J256" s="79">
        <f t="shared" si="3"/>
        <v>0</v>
      </c>
      <c r="K256" s="79">
        <f t="shared" si="3"/>
        <v>0</v>
      </c>
      <c r="L256" s="78">
        <f t="shared" si="3"/>
        <v>0</v>
      </c>
      <c r="M256" s="162"/>
    </row>
    <row r="257" spans="1:13" s="151" customFormat="1">
      <c r="A257" s="83">
        <f t="shared" ref="A257:A321" si="4">A$192</f>
        <v>0</v>
      </c>
      <c r="B257" s="59"/>
      <c r="C257" s="56"/>
      <c r="D257" s="54"/>
      <c r="E257" s="55"/>
      <c r="F257" s="35">
        <f t="shared" ref="F257:F320" si="5">IF(AND((E257+D257/12)&gt;=2021.83,(E257+D257/12)&lt;=2022.75),"0",IF(AND((E257+D257/12)&gt;=2022.83,(E257+D257/12)&lt;=2023.75),"0",IF(AND((E257+D257/12)&gt;=2023.83,(E257+D257/12)&lt;=2024.75),"0",IF(AND((E257+D257/12)&gt;=2024.83,(E257+D257/12)&lt;=2025.75),"R-1",0))))</f>
        <v>0</v>
      </c>
      <c r="G257" s="59"/>
      <c r="H257" s="57"/>
      <c r="I257" s="79">
        <f t="shared" si="3"/>
        <v>0</v>
      </c>
      <c r="J257" s="79">
        <f t="shared" si="3"/>
        <v>0</v>
      </c>
      <c r="K257" s="79">
        <f t="shared" si="3"/>
        <v>0</v>
      </c>
      <c r="L257" s="78">
        <f t="shared" si="3"/>
        <v>0</v>
      </c>
      <c r="M257" s="162"/>
    </row>
    <row r="258" spans="1:13" s="151" customFormat="1">
      <c r="A258" s="83">
        <f t="shared" si="4"/>
        <v>0</v>
      </c>
      <c r="B258" s="59"/>
      <c r="C258" s="56"/>
      <c r="D258" s="54"/>
      <c r="E258" s="55"/>
      <c r="F258" s="35">
        <f t="shared" si="5"/>
        <v>0</v>
      </c>
      <c r="G258" s="59"/>
      <c r="H258" s="57"/>
      <c r="I258" s="79">
        <f t="shared" si="3"/>
        <v>0</v>
      </c>
      <c r="J258" s="79">
        <f t="shared" si="3"/>
        <v>0</v>
      </c>
      <c r="K258" s="79">
        <f t="shared" si="3"/>
        <v>0</v>
      </c>
      <c r="L258" s="78">
        <f t="shared" si="3"/>
        <v>0</v>
      </c>
      <c r="M258" s="162"/>
    </row>
    <row r="259" spans="1:13" s="151" customFormat="1">
      <c r="A259" s="83">
        <f t="shared" si="4"/>
        <v>0</v>
      </c>
      <c r="B259" s="59"/>
      <c r="C259" s="56"/>
      <c r="D259" s="54"/>
      <c r="E259" s="55"/>
      <c r="F259" s="35">
        <f t="shared" si="5"/>
        <v>0</v>
      </c>
      <c r="G259" s="59"/>
      <c r="H259" s="57"/>
      <c r="I259" s="79">
        <f t="shared" si="3"/>
        <v>0</v>
      </c>
      <c r="J259" s="79">
        <f t="shared" si="3"/>
        <v>0</v>
      </c>
      <c r="K259" s="79">
        <f t="shared" si="3"/>
        <v>0</v>
      </c>
      <c r="L259" s="78">
        <f t="shared" si="3"/>
        <v>0</v>
      </c>
      <c r="M259" s="162"/>
    </row>
    <row r="260" spans="1:13" s="151" customFormat="1">
      <c r="A260" s="83">
        <f t="shared" si="4"/>
        <v>0</v>
      </c>
      <c r="B260" s="59"/>
      <c r="C260" s="56"/>
      <c r="D260" s="54"/>
      <c r="E260" s="55"/>
      <c r="F260" s="35">
        <f t="shared" si="5"/>
        <v>0</v>
      </c>
      <c r="G260" s="59"/>
      <c r="H260" s="57"/>
      <c r="I260" s="79">
        <f t="shared" si="3"/>
        <v>0</v>
      </c>
      <c r="J260" s="79">
        <f t="shared" si="3"/>
        <v>0</v>
      </c>
      <c r="K260" s="79">
        <f t="shared" si="3"/>
        <v>0</v>
      </c>
      <c r="L260" s="78">
        <f t="shared" si="3"/>
        <v>0</v>
      </c>
      <c r="M260" s="162"/>
    </row>
    <row r="261" spans="1:13" s="151" customFormat="1">
      <c r="A261" s="83">
        <f t="shared" si="4"/>
        <v>0</v>
      </c>
      <c r="B261" s="59"/>
      <c r="C261" s="56"/>
      <c r="D261" s="54"/>
      <c r="E261" s="55"/>
      <c r="F261" s="35">
        <f t="shared" si="5"/>
        <v>0</v>
      </c>
      <c r="G261" s="59"/>
      <c r="H261" s="57"/>
      <c r="I261" s="79">
        <f t="shared" si="3"/>
        <v>0</v>
      </c>
      <c r="J261" s="79">
        <f t="shared" si="3"/>
        <v>0</v>
      </c>
      <c r="K261" s="79">
        <f t="shared" si="3"/>
        <v>0</v>
      </c>
      <c r="L261" s="78">
        <f t="shared" si="3"/>
        <v>0</v>
      </c>
      <c r="M261" s="162"/>
    </row>
    <row r="262" spans="1:13" s="151" customFormat="1">
      <c r="A262" s="83">
        <f t="shared" si="4"/>
        <v>0</v>
      </c>
      <c r="B262" s="59"/>
      <c r="C262" s="56"/>
      <c r="D262" s="54"/>
      <c r="E262" s="55"/>
      <c r="F262" s="35">
        <f t="shared" si="5"/>
        <v>0</v>
      </c>
      <c r="G262" s="59"/>
      <c r="H262" s="57"/>
      <c r="I262" s="79">
        <f t="shared" si="3"/>
        <v>0</v>
      </c>
      <c r="J262" s="79">
        <f t="shared" si="3"/>
        <v>0</v>
      </c>
      <c r="K262" s="79">
        <f t="shared" si="3"/>
        <v>0</v>
      </c>
      <c r="L262" s="78">
        <f t="shared" si="3"/>
        <v>0</v>
      </c>
      <c r="M262" s="162"/>
    </row>
    <row r="263" spans="1:13" s="151" customFormat="1">
      <c r="A263" s="83">
        <f t="shared" si="4"/>
        <v>0</v>
      </c>
      <c r="B263" s="59"/>
      <c r="C263" s="56"/>
      <c r="D263" s="54"/>
      <c r="E263" s="55"/>
      <c r="F263" s="35">
        <f t="shared" si="5"/>
        <v>0</v>
      </c>
      <c r="G263" s="59"/>
      <c r="H263" s="57"/>
      <c r="I263" s="79">
        <f t="shared" si="3"/>
        <v>0</v>
      </c>
      <c r="J263" s="79">
        <f t="shared" si="3"/>
        <v>0</v>
      </c>
      <c r="K263" s="79">
        <f t="shared" si="3"/>
        <v>0</v>
      </c>
      <c r="L263" s="78">
        <f t="shared" si="3"/>
        <v>0</v>
      </c>
      <c r="M263" s="162"/>
    </row>
    <row r="264" spans="1:13" s="151" customFormat="1">
      <c r="A264" s="83">
        <f t="shared" si="4"/>
        <v>0</v>
      </c>
      <c r="B264" s="59"/>
      <c r="C264" s="56"/>
      <c r="D264" s="54"/>
      <c r="E264" s="55"/>
      <c r="F264" s="35">
        <f t="shared" si="5"/>
        <v>0</v>
      </c>
      <c r="G264" s="59"/>
      <c r="H264" s="57"/>
      <c r="I264" s="79">
        <f t="shared" si="3"/>
        <v>0</v>
      </c>
      <c r="J264" s="79">
        <f t="shared" si="3"/>
        <v>0</v>
      </c>
      <c r="K264" s="79">
        <f t="shared" si="3"/>
        <v>0</v>
      </c>
      <c r="L264" s="78">
        <f t="shared" si="3"/>
        <v>0</v>
      </c>
      <c r="M264" s="162"/>
    </row>
    <row r="265" spans="1:13" s="151" customFormat="1">
      <c r="A265" s="83">
        <f t="shared" si="4"/>
        <v>0</v>
      </c>
      <c r="B265" s="59"/>
      <c r="C265" s="56"/>
      <c r="D265" s="54"/>
      <c r="E265" s="55"/>
      <c r="F265" s="35">
        <f t="shared" si="5"/>
        <v>0</v>
      </c>
      <c r="G265" s="59"/>
      <c r="H265" s="57"/>
      <c r="I265" s="79">
        <f t="shared" si="3"/>
        <v>0</v>
      </c>
      <c r="J265" s="79">
        <f t="shared" si="3"/>
        <v>0</v>
      </c>
      <c r="K265" s="79">
        <f t="shared" si="3"/>
        <v>0</v>
      </c>
      <c r="L265" s="78">
        <f t="shared" si="3"/>
        <v>0</v>
      </c>
      <c r="M265" s="162"/>
    </row>
    <row r="266" spans="1:13" s="151" customFormat="1">
      <c r="A266" s="83">
        <f t="shared" si="4"/>
        <v>0</v>
      </c>
      <c r="B266" s="59"/>
      <c r="C266" s="56"/>
      <c r="D266" s="54"/>
      <c r="E266" s="55"/>
      <c r="F266" s="35">
        <f t="shared" si="5"/>
        <v>0</v>
      </c>
      <c r="G266" s="59"/>
      <c r="H266" s="57"/>
      <c r="I266" s="79">
        <f t="shared" si="3"/>
        <v>0</v>
      </c>
      <c r="J266" s="79">
        <f t="shared" si="3"/>
        <v>0</v>
      </c>
      <c r="K266" s="79">
        <f t="shared" si="3"/>
        <v>0</v>
      </c>
      <c r="L266" s="78">
        <f t="shared" si="3"/>
        <v>0</v>
      </c>
      <c r="M266" s="162"/>
    </row>
    <row r="267" spans="1:13" s="151" customFormat="1">
      <c r="A267" s="83">
        <f t="shared" si="4"/>
        <v>0</v>
      </c>
      <c r="B267" s="59"/>
      <c r="C267" s="56"/>
      <c r="D267" s="54"/>
      <c r="E267" s="55"/>
      <c r="F267" s="35">
        <f t="shared" si="5"/>
        <v>0</v>
      </c>
      <c r="G267" s="59"/>
      <c r="H267" s="57"/>
      <c r="I267" s="79">
        <f t="shared" si="3"/>
        <v>0</v>
      </c>
      <c r="J267" s="79">
        <f t="shared" si="3"/>
        <v>0</v>
      </c>
      <c r="K267" s="79">
        <f t="shared" si="3"/>
        <v>0</v>
      </c>
      <c r="L267" s="78">
        <f t="shared" si="3"/>
        <v>0</v>
      </c>
      <c r="M267" s="162"/>
    </row>
    <row r="268" spans="1:13" s="151" customFormat="1">
      <c r="A268" s="83">
        <f t="shared" si="4"/>
        <v>0</v>
      </c>
      <c r="B268" s="59"/>
      <c r="C268" s="56"/>
      <c r="D268" s="54"/>
      <c r="E268" s="55"/>
      <c r="F268" s="35">
        <f t="shared" si="5"/>
        <v>0</v>
      </c>
      <c r="G268" s="59"/>
      <c r="H268" s="57"/>
      <c r="I268" s="79">
        <f t="shared" si="3"/>
        <v>0</v>
      </c>
      <c r="J268" s="79">
        <f t="shared" si="3"/>
        <v>0</v>
      </c>
      <c r="K268" s="79">
        <f t="shared" si="3"/>
        <v>0</v>
      </c>
      <c r="L268" s="78">
        <f t="shared" si="3"/>
        <v>0</v>
      </c>
      <c r="M268" s="162"/>
    </row>
    <row r="269" spans="1:13" s="151" customFormat="1">
      <c r="A269" s="83">
        <f t="shared" si="4"/>
        <v>0</v>
      </c>
      <c r="B269" s="59"/>
      <c r="C269" s="56"/>
      <c r="D269" s="54"/>
      <c r="E269" s="55"/>
      <c r="F269" s="35">
        <f t="shared" si="5"/>
        <v>0</v>
      </c>
      <c r="G269" s="59"/>
      <c r="H269" s="57"/>
      <c r="I269" s="79">
        <f t="shared" si="3"/>
        <v>0</v>
      </c>
      <c r="J269" s="79">
        <f t="shared" si="3"/>
        <v>0</v>
      </c>
      <c r="K269" s="79">
        <f t="shared" si="3"/>
        <v>0</v>
      </c>
      <c r="L269" s="78">
        <f t="shared" si="3"/>
        <v>0</v>
      </c>
      <c r="M269" s="162"/>
    </row>
    <row r="270" spans="1:13" s="151" customFormat="1">
      <c r="A270" s="83">
        <f t="shared" si="4"/>
        <v>0</v>
      </c>
      <c r="B270" s="59"/>
      <c r="C270" s="56"/>
      <c r="D270" s="54"/>
      <c r="E270" s="55"/>
      <c r="F270" s="35">
        <f t="shared" si="5"/>
        <v>0</v>
      </c>
      <c r="G270" s="59"/>
      <c r="H270" s="57"/>
      <c r="I270" s="79">
        <f t="shared" si="3"/>
        <v>0</v>
      </c>
      <c r="J270" s="79">
        <f t="shared" si="3"/>
        <v>0</v>
      </c>
      <c r="K270" s="79">
        <f t="shared" si="3"/>
        <v>0</v>
      </c>
      <c r="L270" s="78">
        <f t="shared" si="3"/>
        <v>0</v>
      </c>
      <c r="M270" s="162"/>
    </row>
    <row r="271" spans="1:13" s="151" customFormat="1">
      <c r="A271" s="83">
        <f t="shared" si="4"/>
        <v>0</v>
      </c>
      <c r="B271" s="59"/>
      <c r="C271" s="56"/>
      <c r="D271" s="54"/>
      <c r="E271" s="55"/>
      <c r="F271" s="35">
        <f t="shared" si="5"/>
        <v>0</v>
      </c>
      <c r="G271" s="59"/>
      <c r="H271" s="57"/>
      <c r="I271" s="79">
        <f t="shared" si="3"/>
        <v>0</v>
      </c>
      <c r="J271" s="79">
        <f t="shared" si="3"/>
        <v>0</v>
      </c>
      <c r="K271" s="79">
        <f t="shared" si="3"/>
        <v>0</v>
      </c>
      <c r="L271" s="78">
        <f t="shared" si="3"/>
        <v>0</v>
      </c>
      <c r="M271" s="162"/>
    </row>
    <row r="272" spans="1:13" s="151" customFormat="1">
      <c r="A272" s="83">
        <f t="shared" si="4"/>
        <v>0</v>
      </c>
      <c r="B272" s="59"/>
      <c r="C272" s="56"/>
      <c r="D272" s="54"/>
      <c r="E272" s="55"/>
      <c r="F272" s="35">
        <f t="shared" si="5"/>
        <v>0</v>
      </c>
      <c r="G272" s="59"/>
      <c r="H272" s="57"/>
      <c r="I272" s="79">
        <f t="shared" si="3"/>
        <v>0</v>
      </c>
      <c r="J272" s="79">
        <f t="shared" si="3"/>
        <v>0</v>
      </c>
      <c r="K272" s="79">
        <f t="shared" si="3"/>
        <v>0</v>
      </c>
      <c r="L272" s="78">
        <f t="shared" ref="L272:L335" si="6">+IF($F272=L$191,$H272,0)</f>
        <v>0</v>
      </c>
      <c r="M272" s="162"/>
    </row>
    <row r="273" spans="1:13" s="151" customFormat="1">
      <c r="A273" s="83">
        <f t="shared" si="4"/>
        <v>0</v>
      </c>
      <c r="B273" s="59"/>
      <c r="C273" s="56"/>
      <c r="D273" s="54"/>
      <c r="E273" s="55"/>
      <c r="F273" s="35">
        <f t="shared" si="5"/>
        <v>0</v>
      </c>
      <c r="G273" s="59"/>
      <c r="H273" s="57"/>
      <c r="I273" s="79">
        <f t="shared" ref="I273:K304" si="7">+IF($F273=I$191,$H273,0)</f>
        <v>0</v>
      </c>
      <c r="J273" s="79">
        <f t="shared" si="7"/>
        <v>0</v>
      </c>
      <c r="K273" s="79">
        <f t="shared" si="7"/>
        <v>0</v>
      </c>
      <c r="L273" s="78">
        <f t="shared" si="6"/>
        <v>0</v>
      </c>
      <c r="M273" s="162"/>
    </row>
    <row r="274" spans="1:13" s="151" customFormat="1">
      <c r="A274" s="83">
        <f t="shared" si="4"/>
        <v>0</v>
      </c>
      <c r="B274" s="59"/>
      <c r="C274" s="56"/>
      <c r="D274" s="54"/>
      <c r="E274" s="55"/>
      <c r="F274" s="35">
        <f t="shared" si="5"/>
        <v>0</v>
      </c>
      <c r="G274" s="59"/>
      <c r="H274" s="57"/>
      <c r="I274" s="79">
        <f t="shared" si="7"/>
        <v>0</v>
      </c>
      <c r="J274" s="79">
        <f t="shared" si="7"/>
        <v>0</v>
      </c>
      <c r="K274" s="79">
        <f t="shared" si="7"/>
        <v>0</v>
      </c>
      <c r="L274" s="78">
        <f t="shared" si="6"/>
        <v>0</v>
      </c>
      <c r="M274" s="162"/>
    </row>
    <row r="275" spans="1:13" s="151" customFormat="1">
      <c r="A275" s="83">
        <f t="shared" si="4"/>
        <v>0</v>
      </c>
      <c r="B275" s="59"/>
      <c r="C275" s="56"/>
      <c r="D275" s="54"/>
      <c r="E275" s="55"/>
      <c r="F275" s="35">
        <f t="shared" si="5"/>
        <v>0</v>
      </c>
      <c r="G275" s="59"/>
      <c r="H275" s="57"/>
      <c r="I275" s="79">
        <f t="shared" si="7"/>
        <v>0</v>
      </c>
      <c r="J275" s="79">
        <f t="shared" si="7"/>
        <v>0</v>
      </c>
      <c r="K275" s="79">
        <f t="shared" si="7"/>
        <v>0</v>
      </c>
      <c r="L275" s="78">
        <f t="shared" si="6"/>
        <v>0</v>
      </c>
      <c r="M275" s="162"/>
    </row>
    <row r="276" spans="1:13" s="151" customFormat="1">
      <c r="A276" s="83">
        <f t="shared" si="4"/>
        <v>0</v>
      </c>
      <c r="B276" s="59"/>
      <c r="C276" s="56"/>
      <c r="D276" s="54"/>
      <c r="E276" s="55"/>
      <c r="F276" s="35">
        <f t="shared" si="5"/>
        <v>0</v>
      </c>
      <c r="G276" s="59"/>
      <c r="H276" s="57"/>
      <c r="I276" s="79">
        <f t="shared" si="7"/>
        <v>0</v>
      </c>
      <c r="J276" s="79">
        <f t="shared" si="7"/>
        <v>0</v>
      </c>
      <c r="K276" s="79">
        <f t="shared" si="7"/>
        <v>0</v>
      </c>
      <c r="L276" s="78">
        <f t="shared" si="6"/>
        <v>0</v>
      </c>
      <c r="M276" s="162"/>
    </row>
    <row r="277" spans="1:13" s="151" customFormat="1">
      <c r="A277" s="83">
        <f t="shared" si="4"/>
        <v>0</v>
      </c>
      <c r="B277" s="59"/>
      <c r="C277" s="56"/>
      <c r="D277" s="54"/>
      <c r="E277" s="55"/>
      <c r="F277" s="35">
        <f t="shared" si="5"/>
        <v>0</v>
      </c>
      <c r="G277" s="59"/>
      <c r="H277" s="57"/>
      <c r="I277" s="79">
        <f t="shared" si="7"/>
        <v>0</v>
      </c>
      <c r="J277" s="79">
        <f t="shared" si="7"/>
        <v>0</v>
      </c>
      <c r="K277" s="79">
        <f t="shared" si="7"/>
        <v>0</v>
      </c>
      <c r="L277" s="78">
        <f t="shared" si="6"/>
        <v>0</v>
      </c>
      <c r="M277" s="162"/>
    </row>
    <row r="278" spans="1:13" s="151" customFormat="1">
      <c r="A278" s="83">
        <f t="shared" si="4"/>
        <v>0</v>
      </c>
      <c r="B278" s="59"/>
      <c r="C278" s="56"/>
      <c r="D278" s="54"/>
      <c r="E278" s="55"/>
      <c r="F278" s="35">
        <f t="shared" si="5"/>
        <v>0</v>
      </c>
      <c r="G278" s="59"/>
      <c r="H278" s="57"/>
      <c r="I278" s="79">
        <f t="shared" si="7"/>
        <v>0</v>
      </c>
      <c r="J278" s="79">
        <f t="shared" si="7"/>
        <v>0</v>
      </c>
      <c r="K278" s="79">
        <f t="shared" si="7"/>
        <v>0</v>
      </c>
      <c r="L278" s="78">
        <f t="shared" si="6"/>
        <v>0</v>
      </c>
      <c r="M278" s="162"/>
    </row>
    <row r="279" spans="1:13" s="151" customFormat="1">
      <c r="A279" s="83">
        <f t="shared" si="4"/>
        <v>0</v>
      </c>
      <c r="B279" s="59"/>
      <c r="C279" s="56"/>
      <c r="D279" s="54"/>
      <c r="E279" s="55"/>
      <c r="F279" s="35">
        <f t="shared" si="5"/>
        <v>0</v>
      </c>
      <c r="G279" s="59"/>
      <c r="H279" s="57"/>
      <c r="I279" s="79">
        <f t="shared" si="7"/>
        <v>0</v>
      </c>
      <c r="J279" s="79">
        <f t="shared" si="7"/>
        <v>0</v>
      </c>
      <c r="K279" s="79">
        <f t="shared" si="7"/>
        <v>0</v>
      </c>
      <c r="L279" s="78">
        <f t="shared" si="6"/>
        <v>0</v>
      </c>
      <c r="M279" s="162"/>
    </row>
    <row r="280" spans="1:13" s="151" customFormat="1">
      <c r="A280" s="83">
        <f t="shared" si="4"/>
        <v>0</v>
      </c>
      <c r="B280" s="59"/>
      <c r="C280" s="56"/>
      <c r="D280" s="54"/>
      <c r="E280" s="55"/>
      <c r="F280" s="35">
        <f t="shared" si="5"/>
        <v>0</v>
      </c>
      <c r="G280" s="59"/>
      <c r="H280" s="57"/>
      <c r="I280" s="79">
        <f t="shared" si="7"/>
        <v>0</v>
      </c>
      <c r="J280" s="79">
        <f t="shared" si="7"/>
        <v>0</v>
      </c>
      <c r="K280" s="79">
        <f t="shared" si="7"/>
        <v>0</v>
      </c>
      <c r="L280" s="78">
        <f t="shared" si="6"/>
        <v>0</v>
      </c>
      <c r="M280" s="162"/>
    </row>
    <row r="281" spans="1:13" s="151" customFormat="1">
      <c r="A281" s="83">
        <f t="shared" si="4"/>
        <v>0</v>
      </c>
      <c r="B281" s="59"/>
      <c r="C281" s="56"/>
      <c r="D281" s="54"/>
      <c r="E281" s="55"/>
      <c r="F281" s="35">
        <f t="shared" si="5"/>
        <v>0</v>
      </c>
      <c r="G281" s="59"/>
      <c r="H281" s="57"/>
      <c r="I281" s="79">
        <f t="shared" si="7"/>
        <v>0</v>
      </c>
      <c r="J281" s="79">
        <f t="shared" si="7"/>
        <v>0</v>
      </c>
      <c r="K281" s="79">
        <f t="shared" si="7"/>
        <v>0</v>
      </c>
      <c r="L281" s="78">
        <f t="shared" si="6"/>
        <v>0</v>
      </c>
      <c r="M281" s="162"/>
    </row>
    <row r="282" spans="1:13" s="151" customFormat="1">
      <c r="A282" s="83">
        <f t="shared" si="4"/>
        <v>0</v>
      </c>
      <c r="B282" s="59"/>
      <c r="C282" s="56"/>
      <c r="D282" s="54"/>
      <c r="E282" s="55"/>
      <c r="F282" s="35">
        <f t="shared" si="5"/>
        <v>0</v>
      </c>
      <c r="G282" s="59"/>
      <c r="H282" s="57"/>
      <c r="I282" s="79">
        <f t="shared" si="7"/>
        <v>0</v>
      </c>
      <c r="J282" s="79">
        <f t="shared" si="7"/>
        <v>0</v>
      </c>
      <c r="K282" s="79">
        <f t="shared" si="7"/>
        <v>0</v>
      </c>
      <c r="L282" s="78">
        <f t="shared" si="6"/>
        <v>0</v>
      </c>
      <c r="M282" s="162"/>
    </row>
    <row r="283" spans="1:13" s="151" customFormat="1">
      <c r="A283" s="83">
        <f t="shared" si="4"/>
        <v>0</v>
      </c>
      <c r="B283" s="59"/>
      <c r="C283" s="56"/>
      <c r="D283" s="54"/>
      <c r="E283" s="55"/>
      <c r="F283" s="35">
        <f t="shared" si="5"/>
        <v>0</v>
      </c>
      <c r="G283" s="59"/>
      <c r="H283" s="57"/>
      <c r="I283" s="79">
        <f t="shared" si="7"/>
        <v>0</v>
      </c>
      <c r="J283" s="79">
        <f t="shared" si="7"/>
        <v>0</v>
      </c>
      <c r="K283" s="79">
        <f t="shared" si="7"/>
        <v>0</v>
      </c>
      <c r="L283" s="78">
        <f t="shared" si="6"/>
        <v>0</v>
      </c>
      <c r="M283" s="162"/>
    </row>
    <row r="284" spans="1:13" s="151" customFormat="1">
      <c r="A284" s="83">
        <f t="shared" si="4"/>
        <v>0</v>
      </c>
      <c r="B284" s="59"/>
      <c r="C284" s="56"/>
      <c r="D284" s="54"/>
      <c r="E284" s="55"/>
      <c r="F284" s="35">
        <f t="shared" si="5"/>
        <v>0</v>
      </c>
      <c r="G284" s="59"/>
      <c r="H284" s="57"/>
      <c r="I284" s="79">
        <f t="shared" si="7"/>
        <v>0</v>
      </c>
      <c r="J284" s="79">
        <f t="shared" si="7"/>
        <v>0</v>
      </c>
      <c r="K284" s="79">
        <f t="shared" si="7"/>
        <v>0</v>
      </c>
      <c r="L284" s="78">
        <f t="shared" si="6"/>
        <v>0</v>
      </c>
      <c r="M284" s="162"/>
    </row>
    <row r="285" spans="1:13" s="151" customFormat="1">
      <c r="A285" s="83">
        <f t="shared" si="4"/>
        <v>0</v>
      </c>
      <c r="B285" s="59"/>
      <c r="C285" s="56"/>
      <c r="D285" s="54"/>
      <c r="E285" s="55"/>
      <c r="F285" s="35">
        <f t="shared" si="5"/>
        <v>0</v>
      </c>
      <c r="G285" s="59"/>
      <c r="H285" s="57"/>
      <c r="I285" s="79">
        <f t="shared" si="7"/>
        <v>0</v>
      </c>
      <c r="J285" s="79">
        <f t="shared" si="7"/>
        <v>0</v>
      </c>
      <c r="K285" s="79">
        <f t="shared" si="7"/>
        <v>0</v>
      </c>
      <c r="L285" s="78">
        <f t="shared" si="6"/>
        <v>0</v>
      </c>
      <c r="M285" s="162"/>
    </row>
    <row r="286" spans="1:13" s="151" customFormat="1">
      <c r="A286" s="83">
        <f t="shared" si="4"/>
        <v>0</v>
      </c>
      <c r="B286" s="59"/>
      <c r="C286" s="56"/>
      <c r="D286" s="54"/>
      <c r="E286" s="55"/>
      <c r="F286" s="35">
        <f t="shared" si="5"/>
        <v>0</v>
      </c>
      <c r="G286" s="59"/>
      <c r="H286" s="57"/>
      <c r="I286" s="79">
        <f t="shared" si="7"/>
        <v>0</v>
      </c>
      <c r="J286" s="79">
        <f t="shared" si="7"/>
        <v>0</v>
      </c>
      <c r="K286" s="79">
        <f t="shared" si="7"/>
        <v>0</v>
      </c>
      <c r="L286" s="78">
        <f t="shared" si="6"/>
        <v>0</v>
      </c>
      <c r="M286" s="162"/>
    </row>
    <row r="287" spans="1:13" s="151" customFormat="1">
      <c r="A287" s="83">
        <f t="shared" si="4"/>
        <v>0</v>
      </c>
      <c r="B287" s="59"/>
      <c r="C287" s="56"/>
      <c r="D287" s="54"/>
      <c r="E287" s="55"/>
      <c r="F287" s="35">
        <f t="shared" si="5"/>
        <v>0</v>
      </c>
      <c r="G287" s="59"/>
      <c r="H287" s="57"/>
      <c r="I287" s="79">
        <f t="shared" si="7"/>
        <v>0</v>
      </c>
      <c r="J287" s="79">
        <f t="shared" si="7"/>
        <v>0</v>
      </c>
      <c r="K287" s="79">
        <f t="shared" si="7"/>
        <v>0</v>
      </c>
      <c r="L287" s="78">
        <f t="shared" si="6"/>
        <v>0</v>
      </c>
      <c r="M287" s="162"/>
    </row>
    <row r="288" spans="1:13" s="151" customFormat="1">
      <c r="A288" s="83">
        <f t="shared" si="4"/>
        <v>0</v>
      </c>
      <c r="B288" s="59"/>
      <c r="C288" s="56"/>
      <c r="D288" s="54"/>
      <c r="E288" s="55"/>
      <c r="F288" s="35">
        <f t="shared" si="5"/>
        <v>0</v>
      </c>
      <c r="G288" s="59"/>
      <c r="H288" s="57"/>
      <c r="I288" s="79">
        <f t="shared" si="7"/>
        <v>0</v>
      </c>
      <c r="J288" s="79">
        <f t="shared" si="7"/>
        <v>0</v>
      </c>
      <c r="K288" s="79">
        <f t="shared" si="7"/>
        <v>0</v>
      </c>
      <c r="L288" s="78">
        <f t="shared" si="6"/>
        <v>0</v>
      </c>
      <c r="M288" s="162"/>
    </row>
    <row r="289" spans="1:13" s="151" customFormat="1">
      <c r="A289" s="83">
        <f t="shared" si="4"/>
        <v>0</v>
      </c>
      <c r="B289" s="59"/>
      <c r="C289" s="56"/>
      <c r="D289" s="54"/>
      <c r="E289" s="55"/>
      <c r="F289" s="35">
        <f t="shared" si="5"/>
        <v>0</v>
      </c>
      <c r="G289" s="59"/>
      <c r="H289" s="57"/>
      <c r="I289" s="79">
        <f t="shared" si="7"/>
        <v>0</v>
      </c>
      <c r="J289" s="79">
        <f t="shared" si="7"/>
        <v>0</v>
      </c>
      <c r="K289" s="79">
        <f t="shared" si="7"/>
        <v>0</v>
      </c>
      <c r="L289" s="78">
        <f t="shared" si="6"/>
        <v>0</v>
      </c>
      <c r="M289" s="162"/>
    </row>
    <row r="290" spans="1:13" s="151" customFormat="1">
      <c r="A290" s="83">
        <f t="shared" si="4"/>
        <v>0</v>
      </c>
      <c r="B290" s="59"/>
      <c r="C290" s="56"/>
      <c r="D290" s="54"/>
      <c r="E290" s="55"/>
      <c r="F290" s="35">
        <f t="shared" si="5"/>
        <v>0</v>
      </c>
      <c r="G290" s="59"/>
      <c r="H290" s="57"/>
      <c r="I290" s="79">
        <f t="shared" si="7"/>
        <v>0</v>
      </c>
      <c r="J290" s="79">
        <f t="shared" si="7"/>
        <v>0</v>
      </c>
      <c r="K290" s="79">
        <f t="shared" si="7"/>
        <v>0</v>
      </c>
      <c r="L290" s="78">
        <f t="shared" si="6"/>
        <v>0</v>
      </c>
      <c r="M290" s="162"/>
    </row>
    <row r="291" spans="1:13" s="151" customFormat="1">
      <c r="A291" s="83">
        <f t="shared" si="4"/>
        <v>0</v>
      </c>
      <c r="B291" s="59"/>
      <c r="C291" s="56"/>
      <c r="D291" s="54"/>
      <c r="E291" s="55"/>
      <c r="F291" s="35">
        <f t="shared" si="5"/>
        <v>0</v>
      </c>
      <c r="G291" s="59"/>
      <c r="H291" s="57"/>
      <c r="I291" s="79">
        <f t="shared" si="7"/>
        <v>0</v>
      </c>
      <c r="J291" s="79">
        <f t="shared" si="7"/>
        <v>0</v>
      </c>
      <c r="K291" s="79">
        <f t="shared" si="7"/>
        <v>0</v>
      </c>
      <c r="L291" s="78">
        <f t="shared" si="6"/>
        <v>0</v>
      </c>
      <c r="M291" s="162"/>
    </row>
    <row r="292" spans="1:13" s="151" customFormat="1">
      <c r="A292" s="83">
        <f t="shared" si="4"/>
        <v>0</v>
      </c>
      <c r="B292" s="59"/>
      <c r="C292" s="56"/>
      <c r="D292" s="54"/>
      <c r="E292" s="55"/>
      <c r="F292" s="35">
        <f t="shared" si="5"/>
        <v>0</v>
      </c>
      <c r="G292" s="59"/>
      <c r="H292" s="57"/>
      <c r="I292" s="79">
        <f t="shared" si="7"/>
        <v>0</v>
      </c>
      <c r="J292" s="79">
        <f t="shared" si="7"/>
        <v>0</v>
      </c>
      <c r="K292" s="79">
        <f t="shared" si="7"/>
        <v>0</v>
      </c>
      <c r="L292" s="78">
        <f t="shared" si="6"/>
        <v>0</v>
      </c>
      <c r="M292" s="162"/>
    </row>
    <row r="293" spans="1:13" s="151" customFormat="1">
      <c r="A293" s="83">
        <f t="shared" si="4"/>
        <v>0</v>
      </c>
      <c r="B293" s="59"/>
      <c r="C293" s="56"/>
      <c r="D293" s="54"/>
      <c r="E293" s="55"/>
      <c r="F293" s="35">
        <f t="shared" si="5"/>
        <v>0</v>
      </c>
      <c r="G293" s="59"/>
      <c r="H293" s="57"/>
      <c r="I293" s="79">
        <f t="shared" si="7"/>
        <v>0</v>
      </c>
      <c r="J293" s="79">
        <f t="shared" si="7"/>
        <v>0</v>
      </c>
      <c r="K293" s="79">
        <f t="shared" si="7"/>
        <v>0</v>
      </c>
      <c r="L293" s="78">
        <f t="shared" si="6"/>
        <v>0</v>
      </c>
      <c r="M293" s="162"/>
    </row>
    <row r="294" spans="1:13" s="151" customFormat="1">
      <c r="A294" s="83">
        <f t="shared" si="4"/>
        <v>0</v>
      </c>
      <c r="B294" s="59"/>
      <c r="C294" s="56"/>
      <c r="D294" s="54"/>
      <c r="E294" s="55"/>
      <c r="F294" s="35">
        <f t="shared" si="5"/>
        <v>0</v>
      </c>
      <c r="G294" s="59"/>
      <c r="H294" s="57"/>
      <c r="I294" s="79">
        <f t="shared" si="7"/>
        <v>0</v>
      </c>
      <c r="J294" s="79">
        <f t="shared" si="7"/>
        <v>0</v>
      </c>
      <c r="K294" s="79">
        <f t="shared" si="7"/>
        <v>0</v>
      </c>
      <c r="L294" s="78">
        <f t="shared" si="6"/>
        <v>0</v>
      </c>
      <c r="M294" s="162"/>
    </row>
    <row r="295" spans="1:13" s="151" customFormat="1">
      <c r="A295" s="83">
        <f t="shared" si="4"/>
        <v>0</v>
      </c>
      <c r="B295" s="59"/>
      <c r="C295" s="56"/>
      <c r="D295" s="54"/>
      <c r="E295" s="55"/>
      <c r="F295" s="35">
        <f t="shared" si="5"/>
        <v>0</v>
      </c>
      <c r="G295" s="59"/>
      <c r="H295" s="57"/>
      <c r="I295" s="79">
        <f t="shared" si="7"/>
        <v>0</v>
      </c>
      <c r="J295" s="79">
        <f t="shared" si="7"/>
        <v>0</v>
      </c>
      <c r="K295" s="79">
        <f t="shared" si="7"/>
        <v>0</v>
      </c>
      <c r="L295" s="78">
        <f t="shared" si="6"/>
        <v>0</v>
      </c>
      <c r="M295" s="162"/>
    </row>
    <row r="296" spans="1:13" s="151" customFormat="1">
      <c r="A296" s="83">
        <f t="shared" si="4"/>
        <v>0</v>
      </c>
      <c r="B296" s="59"/>
      <c r="C296" s="56"/>
      <c r="D296" s="54"/>
      <c r="E296" s="55"/>
      <c r="F296" s="35">
        <f t="shared" si="5"/>
        <v>0</v>
      </c>
      <c r="G296" s="59"/>
      <c r="H296" s="57"/>
      <c r="I296" s="79">
        <f t="shared" si="7"/>
        <v>0</v>
      </c>
      <c r="J296" s="79">
        <f t="shared" si="7"/>
        <v>0</v>
      </c>
      <c r="K296" s="79">
        <f t="shared" si="7"/>
        <v>0</v>
      </c>
      <c r="L296" s="78">
        <f t="shared" si="6"/>
        <v>0</v>
      </c>
      <c r="M296" s="162"/>
    </row>
    <row r="297" spans="1:13" s="151" customFormat="1">
      <c r="A297" s="83">
        <f t="shared" si="4"/>
        <v>0</v>
      </c>
      <c r="B297" s="59"/>
      <c r="C297" s="56"/>
      <c r="D297" s="54"/>
      <c r="E297" s="55"/>
      <c r="F297" s="35">
        <f t="shared" si="5"/>
        <v>0</v>
      </c>
      <c r="G297" s="59"/>
      <c r="H297" s="57"/>
      <c r="I297" s="79">
        <f t="shared" si="7"/>
        <v>0</v>
      </c>
      <c r="J297" s="79">
        <f t="shared" si="7"/>
        <v>0</v>
      </c>
      <c r="K297" s="79">
        <f t="shared" si="7"/>
        <v>0</v>
      </c>
      <c r="L297" s="78">
        <f t="shared" si="6"/>
        <v>0</v>
      </c>
      <c r="M297" s="162"/>
    </row>
    <row r="298" spans="1:13" s="151" customFormat="1">
      <c r="A298" s="83">
        <f t="shared" si="4"/>
        <v>0</v>
      </c>
      <c r="B298" s="59"/>
      <c r="C298" s="56"/>
      <c r="D298" s="54"/>
      <c r="E298" s="55"/>
      <c r="F298" s="35">
        <f t="shared" si="5"/>
        <v>0</v>
      </c>
      <c r="G298" s="59"/>
      <c r="H298" s="57"/>
      <c r="I298" s="79">
        <f t="shared" si="7"/>
        <v>0</v>
      </c>
      <c r="J298" s="79">
        <f t="shared" si="7"/>
        <v>0</v>
      </c>
      <c r="K298" s="79">
        <f t="shared" si="7"/>
        <v>0</v>
      </c>
      <c r="L298" s="78">
        <f t="shared" si="6"/>
        <v>0</v>
      </c>
      <c r="M298" s="162"/>
    </row>
    <row r="299" spans="1:13" s="151" customFormat="1">
      <c r="A299" s="83">
        <f t="shared" si="4"/>
        <v>0</v>
      </c>
      <c r="B299" s="59"/>
      <c r="C299" s="56"/>
      <c r="D299" s="54"/>
      <c r="E299" s="55"/>
      <c r="F299" s="35">
        <f t="shared" si="5"/>
        <v>0</v>
      </c>
      <c r="G299" s="59"/>
      <c r="H299" s="57"/>
      <c r="I299" s="79">
        <f t="shared" si="7"/>
        <v>0</v>
      </c>
      <c r="J299" s="79">
        <f t="shared" si="7"/>
        <v>0</v>
      </c>
      <c r="K299" s="79">
        <f t="shared" si="7"/>
        <v>0</v>
      </c>
      <c r="L299" s="78">
        <f t="shared" si="6"/>
        <v>0</v>
      </c>
      <c r="M299" s="162"/>
    </row>
    <row r="300" spans="1:13" s="151" customFormat="1">
      <c r="A300" s="83">
        <f t="shared" si="4"/>
        <v>0</v>
      </c>
      <c r="B300" s="59"/>
      <c r="C300" s="56"/>
      <c r="D300" s="54"/>
      <c r="E300" s="55"/>
      <c r="F300" s="35">
        <f t="shared" si="5"/>
        <v>0</v>
      </c>
      <c r="G300" s="59"/>
      <c r="H300" s="57"/>
      <c r="I300" s="79">
        <f t="shared" si="7"/>
        <v>0</v>
      </c>
      <c r="J300" s="79">
        <f t="shared" si="7"/>
        <v>0</v>
      </c>
      <c r="K300" s="79">
        <f t="shared" si="7"/>
        <v>0</v>
      </c>
      <c r="L300" s="78">
        <f t="shared" si="6"/>
        <v>0</v>
      </c>
      <c r="M300" s="162"/>
    </row>
    <row r="301" spans="1:13" s="151" customFormat="1">
      <c r="A301" s="83">
        <f t="shared" si="4"/>
        <v>0</v>
      </c>
      <c r="B301" s="59"/>
      <c r="C301" s="56"/>
      <c r="D301" s="54"/>
      <c r="E301" s="55"/>
      <c r="F301" s="35">
        <f t="shared" si="5"/>
        <v>0</v>
      </c>
      <c r="G301" s="59"/>
      <c r="H301" s="57"/>
      <c r="I301" s="79">
        <f t="shared" si="7"/>
        <v>0</v>
      </c>
      <c r="J301" s="79">
        <f t="shared" si="7"/>
        <v>0</v>
      </c>
      <c r="K301" s="79">
        <f t="shared" si="7"/>
        <v>0</v>
      </c>
      <c r="L301" s="78">
        <f t="shared" si="6"/>
        <v>0</v>
      </c>
      <c r="M301" s="162"/>
    </row>
    <row r="302" spans="1:13" s="151" customFormat="1">
      <c r="A302" s="83">
        <f t="shared" si="4"/>
        <v>0</v>
      </c>
      <c r="B302" s="59"/>
      <c r="C302" s="56"/>
      <c r="D302" s="54"/>
      <c r="E302" s="55"/>
      <c r="F302" s="35">
        <f t="shared" si="5"/>
        <v>0</v>
      </c>
      <c r="G302" s="59"/>
      <c r="H302" s="57"/>
      <c r="I302" s="79">
        <f t="shared" si="7"/>
        <v>0</v>
      </c>
      <c r="J302" s="79">
        <f t="shared" si="7"/>
        <v>0</v>
      </c>
      <c r="K302" s="79">
        <f t="shared" si="7"/>
        <v>0</v>
      </c>
      <c r="L302" s="78">
        <f t="shared" si="6"/>
        <v>0</v>
      </c>
      <c r="M302" s="162"/>
    </row>
    <row r="303" spans="1:13" s="151" customFormat="1">
      <c r="A303" s="83">
        <f t="shared" si="4"/>
        <v>0</v>
      </c>
      <c r="B303" s="59"/>
      <c r="C303" s="56"/>
      <c r="D303" s="54"/>
      <c r="E303" s="55"/>
      <c r="F303" s="35">
        <f t="shared" si="5"/>
        <v>0</v>
      </c>
      <c r="G303" s="59"/>
      <c r="H303" s="57"/>
      <c r="I303" s="79">
        <f t="shared" si="7"/>
        <v>0</v>
      </c>
      <c r="J303" s="79">
        <f t="shared" si="7"/>
        <v>0</v>
      </c>
      <c r="K303" s="79">
        <f t="shared" si="7"/>
        <v>0</v>
      </c>
      <c r="L303" s="78">
        <f t="shared" si="6"/>
        <v>0</v>
      </c>
      <c r="M303" s="162"/>
    </row>
    <row r="304" spans="1:13" s="151" customFormat="1">
      <c r="A304" s="83">
        <f t="shared" si="4"/>
        <v>0</v>
      </c>
      <c r="B304" s="59"/>
      <c r="C304" s="56"/>
      <c r="D304" s="54"/>
      <c r="E304" s="55"/>
      <c r="F304" s="35">
        <f t="shared" si="5"/>
        <v>0</v>
      </c>
      <c r="G304" s="59"/>
      <c r="H304" s="57"/>
      <c r="I304" s="79">
        <f t="shared" si="7"/>
        <v>0</v>
      </c>
      <c r="J304" s="79">
        <f t="shared" si="7"/>
        <v>0</v>
      </c>
      <c r="K304" s="79">
        <f t="shared" si="7"/>
        <v>0</v>
      </c>
      <c r="L304" s="78">
        <f t="shared" si="6"/>
        <v>0</v>
      </c>
      <c r="M304" s="162"/>
    </row>
    <row r="305" spans="1:13" s="151" customFormat="1">
      <c r="A305" s="83">
        <f t="shared" si="4"/>
        <v>0</v>
      </c>
      <c r="B305" s="59"/>
      <c r="C305" s="56"/>
      <c r="D305" s="54"/>
      <c r="E305" s="55"/>
      <c r="F305" s="35">
        <f t="shared" si="5"/>
        <v>0</v>
      </c>
      <c r="G305" s="59"/>
      <c r="H305" s="57"/>
      <c r="I305" s="79">
        <f t="shared" ref="I305:K336" si="8">+IF($F305=I$191,$H305,0)</f>
        <v>0</v>
      </c>
      <c r="J305" s="79">
        <f t="shared" si="8"/>
        <v>0</v>
      </c>
      <c r="K305" s="79">
        <f t="shared" si="8"/>
        <v>0</v>
      </c>
      <c r="L305" s="78">
        <f t="shared" si="6"/>
        <v>0</v>
      </c>
      <c r="M305" s="162"/>
    </row>
    <row r="306" spans="1:13" s="151" customFormat="1">
      <c r="A306" s="83">
        <f t="shared" si="4"/>
        <v>0</v>
      </c>
      <c r="B306" s="59"/>
      <c r="C306" s="56"/>
      <c r="D306" s="54"/>
      <c r="E306" s="55"/>
      <c r="F306" s="35">
        <f t="shared" si="5"/>
        <v>0</v>
      </c>
      <c r="G306" s="59"/>
      <c r="H306" s="57"/>
      <c r="I306" s="79">
        <f t="shared" si="8"/>
        <v>0</v>
      </c>
      <c r="J306" s="79">
        <f t="shared" si="8"/>
        <v>0</v>
      </c>
      <c r="K306" s="79">
        <f t="shared" si="8"/>
        <v>0</v>
      </c>
      <c r="L306" s="78">
        <f t="shared" si="6"/>
        <v>0</v>
      </c>
      <c r="M306" s="162"/>
    </row>
    <row r="307" spans="1:13" s="151" customFormat="1">
      <c r="A307" s="83">
        <f t="shared" si="4"/>
        <v>0</v>
      </c>
      <c r="B307" s="59"/>
      <c r="C307" s="56"/>
      <c r="D307" s="54"/>
      <c r="E307" s="55"/>
      <c r="F307" s="35">
        <f t="shared" si="5"/>
        <v>0</v>
      </c>
      <c r="G307" s="59"/>
      <c r="H307" s="57"/>
      <c r="I307" s="79">
        <f t="shared" si="8"/>
        <v>0</v>
      </c>
      <c r="J307" s="79">
        <f t="shared" si="8"/>
        <v>0</v>
      </c>
      <c r="K307" s="79">
        <f t="shared" si="8"/>
        <v>0</v>
      </c>
      <c r="L307" s="78">
        <f t="shared" si="6"/>
        <v>0</v>
      </c>
      <c r="M307" s="162"/>
    </row>
    <row r="308" spans="1:13" s="151" customFormat="1">
      <c r="A308" s="83">
        <f t="shared" si="4"/>
        <v>0</v>
      </c>
      <c r="B308" s="59"/>
      <c r="C308" s="56"/>
      <c r="D308" s="54"/>
      <c r="E308" s="55"/>
      <c r="F308" s="35">
        <f t="shared" si="5"/>
        <v>0</v>
      </c>
      <c r="G308" s="59"/>
      <c r="H308" s="57"/>
      <c r="I308" s="79">
        <f t="shared" si="8"/>
        <v>0</v>
      </c>
      <c r="J308" s="79">
        <f t="shared" si="8"/>
        <v>0</v>
      </c>
      <c r="K308" s="79">
        <f t="shared" si="8"/>
        <v>0</v>
      </c>
      <c r="L308" s="78">
        <f t="shared" si="6"/>
        <v>0</v>
      </c>
      <c r="M308" s="162"/>
    </row>
    <row r="309" spans="1:13" s="151" customFormat="1">
      <c r="A309" s="83">
        <f t="shared" si="4"/>
        <v>0</v>
      </c>
      <c r="B309" s="59"/>
      <c r="C309" s="56"/>
      <c r="D309" s="54"/>
      <c r="E309" s="55"/>
      <c r="F309" s="35">
        <f t="shared" si="5"/>
        <v>0</v>
      </c>
      <c r="G309" s="59"/>
      <c r="H309" s="57"/>
      <c r="I309" s="79">
        <f t="shared" si="8"/>
        <v>0</v>
      </c>
      <c r="J309" s="79">
        <f t="shared" si="8"/>
        <v>0</v>
      </c>
      <c r="K309" s="79">
        <f t="shared" si="8"/>
        <v>0</v>
      </c>
      <c r="L309" s="78">
        <f t="shared" si="6"/>
        <v>0</v>
      </c>
      <c r="M309" s="162"/>
    </row>
    <row r="310" spans="1:13" s="151" customFormat="1">
      <c r="A310" s="83">
        <f t="shared" si="4"/>
        <v>0</v>
      </c>
      <c r="B310" s="59"/>
      <c r="C310" s="56"/>
      <c r="D310" s="54"/>
      <c r="E310" s="55"/>
      <c r="F310" s="35">
        <f t="shared" si="5"/>
        <v>0</v>
      </c>
      <c r="G310" s="59"/>
      <c r="H310" s="57"/>
      <c r="I310" s="79">
        <f t="shared" si="8"/>
        <v>0</v>
      </c>
      <c r="J310" s="79">
        <f t="shared" si="8"/>
        <v>0</v>
      </c>
      <c r="K310" s="79">
        <f t="shared" si="8"/>
        <v>0</v>
      </c>
      <c r="L310" s="78">
        <f t="shared" si="6"/>
        <v>0</v>
      </c>
      <c r="M310" s="162"/>
    </row>
    <row r="311" spans="1:13" s="151" customFormat="1">
      <c r="A311" s="83">
        <f t="shared" si="4"/>
        <v>0</v>
      </c>
      <c r="B311" s="59"/>
      <c r="C311" s="56"/>
      <c r="D311" s="54"/>
      <c r="E311" s="55"/>
      <c r="F311" s="35">
        <f t="shared" si="5"/>
        <v>0</v>
      </c>
      <c r="G311" s="59"/>
      <c r="H311" s="57"/>
      <c r="I311" s="79">
        <f t="shared" si="8"/>
        <v>0</v>
      </c>
      <c r="J311" s="79">
        <f t="shared" si="8"/>
        <v>0</v>
      </c>
      <c r="K311" s="79">
        <f t="shared" si="8"/>
        <v>0</v>
      </c>
      <c r="L311" s="78">
        <f t="shared" si="6"/>
        <v>0</v>
      </c>
      <c r="M311" s="162"/>
    </row>
    <row r="312" spans="1:13" s="151" customFormat="1">
      <c r="A312" s="83">
        <f t="shared" si="4"/>
        <v>0</v>
      </c>
      <c r="B312" s="59"/>
      <c r="C312" s="56"/>
      <c r="D312" s="54"/>
      <c r="E312" s="55"/>
      <c r="F312" s="35">
        <f t="shared" si="5"/>
        <v>0</v>
      </c>
      <c r="G312" s="59"/>
      <c r="H312" s="57"/>
      <c r="I312" s="79">
        <f t="shared" si="8"/>
        <v>0</v>
      </c>
      <c r="J312" s="79">
        <f t="shared" si="8"/>
        <v>0</v>
      </c>
      <c r="K312" s="79">
        <f t="shared" si="8"/>
        <v>0</v>
      </c>
      <c r="L312" s="78">
        <f t="shared" si="6"/>
        <v>0</v>
      </c>
      <c r="M312" s="162"/>
    </row>
    <row r="313" spans="1:13" s="151" customFormat="1">
      <c r="A313" s="83">
        <f t="shared" si="4"/>
        <v>0</v>
      </c>
      <c r="B313" s="59"/>
      <c r="C313" s="56"/>
      <c r="D313" s="54"/>
      <c r="E313" s="55"/>
      <c r="F313" s="35">
        <f t="shared" si="5"/>
        <v>0</v>
      </c>
      <c r="G313" s="59"/>
      <c r="H313" s="57"/>
      <c r="I313" s="79">
        <f t="shared" si="8"/>
        <v>0</v>
      </c>
      <c r="J313" s="79">
        <f t="shared" si="8"/>
        <v>0</v>
      </c>
      <c r="K313" s="79">
        <f t="shared" si="8"/>
        <v>0</v>
      </c>
      <c r="L313" s="78">
        <f t="shared" si="6"/>
        <v>0</v>
      </c>
      <c r="M313" s="162"/>
    </row>
    <row r="314" spans="1:13" s="151" customFormat="1">
      <c r="A314" s="83">
        <f t="shared" si="4"/>
        <v>0</v>
      </c>
      <c r="B314" s="59"/>
      <c r="C314" s="56"/>
      <c r="D314" s="54"/>
      <c r="E314" s="55"/>
      <c r="F314" s="35">
        <f t="shared" si="5"/>
        <v>0</v>
      </c>
      <c r="G314" s="59"/>
      <c r="H314" s="57"/>
      <c r="I314" s="79">
        <f t="shared" si="8"/>
        <v>0</v>
      </c>
      <c r="J314" s="79">
        <f t="shared" si="8"/>
        <v>0</v>
      </c>
      <c r="K314" s="79">
        <f t="shared" si="8"/>
        <v>0</v>
      </c>
      <c r="L314" s="78">
        <f t="shared" si="6"/>
        <v>0</v>
      </c>
      <c r="M314" s="162"/>
    </row>
    <row r="315" spans="1:13" s="151" customFormat="1">
      <c r="A315" s="83">
        <f t="shared" si="4"/>
        <v>0</v>
      </c>
      <c r="B315" s="59"/>
      <c r="C315" s="56"/>
      <c r="D315" s="54"/>
      <c r="E315" s="55"/>
      <c r="F315" s="35">
        <f t="shared" si="5"/>
        <v>0</v>
      </c>
      <c r="G315" s="59"/>
      <c r="H315" s="57"/>
      <c r="I315" s="79">
        <f t="shared" si="8"/>
        <v>0</v>
      </c>
      <c r="J315" s="79">
        <f t="shared" si="8"/>
        <v>0</v>
      </c>
      <c r="K315" s="79">
        <f t="shared" si="8"/>
        <v>0</v>
      </c>
      <c r="L315" s="78">
        <f t="shared" si="6"/>
        <v>0</v>
      </c>
      <c r="M315" s="162"/>
    </row>
    <row r="316" spans="1:13" s="151" customFormat="1">
      <c r="A316" s="83">
        <f t="shared" si="4"/>
        <v>0</v>
      </c>
      <c r="B316" s="59"/>
      <c r="C316" s="56"/>
      <c r="D316" s="54"/>
      <c r="E316" s="55"/>
      <c r="F316" s="35">
        <f t="shared" si="5"/>
        <v>0</v>
      </c>
      <c r="G316" s="59"/>
      <c r="H316" s="57"/>
      <c r="I316" s="79">
        <f t="shared" si="8"/>
        <v>0</v>
      </c>
      <c r="J316" s="79">
        <f t="shared" si="8"/>
        <v>0</v>
      </c>
      <c r="K316" s="79">
        <f t="shared" si="8"/>
        <v>0</v>
      </c>
      <c r="L316" s="78">
        <f t="shared" si="6"/>
        <v>0</v>
      </c>
      <c r="M316" s="162"/>
    </row>
    <row r="317" spans="1:13" s="151" customFormat="1">
      <c r="A317" s="83">
        <f t="shared" si="4"/>
        <v>0</v>
      </c>
      <c r="B317" s="59"/>
      <c r="C317" s="56"/>
      <c r="D317" s="54"/>
      <c r="E317" s="55"/>
      <c r="F317" s="35">
        <f t="shared" si="5"/>
        <v>0</v>
      </c>
      <c r="G317" s="59"/>
      <c r="H317" s="57"/>
      <c r="I317" s="79">
        <f t="shared" si="8"/>
        <v>0</v>
      </c>
      <c r="J317" s="79">
        <f t="shared" si="8"/>
        <v>0</v>
      </c>
      <c r="K317" s="79">
        <f t="shared" si="8"/>
        <v>0</v>
      </c>
      <c r="L317" s="78">
        <f t="shared" si="6"/>
        <v>0</v>
      </c>
      <c r="M317" s="162"/>
    </row>
    <row r="318" spans="1:13" s="151" customFormat="1">
      <c r="A318" s="83">
        <f t="shared" si="4"/>
        <v>0</v>
      </c>
      <c r="B318" s="59"/>
      <c r="C318" s="56"/>
      <c r="D318" s="54"/>
      <c r="E318" s="55"/>
      <c r="F318" s="35">
        <f t="shared" si="5"/>
        <v>0</v>
      </c>
      <c r="G318" s="59"/>
      <c r="H318" s="57"/>
      <c r="I318" s="79">
        <f t="shared" si="8"/>
        <v>0</v>
      </c>
      <c r="J318" s="79">
        <f t="shared" si="8"/>
        <v>0</v>
      </c>
      <c r="K318" s="79">
        <f t="shared" si="8"/>
        <v>0</v>
      </c>
      <c r="L318" s="78">
        <f t="shared" si="6"/>
        <v>0</v>
      </c>
      <c r="M318" s="162"/>
    </row>
    <row r="319" spans="1:13" s="151" customFormat="1">
      <c r="A319" s="83">
        <f t="shared" si="4"/>
        <v>0</v>
      </c>
      <c r="B319" s="59"/>
      <c r="C319" s="56"/>
      <c r="D319" s="54"/>
      <c r="E319" s="55"/>
      <c r="F319" s="35">
        <f t="shared" si="5"/>
        <v>0</v>
      </c>
      <c r="G319" s="59"/>
      <c r="H319" s="57"/>
      <c r="I319" s="79">
        <f t="shared" si="8"/>
        <v>0</v>
      </c>
      <c r="J319" s="79">
        <f t="shared" si="8"/>
        <v>0</v>
      </c>
      <c r="K319" s="79">
        <f t="shared" si="8"/>
        <v>0</v>
      </c>
      <c r="L319" s="78">
        <f t="shared" si="6"/>
        <v>0</v>
      </c>
      <c r="M319" s="162"/>
    </row>
    <row r="320" spans="1:13" s="151" customFormat="1">
      <c r="A320" s="83">
        <f t="shared" si="4"/>
        <v>0</v>
      </c>
      <c r="B320" s="59"/>
      <c r="C320" s="56"/>
      <c r="D320" s="54"/>
      <c r="E320" s="55"/>
      <c r="F320" s="35">
        <f t="shared" si="5"/>
        <v>0</v>
      </c>
      <c r="G320" s="59"/>
      <c r="H320" s="57"/>
      <c r="I320" s="79">
        <f t="shared" si="8"/>
        <v>0</v>
      </c>
      <c r="J320" s="79">
        <f t="shared" si="8"/>
        <v>0</v>
      </c>
      <c r="K320" s="79">
        <f t="shared" si="8"/>
        <v>0</v>
      </c>
      <c r="L320" s="78">
        <f t="shared" si="6"/>
        <v>0</v>
      </c>
      <c r="M320" s="162"/>
    </row>
    <row r="321" spans="1:13" s="151" customFormat="1">
      <c r="A321" s="83">
        <f t="shared" si="4"/>
        <v>0</v>
      </c>
      <c r="B321" s="59"/>
      <c r="C321" s="56"/>
      <c r="D321" s="54"/>
      <c r="E321" s="55"/>
      <c r="F321" s="35">
        <f t="shared" ref="F321:F384" si="9">IF(AND((E321+D321/12)&gt;=2021.83,(E321+D321/12)&lt;=2022.75),"0",IF(AND((E321+D321/12)&gt;=2022.83,(E321+D321/12)&lt;=2023.75),"0",IF(AND((E321+D321/12)&gt;=2023.83,(E321+D321/12)&lt;=2024.75),"0",IF(AND((E321+D321/12)&gt;=2024.83,(E321+D321/12)&lt;=2025.75),"R-1",0))))</f>
        <v>0</v>
      </c>
      <c r="G321" s="59"/>
      <c r="H321" s="57"/>
      <c r="I321" s="79">
        <f t="shared" si="8"/>
        <v>0</v>
      </c>
      <c r="J321" s="79">
        <f t="shared" si="8"/>
        <v>0</v>
      </c>
      <c r="K321" s="79">
        <f t="shared" si="8"/>
        <v>0</v>
      </c>
      <c r="L321" s="78">
        <f t="shared" si="6"/>
        <v>0</v>
      </c>
      <c r="M321" s="162"/>
    </row>
    <row r="322" spans="1:13" s="151" customFormat="1">
      <c r="A322" s="83">
        <f t="shared" ref="A322:A385" si="10">A$192</f>
        <v>0</v>
      </c>
      <c r="B322" s="59"/>
      <c r="C322" s="56"/>
      <c r="D322" s="54"/>
      <c r="E322" s="55"/>
      <c r="F322" s="35">
        <f t="shared" si="9"/>
        <v>0</v>
      </c>
      <c r="G322" s="59"/>
      <c r="H322" s="57"/>
      <c r="I322" s="79">
        <f t="shared" si="8"/>
        <v>0</v>
      </c>
      <c r="J322" s="79">
        <f t="shared" si="8"/>
        <v>0</v>
      </c>
      <c r="K322" s="79">
        <f t="shared" si="8"/>
        <v>0</v>
      </c>
      <c r="L322" s="78">
        <f t="shared" si="6"/>
        <v>0</v>
      </c>
      <c r="M322" s="162"/>
    </row>
    <row r="323" spans="1:13" s="151" customFormat="1">
      <c r="A323" s="83">
        <f t="shared" si="10"/>
        <v>0</v>
      </c>
      <c r="B323" s="59"/>
      <c r="C323" s="56"/>
      <c r="D323" s="54"/>
      <c r="E323" s="55"/>
      <c r="F323" s="35">
        <f t="shared" si="9"/>
        <v>0</v>
      </c>
      <c r="G323" s="59"/>
      <c r="H323" s="57"/>
      <c r="I323" s="79">
        <f t="shared" si="8"/>
        <v>0</v>
      </c>
      <c r="J323" s="79">
        <f t="shared" si="8"/>
        <v>0</v>
      </c>
      <c r="K323" s="79">
        <f t="shared" si="8"/>
        <v>0</v>
      </c>
      <c r="L323" s="78">
        <f t="shared" si="6"/>
        <v>0</v>
      </c>
      <c r="M323" s="162"/>
    </row>
    <row r="324" spans="1:13" s="151" customFormat="1">
      <c r="A324" s="83">
        <f t="shared" si="10"/>
        <v>0</v>
      </c>
      <c r="B324" s="59"/>
      <c r="C324" s="56"/>
      <c r="D324" s="54"/>
      <c r="E324" s="55"/>
      <c r="F324" s="35">
        <f t="shared" si="9"/>
        <v>0</v>
      </c>
      <c r="G324" s="59"/>
      <c r="H324" s="57"/>
      <c r="I324" s="79">
        <f t="shared" si="8"/>
        <v>0</v>
      </c>
      <c r="J324" s="79">
        <f t="shared" si="8"/>
        <v>0</v>
      </c>
      <c r="K324" s="79">
        <f t="shared" si="8"/>
        <v>0</v>
      </c>
      <c r="L324" s="78">
        <f t="shared" si="6"/>
        <v>0</v>
      </c>
      <c r="M324" s="162"/>
    </row>
    <row r="325" spans="1:13" s="151" customFormat="1">
      <c r="A325" s="83">
        <f t="shared" si="10"/>
        <v>0</v>
      </c>
      <c r="B325" s="59"/>
      <c r="C325" s="56"/>
      <c r="D325" s="54"/>
      <c r="E325" s="55"/>
      <c r="F325" s="35">
        <f t="shared" si="9"/>
        <v>0</v>
      </c>
      <c r="G325" s="59"/>
      <c r="H325" s="57"/>
      <c r="I325" s="79">
        <f t="shared" si="8"/>
        <v>0</v>
      </c>
      <c r="J325" s="79">
        <f t="shared" si="8"/>
        <v>0</v>
      </c>
      <c r="K325" s="79">
        <f t="shared" si="8"/>
        <v>0</v>
      </c>
      <c r="L325" s="78">
        <f t="shared" si="6"/>
        <v>0</v>
      </c>
      <c r="M325" s="162"/>
    </row>
    <row r="326" spans="1:13" s="151" customFormat="1">
      <c r="A326" s="83">
        <f t="shared" si="10"/>
        <v>0</v>
      </c>
      <c r="B326" s="59"/>
      <c r="C326" s="56"/>
      <c r="D326" s="54"/>
      <c r="E326" s="55"/>
      <c r="F326" s="35">
        <f t="shared" si="9"/>
        <v>0</v>
      </c>
      <c r="G326" s="59"/>
      <c r="H326" s="57"/>
      <c r="I326" s="79">
        <f t="shared" si="8"/>
        <v>0</v>
      </c>
      <c r="J326" s="79">
        <f t="shared" si="8"/>
        <v>0</v>
      </c>
      <c r="K326" s="79">
        <f t="shared" si="8"/>
        <v>0</v>
      </c>
      <c r="L326" s="78">
        <f t="shared" si="6"/>
        <v>0</v>
      </c>
      <c r="M326" s="162"/>
    </row>
    <row r="327" spans="1:13" s="151" customFormat="1">
      <c r="A327" s="83">
        <f t="shared" si="10"/>
        <v>0</v>
      </c>
      <c r="B327" s="59"/>
      <c r="C327" s="56"/>
      <c r="D327" s="54"/>
      <c r="E327" s="55"/>
      <c r="F327" s="35">
        <f t="shared" si="9"/>
        <v>0</v>
      </c>
      <c r="G327" s="59"/>
      <c r="H327" s="57"/>
      <c r="I327" s="79">
        <f t="shared" si="8"/>
        <v>0</v>
      </c>
      <c r="J327" s="79">
        <f t="shared" si="8"/>
        <v>0</v>
      </c>
      <c r="K327" s="79">
        <f t="shared" si="8"/>
        <v>0</v>
      </c>
      <c r="L327" s="78">
        <f t="shared" si="6"/>
        <v>0</v>
      </c>
      <c r="M327" s="162"/>
    </row>
    <row r="328" spans="1:13" s="151" customFormat="1">
      <c r="A328" s="83">
        <f t="shared" si="10"/>
        <v>0</v>
      </c>
      <c r="B328" s="59"/>
      <c r="C328" s="56"/>
      <c r="D328" s="54"/>
      <c r="E328" s="55"/>
      <c r="F328" s="35">
        <f t="shared" si="9"/>
        <v>0</v>
      </c>
      <c r="G328" s="59"/>
      <c r="H328" s="57"/>
      <c r="I328" s="79">
        <f t="shared" si="8"/>
        <v>0</v>
      </c>
      <c r="J328" s="79">
        <f t="shared" si="8"/>
        <v>0</v>
      </c>
      <c r="K328" s="79">
        <f t="shared" si="8"/>
        <v>0</v>
      </c>
      <c r="L328" s="78">
        <f t="shared" si="6"/>
        <v>0</v>
      </c>
      <c r="M328" s="162"/>
    </row>
    <row r="329" spans="1:13" s="151" customFormat="1">
      <c r="A329" s="83">
        <f t="shared" si="10"/>
        <v>0</v>
      </c>
      <c r="B329" s="59"/>
      <c r="C329" s="56"/>
      <c r="D329" s="54"/>
      <c r="E329" s="55"/>
      <c r="F329" s="35">
        <f t="shared" si="9"/>
        <v>0</v>
      </c>
      <c r="G329" s="59"/>
      <c r="H329" s="57"/>
      <c r="I329" s="79">
        <f t="shared" si="8"/>
        <v>0</v>
      </c>
      <c r="J329" s="79">
        <f t="shared" si="8"/>
        <v>0</v>
      </c>
      <c r="K329" s="79">
        <f t="shared" si="8"/>
        <v>0</v>
      </c>
      <c r="L329" s="78">
        <f t="shared" si="6"/>
        <v>0</v>
      </c>
      <c r="M329" s="162"/>
    </row>
    <row r="330" spans="1:13" s="151" customFormat="1">
      <c r="A330" s="83">
        <f t="shared" si="10"/>
        <v>0</v>
      </c>
      <c r="B330" s="59"/>
      <c r="C330" s="56"/>
      <c r="D330" s="54"/>
      <c r="E330" s="55"/>
      <c r="F330" s="35">
        <f t="shared" si="9"/>
        <v>0</v>
      </c>
      <c r="G330" s="59"/>
      <c r="H330" s="57"/>
      <c r="I330" s="79">
        <f t="shared" si="8"/>
        <v>0</v>
      </c>
      <c r="J330" s="79">
        <f t="shared" si="8"/>
        <v>0</v>
      </c>
      <c r="K330" s="79">
        <f t="shared" si="8"/>
        <v>0</v>
      </c>
      <c r="L330" s="78">
        <f t="shared" si="6"/>
        <v>0</v>
      </c>
      <c r="M330" s="162"/>
    </row>
    <row r="331" spans="1:13" s="151" customFormat="1">
      <c r="A331" s="83">
        <f t="shared" si="10"/>
        <v>0</v>
      </c>
      <c r="B331" s="59"/>
      <c r="C331" s="56"/>
      <c r="D331" s="54"/>
      <c r="E331" s="55"/>
      <c r="F331" s="35">
        <f t="shared" si="9"/>
        <v>0</v>
      </c>
      <c r="G331" s="59"/>
      <c r="H331" s="57"/>
      <c r="I331" s="79">
        <f t="shared" si="8"/>
        <v>0</v>
      </c>
      <c r="J331" s="79">
        <f t="shared" si="8"/>
        <v>0</v>
      </c>
      <c r="K331" s="79">
        <f t="shared" si="8"/>
        <v>0</v>
      </c>
      <c r="L331" s="78">
        <f t="shared" si="6"/>
        <v>0</v>
      </c>
      <c r="M331" s="162"/>
    </row>
    <row r="332" spans="1:13" s="151" customFormat="1">
      <c r="A332" s="83">
        <f t="shared" si="10"/>
        <v>0</v>
      </c>
      <c r="B332" s="59"/>
      <c r="C332" s="56"/>
      <c r="D332" s="54"/>
      <c r="E332" s="55"/>
      <c r="F332" s="35">
        <f t="shared" si="9"/>
        <v>0</v>
      </c>
      <c r="G332" s="59"/>
      <c r="H332" s="57"/>
      <c r="I332" s="79">
        <f t="shared" si="8"/>
        <v>0</v>
      </c>
      <c r="J332" s="79">
        <f t="shared" si="8"/>
        <v>0</v>
      </c>
      <c r="K332" s="79">
        <f t="shared" si="8"/>
        <v>0</v>
      </c>
      <c r="L332" s="78">
        <f t="shared" si="6"/>
        <v>0</v>
      </c>
      <c r="M332" s="162"/>
    </row>
    <row r="333" spans="1:13" s="151" customFormat="1">
      <c r="A333" s="83">
        <f t="shared" si="10"/>
        <v>0</v>
      </c>
      <c r="B333" s="59"/>
      <c r="C333" s="56"/>
      <c r="D333" s="54"/>
      <c r="E333" s="55"/>
      <c r="F333" s="35">
        <f t="shared" si="9"/>
        <v>0</v>
      </c>
      <c r="G333" s="59"/>
      <c r="H333" s="57"/>
      <c r="I333" s="79">
        <f t="shared" si="8"/>
        <v>0</v>
      </c>
      <c r="J333" s="79">
        <f t="shared" si="8"/>
        <v>0</v>
      </c>
      <c r="K333" s="79">
        <f t="shared" si="8"/>
        <v>0</v>
      </c>
      <c r="L333" s="78">
        <f t="shared" si="6"/>
        <v>0</v>
      </c>
      <c r="M333" s="162"/>
    </row>
    <row r="334" spans="1:13" s="151" customFormat="1">
      <c r="A334" s="83">
        <f t="shared" si="10"/>
        <v>0</v>
      </c>
      <c r="B334" s="59"/>
      <c r="C334" s="56"/>
      <c r="D334" s="54"/>
      <c r="E334" s="55"/>
      <c r="F334" s="35">
        <f t="shared" si="9"/>
        <v>0</v>
      </c>
      <c r="G334" s="59"/>
      <c r="H334" s="57"/>
      <c r="I334" s="79">
        <f t="shared" si="8"/>
        <v>0</v>
      </c>
      <c r="J334" s="79">
        <f t="shared" si="8"/>
        <v>0</v>
      </c>
      <c r="K334" s="79">
        <f t="shared" si="8"/>
        <v>0</v>
      </c>
      <c r="L334" s="78">
        <f t="shared" si="6"/>
        <v>0</v>
      </c>
      <c r="M334" s="162"/>
    </row>
    <row r="335" spans="1:13" s="151" customFormat="1">
      <c r="A335" s="83">
        <f t="shared" si="10"/>
        <v>0</v>
      </c>
      <c r="B335" s="59"/>
      <c r="C335" s="56"/>
      <c r="D335" s="54"/>
      <c r="E335" s="55"/>
      <c r="F335" s="35">
        <f t="shared" si="9"/>
        <v>0</v>
      </c>
      <c r="G335" s="59"/>
      <c r="H335" s="57"/>
      <c r="I335" s="79">
        <f t="shared" si="8"/>
        <v>0</v>
      </c>
      <c r="J335" s="79">
        <f t="shared" si="8"/>
        <v>0</v>
      </c>
      <c r="K335" s="79">
        <f t="shared" si="8"/>
        <v>0</v>
      </c>
      <c r="L335" s="78">
        <f t="shared" si="6"/>
        <v>0</v>
      </c>
      <c r="M335" s="162"/>
    </row>
    <row r="336" spans="1:13" s="151" customFormat="1">
      <c r="A336" s="83">
        <f t="shared" si="10"/>
        <v>0</v>
      </c>
      <c r="B336" s="59"/>
      <c r="C336" s="56"/>
      <c r="D336" s="54"/>
      <c r="E336" s="55"/>
      <c r="F336" s="35">
        <f t="shared" si="9"/>
        <v>0</v>
      </c>
      <c r="G336" s="59"/>
      <c r="H336" s="57"/>
      <c r="I336" s="79">
        <f t="shared" si="8"/>
        <v>0</v>
      </c>
      <c r="J336" s="79">
        <f>+IF($F336=J$191,$H336,0)</f>
        <v>0</v>
      </c>
      <c r="K336" s="79">
        <f>+IF($F336=K$191,$H336,0)</f>
        <v>0</v>
      </c>
      <c r="L336" s="78">
        <f t="shared" ref="L336:L399" si="11">+IF($F336=L$191,$H336,0)</f>
        <v>0</v>
      </c>
      <c r="M336" s="162"/>
    </row>
    <row r="337" spans="1:13" s="151" customFormat="1">
      <c r="A337" s="83">
        <f t="shared" si="10"/>
        <v>0</v>
      </c>
      <c r="B337" s="59"/>
      <c r="C337" s="56"/>
      <c r="D337" s="54"/>
      <c r="E337" s="55"/>
      <c r="F337" s="35">
        <f t="shared" si="9"/>
        <v>0</v>
      </c>
      <c r="G337" s="59"/>
      <c r="H337" s="57"/>
      <c r="I337" s="79">
        <f t="shared" ref="I337:L400" si="12">+IF($F337=I$191,$H337,0)</f>
        <v>0</v>
      </c>
      <c r="J337" s="79">
        <f t="shared" si="12"/>
        <v>0</v>
      </c>
      <c r="K337" s="79">
        <f t="shared" si="12"/>
        <v>0</v>
      </c>
      <c r="L337" s="78">
        <f t="shared" si="11"/>
        <v>0</v>
      </c>
      <c r="M337" s="162"/>
    </row>
    <row r="338" spans="1:13" s="151" customFormat="1">
      <c r="A338" s="83">
        <f t="shared" si="10"/>
        <v>0</v>
      </c>
      <c r="B338" s="59"/>
      <c r="C338" s="56"/>
      <c r="D338" s="54"/>
      <c r="E338" s="55"/>
      <c r="F338" s="35">
        <f t="shared" si="9"/>
        <v>0</v>
      </c>
      <c r="G338" s="59"/>
      <c r="H338" s="57"/>
      <c r="I338" s="79">
        <f t="shared" si="12"/>
        <v>0</v>
      </c>
      <c r="J338" s="79">
        <f t="shared" si="12"/>
        <v>0</v>
      </c>
      <c r="K338" s="79">
        <f t="shared" si="12"/>
        <v>0</v>
      </c>
      <c r="L338" s="78">
        <f t="shared" si="11"/>
        <v>0</v>
      </c>
      <c r="M338" s="162"/>
    </row>
    <row r="339" spans="1:13" s="151" customFormat="1">
      <c r="A339" s="83">
        <f t="shared" si="10"/>
        <v>0</v>
      </c>
      <c r="B339" s="59"/>
      <c r="C339" s="56"/>
      <c r="D339" s="54"/>
      <c r="E339" s="55"/>
      <c r="F339" s="35">
        <f t="shared" si="9"/>
        <v>0</v>
      </c>
      <c r="G339" s="59"/>
      <c r="H339" s="57"/>
      <c r="I339" s="79">
        <f t="shared" si="12"/>
        <v>0</v>
      </c>
      <c r="J339" s="79">
        <f t="shared" si="12"/>
        <v>0</v>
      </c>
      <c r="K339" s="79">
        <f t="shared" si="12"/>
        <v>0</v>
      </c>
      <c r="L339" s="78">
        <f t="shared" si="11"/>
        <v>0</v>
      </c>
      <c r="M339" s="162"/>
    </row>
    <row r="340" spans="1:13" s="151" customFormat="1">
      <c r="A340" s="83">
        <f t="shared" si="10"/>
        <v>0</v>
      </c>
      <c r="B340" s="59"/>
      <c r="C340" s="56"/>
      <c r="D340" s="54"/>
      <c r="E340" s="55"/>
      <c r="F340" s="35">
        <f t="shared" si="9"/>
        <v>0</v>
      </c>
      <c r="G340" s="59"/>
      <c r="H340" s="57"/>
      <c r="I340" s="79">
        <f t="shared" si="12"/>
        <v>0</v>
      </c>
      <c r="J340" s="79">
        <f t="shared" si="12"/>
        <v>0</v>
      </c>
      <c r="K340" s="79">
        <f t="shared" si="12"/>
        <v>0</v>
      </c>
      <c r="L340" s="78">
        <f t="shared" si="11"/>
        <v>0</v>
      </c>
      <c r="M340" s="162"/>
    </row>
    <row r="341" spans="1:13" s="151" customFormat="1">
      <c r="A341" s="83">
        <f t="shared" si="10"/>
        <v>0</v>
      </c>
      <c r="B341" s="59"/>
      <c r="C341" s="56"/>
      <c r="D341" s="54"/>
      <c r="E341" s="55"/>
      <c r="F341" s="35">
        <f t="shared" si="9"/>
        <v>0</v>
      </c>
      <c r="G341" s="59"/>
      <c r="H341" s="57"/>
      <c r="I341" s="79">
        <f t="shared" si="12"/>
        <v>0</v>
      </c>
      <c r="J341" s="79">
        <f t="shared" si="12"/>
        <v>0</v>
      </c>
      <c r="K341" s="79">
        <f t="shared" si="12"/>
        <v>0</v>
      </c>
      <c r="L341" s="78">
        <f t="shared" si="11"/>
        <v>0</v>
      </c>
      <c r="M341" s="162"/>
    </row>
    <row r="342" spans="1:13" s="151" customFormat="1">
      <c r="A342" s="83">
        <f t="shared" si="10"/>
        <v>0</v>
      </c>
      <c r="B342" s="59"/>
      <c r="C342" s="56"/>
      <c r="D342" s="54"/>
      <c r="E342" s="55"/>
      <c r="F342" s="35">
        <f t="shared" si="9"/>
        <v>0</v>
      </c>
      <c r="G342" s="59"/>
      <c r="H342" s="57"/>
      <c r="I342" s="79">
        <f t="shared" si="12"/>
        <v>0</v>
      </c>
      <c r="J342" s="79">
        <f t="shared" si="12"/>
        <v>0</v>
      </c>
      <c r="K342" s="79">
        <f t="shared" si="12"/>
        <v>0</v>
      </c>
      <c r="L342" s="78">
        <f t="shared" si="11"/>
        <v>0</v>
      </c>
      <c r="M342" s="162"/>
    </row>
    <row r="343" spans="1:13" s="151" customFormat="1">
      <c r="A343" s="83">
        <f t="shared" si="10"/>
        <v>0</v>
      </c>
      <c r="B343" s="59"/>
      <c r="C343" s="56"/>
      <c r="D343" s="54"/>
      <c r="E343" s="55"/>
      <c r="F343" s="35">
        <f t="shared" si="9"/>
        <v>0</v>
      </c>
      <c r="G343" s="59"/>
      <c r="H343" s="57"/>
      <c r="I343" s="79">
        <f t="shared" si="12"/>
        <v>0</v>
      </c>
      <c r="J343" s="79">
        <f t="shared" si="12"/>
        <v>0</v>
      </c>
      <c r="K343" s="79">
        <f t="shared" si="12"/>
        <v>0</v>
      </c>
      <c r="L343" s="78">
        <f t="shared" si="11"/>
        <v>0</v>
      </c>
      <c r="M343" s="162"/>
    </row>
    <row r="344" spans="1:13" s="151" customFormat="1">
      <c r="A344" s="83">
        <f t="shared" si="10"/>
        <v>0</v>
      </c>
      <c r="B344" s="59"/>
      <c r="C344" s="56"/>
      <c r="D344" s="54"/>
      <c r="E344" s="55"/>
      <c r="F344" s="35">
        <f t="shared" si="9"/>
        <v>0</v>
      </c>
      <c r="G344" s="59"/>
      <c r="H344" s="57"/>
      <c r="I344" s="79">
        <f t="shared" si="12"/>
        <v>0</v>
      </c>
      <c r="J344" s="79">
        <f t="shared" si="12"/>
        <v>0</v>
      </c>
      <c r="K344" s="79">
        <f t="shared" si="12"/>
        <v>0</v>
      </c>
      <c r="L344" s="78">
        <f t="shared" si="11"/>
        <v>0</v>
      </c>
      <c r="M344" s="162"/>
    </row>
    <row r="345" spans="1:13" s="151" customFormat="1">
      <c r="A345" s="83">
        <f t="shared" si="10"/>
        <v>0</v>
      </c>
      <c r="B345" s="59"/>
      <c r="C345" s="56"/>
      <c r="D345" s="54"/>
      <c r="E345" s="55"/>
      <c r="F345" s="35">
        <f t="shared" si="9"/>
        <v>0</v>
      </c>
      <c r="G345" s="59"/>
      <c r="H345" s="57"/>
      <c r="I345" s="79">
        <f t="shared" si="12"/>
        <v>0</v>
      </c>
      <c r="J345" s="79">
        <f t="shared" si="12"/>
        <v>0</v>
      </c>
      <c r="K345" s="79">
        <f t="shared" si="12"/>
        <v>0</v>
      </c>
      <c r="L345" s="78">
        <f t="shared" si="11"/>
        <v>0</v>
      </c>
      <c r="M345" s="162"/>
    </row>
    <row r="346" spans="1:13" s="151" customFormat="1">
      <c r="A346" s="83">
        <f t="shared" si="10"/>
        <v>0</v>
      </c>
      <c r="B346" s="59"/>
      <c r="C346" s="56"/>
      <c r="D346" s="54"/>
      <c r="E346" s="55"/>
      <c r="F346" s="35">
        <f t="shared" si="9"/>
        <v>0</v>
      </c>
      <c r="G346" s="59"/>
      <c r="H346" s="57"/>
      <c r="I346" s="79">
        <f t="shared" si="12"/>
        <v>0</v>
      </c>
      <c r="J346" s="79">
        <f t="shared" si="12"/>
        <v>0</v>
      </c>
      <c r="K346" s="79">
        <f t="shared" si="12"/>
        <v>0</v>
      </c>
      <c r="L346" s="78">
        <f t="shared" si="11"/>
        <v>0</v>
      </c>
      <c r="M346" s="162"/>
    </row>
    <row r="347" spans="1:13" s="151" customFormat="1">
      <c r="A347" s="83">
        <f t="shared" si="10"/>
        <v>0</v>
      </c>
      <c r="B347" s="59"/>
      <c r="C347" s="56"/>
      <c r="D347" s="54"/>
      <c r="E347" s="55"/>
      <c r="F347" s="35">
        <f t="shared" si="9"/>
        <v>0</v>
      </c>
      <c r="G347" s="59"/>
      <c r="H347" s="57"/>
      <c r="I347" s="79">
        <f t="shared" si="12"/>
        <v>0</v>
      </c>
      <c r="J347" s="79">
        <f t="shared" si="12"/>
        <v>0</v>
      </c>
      <c r="K347" s="79">
        <f t="shared" si="12"/>
        <v>0</v>
      </c>
      <c r="L347" s="78">
        <f t="shared" si="11"/>
        <v>0</v>
      </c>
      <c r="M347" s="162"/>
    </row>
    <row r="348" spans="1:13" s="151" customFormat="1">
      <c r="A348" s="83">
        <f t="shared" si="10"/>
        <v>0</v>
      </c>
      <c r="B348" s="59"/>
      <c r="C348" s="56"/>
      <c r="D348" s="54"/>
      <c r="E348" s="55"/>
      <c r="F348" s="35">
        <f t="shared" si="9"/>
        <v>0</v>
      </c>
      <c r="G348" s="59"/>
      <c r="H348" s="57"/>
      <c r="I348" s="79">
        <f t="shared" si="12"/>
        <v>0</v>
      </c>
      <c r="J348" s="79">
        <f t="shared" si="12"/>
        <v>0</v>
      </c>
      <c r="K348" s="79">
        <f t="shared" si="12"/>
        <v>0</v>
      </c>
      <c r="L348" s="78">
        <f t="shared" si="11"/>
        <v>0</v>
      </c>
      <c r="M348" s="162"/>
    </row>
    <row r="349" spans="1:13" s="151" customFormat="1">
      <c r="A349" s="83">
        <f t="shared" si="10"/>
        <v>0</v>
      </c>
      <c r="B349" s="59"/>
      <c r="C349" s="56"/>
      <c r="D349" s="54"/>
      <c r="E349" s="55"/>
      <c r="F349" s="35">
        <f t="shared" si="9"/>
        <v>0</v>
      </c>
      <c r="G349" s="59"/>
      <c r="H349" s="57"/>
      <c r="I349" s="79">
        <f t="shared" si="12"/>
        <v>0</v>
      </c>
      <c r="J349" s="79">
        <f t="shared" si="12"/>
        <v>0</v>
      </c>
      <c r="K349" s="79">
        <f t="shared" si="12"/>
        <v>0</v>
      </c>
      <c r="L349" s="78">
        <f t="shared" si="11"/>
        <v>0</v>
      </c>
      <c r="M349" s="162"/>
    </row>
    <row r="350" spans="1:13" s="151" customFormat="1">
      <c r="A350" s="83">
        <f t="shared" si="10"/>
        <v>0</v>
      </c>
      <c r="B350" s="59"/>
      <c r="C350" s="56"/>
      <c r="D350" s="54"/>
      <c r="E350" s="55"/>
      <c r="F350" s="35">
        <f t="shared" si="9"/>
        <v>0</v>
      </c>
      <c r="G350" s="59"/>
      <c r="H350" s="57"/>
      <c r="I350" s="79">
        <f t="shared" si="12"/>
        <v>0</v>
      </c>
      <c r="J350" s="79">
        <f t="shared" si="12"/>
        <v>0</v>
      </c>
      <c r="K350" s="79">
        <f t="shared" si="12"/>
        <v>0</v>
      </c>
      <c r="L350" s="78">
        <f t="shared" si="11"/>
        <v>0</v>
      </c>
      <c r="M350" s="162"/>
    </row>
    <row r="351" spans="1:13" s="151" customFormat="1">
      <c r="A351" s="83">
        <f t="shared" si="10"/>
        <v>0</v>
      </c>
      <c r="B351" s="59"/>
      <c r="C351" s="56"/>
      <c r="D351" s="54"/>
      <c r="E351" s="55"/>
      <c r="F351" s="35">
        <f t="shared" si="9"/>
        <v>0</v>
      </c>
      <c r="G351" s="59"/>
      <c r="H351" s="57"/>
      <c r="I351" s="79">
        <f t="shared" si="12"/>
        <v>0</v>
      </c>
      <c r="J351" s="79">
        <f t="shared" si="12"/>
        <v>0</v>
      </c>
      <c r="K351" s="79">
        <f t="shared" si="12"/>
        <v>0</v>
      </c>
      <c r="L351" s="78">
        <f t="shared" si="11"/>
        <v>0</v>
      </c>
      <c r="M351" s="162"/>
    </row>
    <row r="352" spans="1:13" s="151" customFormat="1">
      <c r="A352" s="83">
        <f t="shared" si="10"/>
        <v>0</v>
      </c>
      <c r="B352" s="59"/>
      <c r="C352" s="56"/>
      <c r="D352" s="54"/>
      <c r="E352" s="55"/>
      <c r="F352" s="35">
        <f t="shared" si="9"/>
        <v>0</v>
      </c>
      <c r="G352" s="59"/>
      <c r="H352" s="57"/>
      <c r="I352" s="79">
        <f t="shared" si="12"/>
        <v>0</v>
      </c>
      <c r="J352" s="79">
        <f t="shared" si="12"/>
        <v>0</v>
      </c>
      <c r="K352" s="79">
        <f t="shared" si="12"/>
        <v>0</v>
      </c>
      <c r="L352" s="78">
        <f t="shared" si="11"/>
        <v>0</v>
      </c>
      <c r="M352" s="162"/>
    </row>
    <row r="353" spans="1:13" s="151" customFormat="1">
      <c r="A353" s="83">
        <f t="shared" si="10"/>
        <v>0</v>
      </c>
      <c r="B353" s="59"/>
      <c r="C353" s="56"/>
      <c r="D353" s="54"/>
      <c r="E353" s="55"/>
      <c r="F353" s="35">
        <f t="shared" si="9"/>
        <v>0</v>
      </c>
      <c r="G353" s="59"/>
      <c r="H353" s="57"/>
      <c r="I353" s="79">
        <f t="shared" si="12"/>
        <v>0</v>
      </c>
      <c r="J353" s="79">
        <f t="shared" si="12"/>
        <v>0</v>
      </c>
      <c r="K353" s="79">
        <f t="shared" si="12"/>
        <v>0</v>
      </c>
      <c r="L353" s="78">
        <f t="shared" si="11"/>
        <v>0</v>
      </c>
      <c r="M353" s="162"/>
    </row>
    <row r="354" spans="1:13" s="151" customFormat="1">
      <c r="A354" s="83">
        <f t="shared" si="10"/>
        <v>0</v>
      </c>
      <c r="B354" s="59"/>
      <c r="C354" s="56"/>
      <c r="D354" s="54"/>
      <c r="E354" s="55"/>
      <c r="F354" s="35">
        <f t="shared" si="9"/>
        <v>0</v>
      </c>
      <c r="G354" s="59"/>
      <c r="H354" s="57"/>
      <c r="I354" s="79">
        <f t="shared" si="12"/>
        <v>0</v>
      </c>
      <c r="J354" s="79">
        <f t="shared" si="12"/>
        <v>0</v>
      </c>
      <c r="K354" s="79">
        <f t="shared" si="12"/>
        <v>0</v>
      </c>
      <c r="L354" s="78">
        <f t="shared" si="11"/>
        <v>0</v>
      </c>
      <c r="M354" s="162"/>
    </row>
    <row r="355" spans="1:13" s="151" customFormat="1">
      <c r="A355" s="83">
        <f t="shared" si="10"/>
        <v>0</v>
      </c>
      <c r="B355" s="59"/>
      <c r="C355" s="56"/>
      <c r="D355" s="54"/>
      <c r="E355" s="55"/>
      <c r="F355" s="35">
        <f t="shared" si="9"/>
        <v>0</v>
      </c>
      <c r="G355" s="59"/>
      <c r="H355" s="57"/>
      <c r="I355" s="79">
        <f t="shared" si="12"/>
        <v>0</v>
      </c>
      <c r="J355" s="79">
        <f t="shared" si="12"/>
        <v>0</v>
      </c>
      <c r="K355" s="79">
        <f t="shared" si="12"/>
        <v>0</v>
      </c>
      <c r="L355" s="78">
        <f t="shared" si="11"/>
        <v>0</v>
      </c>
      <c r="M355" s="162"/>
    </row>
    <row r="356" spans="1:13" s="151" customFormat="1">
      <c r="A356" s="83">
        <f t="shared" si="10"/>
        <v>0</v>
      </c>
      <c r="B356" s="59"/>
      <c r="C356" s="56"/>
      <c r="D356" s="54"/>
      <c r="E356" s="55"/>
      <c r="F356" s="35">
        <f t="shared" si="9"/>
        <v>0</v>
      </c>
      <c r="G356" s="59"/>
      <c r="H356" s="57"/>
      <c r="I356" s="79">
        <f t="shared" si="12"/>
        <v>0</v>
      </c>
      <c r="J356" s="79">
        <f t="shared" si="12"/>
        <v>0</v>
      </c>
      <c r="K356" s="79">
        <f t="shared" si="12"/>
        <v>0</v>
      </c>
      <c r="L356" s="78">
        <f t="shared" si="11"/>
        <v>0</v>
      </c>
      <c r="M356" s="162"/>
    </row>
    <row r="357" spans="1:13" s="151" customFormat="1">
      <c r="A357" s="83">
        <f t="shared" si="10"/>
        <v>0</v>
      </c>
      <c r="B357" s="59"/>
      <c r="C357" s="56"/>
      <c r="D357" s="54"/>
      <c r="E357" s="55"/>
      <c r="F357" s="35">
        <f t="shared" si="9"/>
        <v>0</v>
      </c>
      <c r="G357" s="59"/>
      <c r="H357" s="57"/>
      <c r="I357" s="79">
        <f t="shared" si="12"/>
        <v>0</v>
      </c>
      <c r="J357" s="79">
        <f t="shared" si="12"/>
        <v>0</v>
      </c>
      <c r="K357" s="79">
        <f t="shared" si="12"/>
        <v>0</v>
      </c>
      <c r="L357" s="78">
        <f t="shared" si="11"/>
        <v>0</v>
      </c>
      <c r="M357" s="162"/>
    </row>
    <row r="358" spans="1:13" s="151" customFormat="1">
      <c r="A358" s="83">
        <f t="shared" si="10"/>
        <v>0</v>
      </c>
      <c r="B358" s="59"/>
      <c r="C358" s="56"/>
      <c r="D358" s="54"/>
      <c r="E358" s="55"/>
      <c r="F358" s="35">
        <f t="shared" si="9"/>
        <v>0</v>
      </c>
      <c r="G358" s="59"/>
      <c r="H358" s="57"/>
      <c r="I358" s="79">
        <f t="shared" si="12"/>
        <v>0</v>
      </c>
      <c r="J358" s="79">
        <f t="shared" si="12"/>
        <v>0</v>
      </c>
      <c r="K358" s="79">
        <f t="shared" si="12"/>
        <v>0</v>
      </c>
      <c r="L358" s="78">
        <f t="shared" si="11"/>
        <v>0</v>
      </c>
      <c r="M358" s="162"/>
    </row>
    <row r="359" spans="1:13" s="151" customFormat="1">
      <c r="A359" s="83">
        <f t="shared" si="10"/>
        <v>0</v>
      </c>
      <c r="B359" s="59"/>
      <c r="C359" s="56"/>
      <c r="D359" s="54"/>
      <c r="E359" s="55"/>
      <c r="F359" s="35">
        <f t="shared" si="9"/>
        <v>0</v>
      </c>
      <c r="G359" s="59"/>
      <c r="H359" s="57"/>
      <c r="I359" s="79">
        <f t="shared" si="12"/>
        <v>0</v>
      </c>
      <c r="J359" s="79">
        <f t="shared" si="12"/>
        <v>0</v>
      </c>
      <c r="K359" s="79">
        <f t="shared" si="12"/>
        <v>0</v>
      </c>
      <c r="L359" s="78">
        <f t="shared" si="11"/>
        <v>0</v>
      </c>
      <c r="M359" s="162"/>
    </row>
    <row r="360" spans="1:13" s="151" customFormat="1">
      <c r="A360" s="83">
        <f t="shared" si="10"/>
        <v>0</v>
      </c>
      <c r="B360" s="59"/>
      <c r="C360" s="56"/>
      <c r="D360" s="54"/>
      <c r="E360" s="55"/>
      <c r="F360" s="35">
        <f t="shared" si="9"/>
        <v>0</v>
      </c>
      <c r="G360" s="59"/>
      <c r="H360" s="57"/>
      <c r="I360" s="79">
        <f t="shared" si="12"/>
        <v>0</v>
      </c>
      <c r="J360" s="79">
        <f t="shared" si="12"/>
        <v>0</v>
      </c>
      <c r="K360" s="79">
        <f t="shared" si="12"/>
        <v>0</v>
      </c>
      <c r="L360" s="78">
        <f t="shared" si="11"/>
        <v>0</v>
      </c>
      <c r="M360" s="162"/>
    </row>
    <row r="361" spans="1:13" s="151" customFormat="1">
      <c r="A361" s="83">
        <f t="shared" si="10"/>
        <v>0</v>
      </c>
      <c r="B361" s="59"/>
      <c r="C361" s="56"/>
      <c r="D361" s="54"/>
      <c r="E361" s="55"/>
      <c r="F361" s="35">
        <f t="shared" si="9"/>
        <v>0</v>
      </c>
      <c r="G361" s="59"/>
      <c r="H361" s="57"/>
      <c r="I361" s="79">
        <f t="shared" si="12"/>
        <v>0</v>
      </c>
      <c r="J361" s="79">
        <f t="shared" si="12"/>
        <v>0</v>
      </c>
      <c r="K361" s="79">
        <f t="shared" si="12"/>
        <v>0</v>
      </c>
      <c r="L361" s="78">
        <f t="shared" si="11"/>
        <v>0</v>
      </c>
      <c r="M361" s="162"/>
    </row>
    <row r="362" spans="1:13" s="151" customFormat="1">
      <c r="A362" s="83">
        <f t="shared" si="10"/>
        <v>0</v>
      </c>
      <c r="B362" s="59"/>
      <c r="C362" s="56"/>
      <c r="D362" s="54"/>
      <c r="E362" s="55"/>
      <c r="F362" s="35">
        <f t="shared" si="9"/>
        <v>0</v>
      </c>
      <c r="G362" s="59"/>
      <c r="H362" s="57"/>
      <c r="I362" s="79">
        <f t="shared" si="12"/>
        <v>0</v>
      </c>
      <c r="J362" s="79">
        <f t="shared" si="12"/>
        <v>0</v>
      </c>
      <c r="K362" s="79">
        <f t="shared" si="12"/>
        <v>0</v>
      </c>
      <c r="L362" s="78">
        <f t="shared" si="11"/>
        <v>0</v>
      </c>
      <c r="M362" s="162"/>
    </row>
    <row r="363" spans="1:13" s="151" customFormat="1">
      <c r="A363" s="83">
        <f t="shared" si="10"/>
        <v>0</v>
      </c>
      <c r="B363" s="59"/>
      <c r="C363" s="56"/>
      <c r="D363" s="54"/>
      <c r="E363" s="55"/>
      <c r="F363" s="35">
        <f t="shared" si="9"/>
        <v>0</v>
      </c>
      <c r="G363" s="59"/>
      <c r="H363" s="57"/>
      <c r="I363" s="79">
        <f t="shared" si="12"/>
        <v>0</v>
      </c>
      <c r="J363" s="79">
        <f t="shared" si="12"/>
        <v>0</v>
      </c>
      <c r="K363" s="79">
        <f t="shared" si="12"/>
        <v>0</v>
      </c>
      <c r="L363" s="78">
        <f t="shared" si="11"/>
        <v>0</v>
      </c>
      <c r="M363" s="162"/>
    </row>
    <row r="364" spans="1:13" s="151" customFormat="1">
      <c r="A364" s="83">
        <f t="shared" si="10"/>
        <v>0</v>
      </c>
      <c r="B364" s="59"/>
      <c r="C364" s="56"/>
      <c r="D364" s="54"/>
      <c r="E364" s="55"/>
      <c r="F364" s="35">
        <f t="shared" si="9"/>
        <v>0</v>
      </c>
      <c r="G364" s="59"/>
      <c r="H364" s="57"/>
      <c r="I364" s="79">
        <f t="shared" si="12"/>
        <v>0</v>
      </c>
      <c r="J364" s="79">
        <f t="shared" si="12"/>
        <v>0</v>
      </c>
      <c r="K364" s="79">
        <f t="shared" si="12"/>
        <v>0</v>
      </c>
      <c r="L364" s="78">
        <f t="shared" si="11"/>
        <v>0</v>
      </c>
      <c r="M364" s="162"/>
    </row>
    <row r="365" spans="1:13" s="151" customFormat="1">
      <c r="A365" s="83">
        <f t="shared" si="10"/>
        <v>0</v>
      </c>
      <c r="B365" s="59"/>
      <c r="C365" s="56"/>
      <c r="D365" s="54"/>
      <c r="E365" s="55"/>
      <c r="F365" s="35">
        <f t="shared" si="9"/>
        <v>0</v>
      </c>
      <c r="G365" s="59"/>
      <c r="H365" s="57"/>
      <c r="I365" s="79">
        <f t="shared" si="12"/>
        <v>0</v>
      </c>
      <c r="J365" s="79">
        <f t="shared" si="12"/>
        <v>0</v>
      </c>
      <c r="K365" s="79">
        <f t="shared" si="12"/>
        <v>0</v>
      </c>
      <c r="L365" s="78">
        <f t="shared" si="11"/>
        <v>0</v>
      </c>
      <c r="M365" s="162"/>
    </row>
    <row r="366" spans="1:13" s="151" customFormat="1">
      <c r="A366" s="83">
        <f t="shared" si="10"/>
        <v>0</v>
      </c>
      <c r="B366" s="59"/>
      <c r="C366" s="56"/>
      <c r="D366" s="54"/>
      <c r="E366" s="55"/>
      <c r="F366" s="35">
        <f t="shared" si="9"/>
        <v>0</v>
      </c>
      <c r="G366" s="59"/>
      <c r="H366" s="57"/>
      <c r="I366" s="79">
        <f t="shared" si="12"/>
        <v>0</v>
      </c>
      <c r="J366" s="79">
        <f t="shared" si="12"/>
        <v>0</v>
      </c>
      <c r="K366" s="79">
        <f t="shared" si="12"/>
        <v>0</v>
      </c>
      <c r="L366" s="78">
        <f t="shared" si="11"/>
        <v>0</v>
      </c>
      <c r="M366" s="162"/>
    </row>
    <row r="367" spans="1:13" s="151" customFormat="1">
      <c r="A367" s="83">
        <f t="shared" si="10"/>
        <v>0</v>
      </c>
      <c r="B367" s="59"/>
      <c r="C367" s="56"/>
      <c r="D367" s="54"/>
      <c r="E367" s="55"/>
      <c r="F367" s="35">
        <f t="shared" si="9"/>
        <v>0</v>
      </c>
      <c r="G367" s="59"/>
      <c r="H367" s="57"/>
      <c r="I367" s="79">
        <f t="shared" si="12"/>
        <v>0</v>
      </c>
      <c r="J367" s="79">
        <f t="shared" si="12"/>
        <v>0</v>
      </c>
      <c r="K367" s="79">
        <f t="shared" si="12"/>
        <v>0</v>
      </c>
      <c r="L367" s="78">
        <f t="shared" si="11"/>
        <v>0</v>
      </c>
      <c r="M367" s="162"/>
    </row>
    <row r="368" spans="1:13" s="151" customFormat="1">
      <c r="A368" s="83">
        <f t="shared" si="10"/>
        <v>0</v>
      </c>
      <c r="B368" s="59"/>
      <c r="C368" s="56"/>
      <c r="D368" s="54"/>
      <c r="E368" s="55"/>
      <c r="F368" s="35">
        <f t="shared" si="9"/>
        <v>0</v>
      </c>
      <c r="G368" s="59"/>
      <c r="H368" s="57"/>
      <c r="I368" s="79">
        <f t="shared" si="12"/>
        <v>0</v>
      </c>
      <c r="J368" s="79">
        <f t="shared" si="12"/>
        <v>0</v>
      </c>
      <c r="K368" s="79">
        <f t="shared" si="12"/>
        <v>0</v>
      </c>
      <c r="L368" s="78">
        <f t="shared" si="11"/>
        <v>0</v>
      </c>
      <c r="M368" s="162"/>
    </row>
    <row r="369" spans="1:13" s="151" customFormat="1">
      <c r="A369" s="83">
        <f t="shared" si="10"/>
        <v>0</v>
      </c>
      <c r="B369" s="59"/>
      <c r="C369" s="56"/>
      <c r="D369" s="54"/>
      <c r="E369" s="55"/>
      <c r="F369" s="35">
        <f t="shared" si="9"/>
        <v>0</v>
      </c>
      <c r="G369" s="59"/>
      <c r="H369" s="57"/>
      <c r="I369" s="79">
        <f t="shared" si="12"/>
        <v>0</v>
      </c>
      <c r="J369" s="79">
        <f t="shared" si="12"/>
        <v>0</v>
      </c>
      <c r="K369" s="79">
        <f t="shared" si="12"/>
        <v>0</v>
      </c>
      <c r="L369" s="78">
        <f t="shared" si="11"/>
        <v>0</v>
      </c>
      <c r="M369" s="162"/>
    </row>
    <row r="370" spans="1:13" s="151" customFormat="1">
      <c r="A370" s="83">
        <f t="shared" si="10"/>
        <v>0</v>
      </c>
      <c r="B370" s="59"/>
      <c r="C370" s="56"/>
      <c r="D370" s="54"/>
      <c r="E370" s="55"/>
      <c r="F370" s="35">
        <f t="shared" si="9"/>
        <v>0</v>
      </c>
      <c r="G370" s="59"/>
      <c r="H370" s="57"/>
      <c r="I370" s="79">
        <f t="shared" si="12"/>
        <v>0</v>
      </c>
      <c r="J370" s="79">
        <f t="shared" si="12"/>
        <v>0</v>
      </c>
      <c r="K370" s="79">
        <f t="shared" si="12"/>
        <v>0</v>
      </c>
      <c r="L370" s="78">
        <f t="shared" si="11"/>
        <v>0</v>
      </c>
      <c r="M370" s="162"/>
    </row>
    <row r="371" spans="1:13" s="151" customFormat="1">
      <c r="A371" s="83">
        <f t="shared" si="10"/>
        <v>0</v>
      </c>
      <c r="B371" s="59"/>
      <c r="C371" s="56"/>
      <c r="D371" s="54"/>
      <c r="E371" s="55"/>
      <c r="F371" s="35">
        <f t="shared" si="9"/>
        <v>0</v>
      </c>
      <c r="G371" s="59"/>
      <c r="H371" s="57"/>
      <c r="I371" s="79">
        <f t="shared" si="12"/>
        <v>0</v>
      </c>
      <c r="J371" s="79">
        <f t="shared" si="12"/>
        <v>0</v>
      </c>
      <c r="K371" s="79">
        <f t="shared" si="12"/>
        <v>0</v>
      </c>
      <c r="L371" s="78">
        <f t="shared" si="11"/>
        <v>0</v>
      </c>
      <c r="M371" s="162"/>
    </row>
    <row r="372" spans="1:13" s="151" customFormat="1">
      <c r="A372" s="83">
        <f t="shared" si="10"/>
        <v>0</v>
      </c>
      <c r="B372" s="59"/>
      <c r="C372" s="56"/>
      <c r="D372" s="54"/>
      <c r="E372" s="55"/>
      <c r="F372" s="35">
        <f t="shared" si="9"/>
        <v>0</v>
      </c>
      <c r="G372" s="59"/>
      <c r="H372" s="57"/>
      <c r="I372" s="79">
        <f t="shared" si="12"/>
        <v>0</v>
      </c>
      <c r="J372" s="79">
        <f t="shared" si="12"/>
        <v>0</v>
      </c>
      <c r="K372" s="79">
        <f t="shared" si="12"/>
        <v>0</v>
      </c>
      <c r="L372" s="78">
        <f t="shared" si="11"/>
        <v>0</v>
      </c>
      <c r="M372" s="162"/>
    </row>
    <row r="373" spans="1:13" s="151" customFormat="1">
      <c r="A373" s="83">
        <f t="shared" si="10"/>
        <v>0</v>
      </c>
      <c r="B373" s="59"/>
      <c r="C373" s="56"/>
      <c r="D373" s="54"/>
      <c r="E373" s="55"/>
      <c r="F373" s="35">
        <f t="shared" si="9"/>
        <v>0</v>
      </c>
      <c r="G373" s="59"/>
      <c r="H373" s="57"/>
      <c r="I373" s="79">
        <f t="shared" si="12"/>
        <v>0</v>
      </c>
      <c r="J373" s="79">
        <f t="shared" si="12"/>
        <v>0</v>
      </c>
      <c r="K373" s="79">
        <f t="shared" si="12"/>
        <v>0</v>
      </c>
      <c r="L373" s="78">
        <f t="shared" si="11"/>
        <v>0</v>
      </c>
      <c r="M373" s="162"/>
    </row>
    <row r="374" spans="1:13" s="151" customFormat="1">
      <c r="A374" s="83">
        <f t="shared" si="10"/>
        <v>0</v>
      </c>
      <c r="B374" s="59"/>
      <c r="C374" s="56"/>
      <c r="D374" s="54"/>
      <c r="E374" s="55"/>
      <c r="F374" s="35">
        <f t="shared" si="9"/>
        <v>0</v>
      </c>
      <c r="G374" s="59"/>
      <c r="H374" s="57"/>
      <c r="I374" s="79">
        <f t="shared" si="12"/>
        <v>0</v>
      </c>
      <c r="J374" s="79">
        <f t="shared" si="12"/>
        <v>0</v>
      </c>
      <c r="K374" s="79">
        <f t="shared" si="12"/>
        <v>0</v>
      </c>
      <c r="L374" s="78">
        <f t="shared" si="11"/>
        <v>0</v>
      </c>
      <c r="M374" s="162"/>
    </row>
    <row r="375" spans="1:13" s="151" customFormat="1">
      <c r="A375" s="83">
        <f t="shared" si="10"/>
        <v>0</v>
      </c>
      <c r="B375" s="59"/>
      <c r="C375" s="56"/>
      <c r="D375" s="54"/>
      <c r="E375" s="55"/>
      <c r="F375" s="35">
        <f t="shared" si="9"/>
        <v>0</v>
      </c>
      <c r="G375" s="59"/>
      <c r="H375" s="57"/>
      <c r="I375" s="79">
        <f t="shared" si="12"/>
        <v>0</v>
      </c>
      <c r="J375" s="79">
        <f t="shared" si="12"/>
        <v>0</v>
      </c>
      <c r="K375" s="79">
        <f t="shared" si="12"/>
        <v>0</v>
      </c>
      <c r="L375" s="78">
        <f t="shared" si="11"/>
        <v>0</v>
      </c>
      <c r="M375" s="162"/>
    </row>
    <row r="376" spans="1:13" s="151" customFormat="1">
      <c r="A376" s="83">
        <f t="shared" si="10"/>
        <v>0</v>
      </c>
      <c r="B376" s="59"/>
      <c r="C376" s="56"/>
      <c r="D376" s="54"/>
      <c r="E376" s="55"/>
      <c r="F376" s="35">
        <f t="shared" si="9"/>
        <v>0</v>
      </c>
      <c r="G376" s="59"/>
      <c r="H376" s="57"/>
      <c r="I376" s="79">
        <f t="shared" si="12"/>
        <v>0</v>
      </c>
      <c r="J376" s="79">
        <f t="shared" si="12"/>
        <v>0</v>
      </c>
      <c r="K376" s="79">
        <f t="shared" si="12"/>
        <v>0</v>
      </c>
      <c r="L376" s="78">
        <f t="shared" si="11"/>
        <v>0</v>
      </c>
      <c r="M376" s="162"/>
    </row>
    <row r="377" spans="1:13" s="151" customFormat="1">
      <c r="A377" s="83">
        <f t="shared" si="10"/>
        <v>0</v>
      </c>
      <c r="B377" s="59"/>
      <c r="C377" s="56"/>
      <c r="D377" s="54"/>
      <c r="E377" s="55"/>
      <c r="F377" s="35">
        <f t="shared" si="9"/>
        <v>0</v>
      </c>
      <c r="G377" s="59"/>
      <c r="H377" s="57"/>
      <c r="I377" s="79">
        <f t="shared" si="12"/>
        <v>0</v>
      </c>
      <c r="J377" s="79">
        <f t="shared" si="12"/>
        <v>0</v>
      </c>
      <c r="K377" s="79">
        <f t="shared" si="12"/>
        <v>0</v>
      </c>
      <c r="L377" s="78">
        <f t="shared" si="11"/>
        <v>0</v>
      </c>
      <c r="M377" s="162"/>
    </row>
    <row r="378" spans="1:13" s="151" customFormat="1">
      <c r="A378" s="83">
        <f t="shared" si="10"/>
        <v>0</v>
      </c>
      <c r="B378" s="59"/>
      <c r="C378" s="56"/>
      <c r="D378" s="54"/>
      <c r="E378" s="55"/>
      <c r="F378" s="35">
        <f t="shared" si="9"/>
        <v>0</v>
      </c>
      <c r="G378" s="59"/>
      <c r="H378" s="57"/>
      <c r="I378" s="79">
        <f t="shared" si="12"/>
        <v>0</v>
      </c>
      <c r="J378" s="79">
        <f t="shared" si="12"/>
        <v>0</v>
      </c>
      <c r="K378" s="79">
        <f t="shared" si="12"/>
        <v>0</v>
      </c>
      <c r="L378" s="78">
        <f t="shared" si="11"/>
        <v>0</v>
      </c>
      <c r="M378" s="162"/>
    </row>
    <row r="379" spans="1:13" s="151" customFormat="1">
      <c r="A379" s="83">
        <f t="shared" si="10"/>
        <v>0</v>
      </c>
      <c r="B379" s="59"/>
      <c r="C379" s="56"/>
      <c r="D379" s="54"/>
      <c r="E379" s="55"/>
      <c r="F379" s="35">
        <f t="shared" si="9"/>
        <v>0</v>
      </c>
      <c r="G379" s="59"/>
      <c r="H379" s="57"/>
      <c r="I379" s="79">
        <f t="shared" si="12"/>
        <v>0</v>
      </c>
      <c r="J379" s="79">
        <f t="shared" si="12"/>
        <v>0</v>
      </c>
      <c r="K379" s="79">
        <f t="shared" si="12"/>
        <v>0</v>
      </c>
      <c r="L379" s="78">
        <f t="shared" si="11"/>
        <v>0</v>
      </c>
      <c r="M379" s="162"/>
    </row>
    <row r="380" spans="1:13" s="151" customFormat="1">
      <c r="A380" s="83">
        <f t="shared" si="10"/>
        <v>0</v>
      </c>
      <c r="B380" s="59"/>
      <c r="C380" s="56"/>
      <c r="D380" s="54"/>
      <c r="E380" s="55"/>
      <c r="F380" s="35">
        <f t="shared" si="9"/>
        <v>0</v>
      </c>
      <c r="G380" s="59"/>
      <c r="H380" s="57"/>
      <c r="I380" s="79">
        <f t="shared" si="12"/>
        <v>0</v>
      </c>
      <c r="J380" s="79">
        <f t="shared" si="12"/>
        <v>0</v>
      </c>
      <c r="K380" s="79">
        <f t="shared" si="12"/>
        <v>0</v>
      </c>
      <c r="L380" s="78">
        <f t="shared" si="11"/>
        <v>0</v>
      </c>
      <c r="M380" s="162"/>
    </row>
    <row r="381" spans="1:13" s="151" customFormat="1">
      <c r="A381" s="83">
        <f t="shared" si="10"/>
        <v>0</v>
      </c>
      <c r="B381" s="59"/>
      <c r="C381" s="56"/>
      <c r="D381" s="54"/>
      <c r="E381" s="55"/>
      <c r="F381" s="35">
        <f t="shared" si="9"/>
        <v>0</v>
      </c>
      <c r="G381" s="59"/>
      <c r="H381" s="57"/>
      <c r="I381" s="79">
        <f t="shared" si="12"/>
        <v>0</v>
      </c>
      <c r="J381" s="79">
        <f t="shared" si="12"/>
        <v>0</v>
      </c>
      <c r="K381" s="79">
        <f t="shared" si="12"/>
        <v>0</v>
      </c>
      <c r="L381" s="78">
        <f t="shared" si="11"/>
        <v>0</v>
      </c>
      <c r="M381" s="162"/>
    </row>
    <row r="382" spans="1:13" s="151" customFormat="1">
      <c r="A382" s="83">
        <f t="shared" si="10"/>
        <v>0</v>
      </c>
      <c r="B382" s="59"/>
      <c r="C382" s="56"/>
      <c r="D382" s="54"/>
      <c r="E382" s="55"/>
      <c r="F382" s="35">
        <f t="shared" si="9"/>
        <v>0</v>
      </c>
      <c r="G382" s="59"/>
      <c r="H382" s="57"/>
      <c r="I382" s="79">
        <f t="shared" si="12"/>
        <v>0</v>
      </c>
      <c r="J382" s="79">
        <f t="shared" si="12"/>
        <v>0</v>
      </c>
      <c r="K382" s="79">
        <f t="shared" si="12"/>
        <v>0</v>
      </c>
      <c r="L382" s="78">
        <f t="shared" si="11"/>
        <v>0</v>
      </c>
      <c r="M382" s="162"/>
    </row>
    <row r="383" spans="1:13" s="151" customFormat="1">
      <c r="A383" s="83">
        <f t="shared" si="10"/>
        <v>0</v>
      </c>
      <c r="B383" s="59"/>
      <c r="C383" s="56"/>
      <c r="D383" s="54"/>
      <c r="E383" s="55"/>
      <c r="F383" s="35">
        <f t="shared" si="9"/>
        <v>0</v>
      </c>
      <c r="G383" s="59"/>
      <c r="H383" s="57"/>
      <c r="I383" s="79">
        <f t="shared" si="12"/>
        <v>0</v>
      </c>
      <c r="J383" s="79">
        <f t="shared" si="12"/>
        <v>0</v>
      </c>
      <c r="K383" s="79">
        <f t="shared" si="12"/>
        <v>0</v>
      </c>
      <c r="L383" s="78">
        <f t="shared" si="11"/>
        <v>0</v>
      </c>
      <c r="M383" s="162"/>
    </row>
    <row r="384" spans="1:13" s="151" customFormat="1">
      <c r="A384" s="83">
        <f t="shared" si="10"/>
        <v>0</v>
      </c>
      <c r="B384" s="59"/>
      <c r="C384" s="56"/>
      <c r="D384" s="54"/>
      <c r="E384" s="55"/>
      <c r="F384" s="35">
        <f t="shared" si="9"/>
        <v>0</v>
      </c>
      <c r="G384" s="59"/>
      <c r="H384" s="57"/>
      <c r="I384" s="79">
        <f t="shared" si="12"/>
        <v>0</v>
      </c>
      <c r="J384" s="79">
        <f t="shared" si="12"/>
        <v>0</v>
      </c>
      <c r="K384" s="79">
        <f t="shared" si="12"/>
        <v>0</v>
      </c>
      <c r="L384" s="78">
        <f t="shared" si="11"/>
        <v>0</v>
      </c>
      <c r="M384" s="162"/>
    </row>
    <row r="385" spans="1:13" s="151" customFormat="1">
      <c r="A385" s="83">
        <f t="shared" si="10"/>
        <v>0</v>
      </c>
      <c r="B385" s="59"/>
      <c r="C385" s="56"/>
      <c r="D385" s="54"/>
      <c r="E385" s="55"/>
      <c r="F385" s="35">
        <f t="shared" ref="F385:F420" si="13">IF(AND((E385+D385/12)&gt;=2021.83,(E385+D385/12)&lt;=2022.75),"0",IF(AND((E385+D385/12)&gt;=2022.83,(E385+D385/12)&lt;=2023.75),"0",IF(AND((E385+D385/12)&gt;=2023.83,(E385+D385/12)&lt;=2024.75),"0",IF(AND((E385+D385/12)&gt;=2024.83,(E385+D385/12)&lt;=2025.75),"R-1",0))))</f>
        <v>0</v>
      </c>
      <c r="G385" s="59"/>
      <c r="H385" s="57"/>
      <c r="I385" s="79">
        <f t="shared" si="12"/>
        <v>0</v>
      </c>
      <c r="J385" s="79">
        <f t="shared" si="12"/>
        <v>0</v>
      </c>
      <c r="K385" s="79">
        <f t="shared" si="12"/>
        <v>0</v>
      </c>
      <c r="L385" s="78">
        <f t="shared" si="11"/>
        <v>0</v>
      </c>
      <c r="M385" s="162"/>
    </row>
    <row r="386" spans="1:13" s="151" customFormat="1">
      <c r="A386" s="83">
        <f t="shared" ref="A386:A420" si="14">A$192</f>
        <v>0</v>
      </c>
      <c r="B386" s="59"/>
      <c r="C386" s="56"/>
      <c r="D386" s="54"/>
      <c r="E386" s="55"/>
      <c r="F386" s="35">
        <f t="shared" si="13"/>
        <v>0</v>
      </c>
      <c r="G386" s="59"/>
      <c r="H386" s="57"/>
      <c r="I386" s="79">
        <f t="shared" si="12"/>
        <v>0</v>
      </c>
      <c r="J386" s="79">
        <f t="shared" si="12"/>
        <v>0</v>
      </c>
      <c r="K386" s="79">
        <f t="shared" si="12"/>
        <v>0</v>
      </c>
      <c r="L386" s="78">
        <f t="shared" si="11"/>
        <v>0</v>
      </c>
      <c r="M386" s="162"/>
    </row>
    <row r="387" spans="1:13" s="151" customFormat="1">
      <c r="A387" s="83">
        <f t="shared" si="14"/>
        <v>0</v>
      </c>
      <c r="B387" s="59"/>
      <c r="C387" s="56"/>
      <c r="D387" s="54"/>
      <c r="E387" s="55"/>
      <c r="F387" s="35">
        <f t="shared" si="13"/>
        <v>0</v>
      </c>
      <c r="G387" s="59"/>
      <c r="H387" s="57"/>
      <c r="I387" s="79">
        <f t="shared" si="12"/>
        <v>0</v>
      </c>
      <c r="J387" s="79">
        <f t="shared" si="12"/>
        <v>0</v>
      </c>
      <c r="K387" s="79">
        <f t="shared" si="12"/>
        <v>0</v>
      </c>
      <c r="L387" s="78">
        <f t="shared" si="11"/>
        <v>0</v>
      </c>
      <c r="M387" s="162"/>
    </row>
    <row r="388" spans="1:13" s="151" customFormat="1">
      <c r="A388" s="83">
        <f t="shared" si="14"/>
        <v>0</v>
      </c>
      <c r="B388" s="59"/>
      <c r="C388" s="56"/>
      <c r="D388" s="54"/>
      <c r="E388" s="55"/>
      <c r="F388" s="35">
        <f t="shared" si="13"/>
        <v>0</v>
      </c>
      <c r="G388" s="59"/>
      <c r="H388" s="57"/>
      <c r="I388" s="79">
        <f t="shared" si="12"/>
        <v>0</v>
      </c>
      <c r="J388" s="79">
        <f t="shared" si="12"/>
        <v>0</v>
      </c>
      <c r="K388" s="79">
        <f t="shared" si="12"/>
        <v>0</v>
      </c>
      <c r="L388" s="78">
        <f t="shared" si="11"/>
        <v>0</v>
      </c>
      <c r="M388" s="162"/>
    </row>
    <row r="389" spans="1:13" s="151" customFormat="1">
      <c r="A389" s="83">
        <f t="shared" si="14"/>
        <v>0</v>
      </c>
      <c r="B389" s="59"/>
      <c r="C389" s="56"/>
      <c r="D389" s="54"/>
      <c r="E389" s="55"/>
      <c r="F389" s="35">
        <f t="shared" si="13"/>
        <v>0</v>
      </c>
      <c r="G389" s="59"/>
      <c r="H389" s="57"/>
      <c r="I389" s="79">
        <f t="shared" si="12"/>
        <v>0</v>
      </c>
      <c r="J389" s="79">
        <f t="shared" si="12"/>
        <v>0</v>
      </c>
      <c r="K389" s="79">
        <f t="shared" si="12"/>
        <v>0</v>
      </c>
      <c r="L389" s="78">
        <f t="shared" si="11"/>
        <v>0</v>
      </c>
      <c r="M389" s="162"/>
    </row>
    <row r="390" spans="1:13" s="151" customFormat="1">
      <c r="A390" s="83">
        <f t="shared" si="14"/>
        <v>0</v>
      </c>
      <c r="B390" s="59"/>
      <c r="C390" s="56"/>
      <c r="D390" s="54"/>
      <c r="E390" s="55"/>
      <c r="F390" s="35">
        <f t="shared" si="13"/>
        <v>0</v>
      </c>
      <c r="G390" s="59"/>
      <c r="H390" s="57"/>
      <c r="I390" s="79">
        <f t="shared" si="12"/>
        <v>0</v>
      </c>
      <c r="J390" s="79">
        <f t="shared" si="12"/>
        <v>0</v>
      </c>
      <c r="K390" s="79">
        <f t="shared" si="12"/>
        <v>0</v>
      </c>
      <c r="L390" s="78">
        <f t="shared" si="11"/>
        <v>0</v>
      </c>
      <c r="M390" s="162"/>
    </row>
    <row r="391" spans="1:13" s="151" customFormat="1">
      <c r="A391" s="83">
        <f t="shared" si="14"/>
        <v>0</v>
      </c>
      <c r="B391" s="59"/>
      <c r="C391" s="56"/>
      <c r="D391" s="54"/>
      <c r="E391" s="55"/>
      <c r="F391" s="35">
        <f t="shared" si="13"/>
        <v>0</v>
      </c>
      <c r="G391" s="59"/>
      <c r="H391" s="57"/>
      <c r="I391" s="79">
        <f t="shared" si="12"/>
        <v>0</v>
      </c>
      <c r="J391" s="79">
        <f t="shared" si="12"/>
        <v>0</v>
      </c>
      <c r="K391" s="79">
        <f t="shared" si="12"/>
        <v>0</v>
      </c>
      <c r="L391" s="78">
        <f t="shared" si="11"/>
        <v>0</v>
      </c>
      <c r="M391" s="162"/>
    </row>
    <row r="392" spans="1:13" s="151" customFormat="1">
      <c r="A392" s="83">
        <f t="shared" si="14"/>
        <v>0</v>
      </c>
      <c r="B392" s="59"/>
      <c r="C392" s="56"/>
      <c r="D392" s="54"/>
      <c r="E392" s="55"/>
      <c r="F392" s="35">
        <f t="shared" si="13"/>
        <v>0</v>
      </c>
      <c r="G392" s="59"/>
      <c r="H392" s="57"/>
      <c r="I392" s="79">
        <f t="shared" si="12"/>
        <v>0</v>
      </c>
      <c r="J392" s="79">
        <f t="shared" si="12"/>
        <v>0</v>
      </c>
      <c r="K392" s="79">
        <f t="shared" si="12"/>
        <v>0</v>
      </c>
      <c r="L392" s="78">
        <f t="shared" si="11"/>
        <v>0</v>
      </c>
      <c r="M392" s="162"/>
    </row>
    <row r="393" spans="1:13" s="151" customFormat="1">
      <c r="A393" s="83">
        <f t="shared" si="14"/>
        <v>0</v>
      </c>
      <c r="B393" s="59"/>
      <c r="C393" s="56"/>
      <c r="D393" s="54"/>
      <c r="E393" s="55"/>
      <c r="F393" s="35">
        <f t="shared" si="13"/>
        <v>0</v>
      </c>
      <c r="G393" s="59"/>
      <c r="H393" s="57"/>
      <c r="I393" s="79">
        <f t="shared" si="12"/>
        <v>0</v>
      </c>
      <c r="J393" s="79">
        <f t="shared" si="12"/>
        <v>0</v>
      </c>
      <c r="K393" s="79">
        <f t="shared" si="12"/>
        <v>0</v>
      </c>
      <c r="L393" s="78">
        <f t="shared" si="11"/>
        <v>0</v>
      </c>
      <c r="M393" s="162"/>
    </row>
    <row r="394" spans="1:13" s="151" customFormat="1">
      <c r="A394" s="83">
        <f t="shared" si="14"/>
        <v>0</v>
      </c>
      <c r="B394" s="59"/>
      <c r="C394" s="56"/>
      <c r="D394" s="54"/>
      <c r="E394" s="55"/>
      <c r="F394" s="35">
        <f t="shared" si="13"/>
        <v>0</v>
      </c>
      <c r="G394" s="59"/>
      <c r="H394" s="57"/>
      <c r="I394" s="79">
        <f t="shared" si="12"/>
        <v>0</v>
      </c>
      <c r="J394" s="79">
        <f t="shared" si="12"/>
        <v>0</v>
      </c>
      <c r="K394" s="79">
        <f t="shared" si="12"/>
        <v>0</v>
      </c>
      <c r="L394" s="78">
        <f t="shared" si="11"/>
        <v>0</v>
      </c>
      <c r="M394" s="162"/>
    </row>
    <row r="395" spans="1:13" s="151" customFormat="1">
      <c r="A395" s="83">
        <f t="shared" si="14"/>
        <v>0</v>
      </c>
      <c r="B395" s="59"/>
      <c r="C395" s="56"/>
      <c r="D395" s="54"/>
      <c r="E395" s="55"/>
      <c r="F395" s="35">
        <f t="shared" si="13"/>
        <v>0</v>
      </c>
      <c r="G395" s="59"/>
      <c r="H395" s="57"/>
      <c r="I395" s="79">
        <f t="shared" si="12"/>
        <v>0</v>
      </c>
      <c r="J395" s="79">
        <f t="shared" si="12"/>
        <v>0</v>
      </c>
      <c r="K395" s="79">
        <f t="shared" si="12"/>
        <v>0</v>
      </c>
      <c r="L395" s="78">
        <f t="shared" si="11"/>
        <v>0</v>
      </c>
      <c r="M395" s="162"/>
    </row>
    <row r="396" spans="1:13" s="151" customFormat="1">
      <c r="A396" s="83">
        <f t="shared" si="14"/>
        <v>0</v>
      </c>
      <c r="B396" s="59"/>
      <c r="C396" s="56"/>
      <c r="D396" s="54"/>
      <c r="E396" s="55"/>
      <c r="F396" s="35">
        <f t="shared" si="13"/>
        <v>0</v>
      </c>
      <c r="G396" s="59"/>
      <c r="H396" s="57"/>
      <c r="I396" s="79">
        <f t="shared" si="12"/>
        <v>0</v>
      </c>
      <c r="J396" s="79">
        <f t="shared" si="12"/>
        <v>0</v>
      </c>
      <c r="K396" s="79">
        <f t="shared" si="12"/>
        <v>0</v>
      </c>
      <c r="L396" s="78">
        <f t="shared" si="11"/>
        <v>0</v>
      </c>
      <c r="M396" s="162"/>
    </row>
    <row r="397" spans="1:13" s="151" customFormat="1">
      <c r="A397" s="83">
        <f t="shared" si="14"/>
        <v>0</v>
      </c>
      <c r="B397" s="59"/>
      <c r="C397" s="56"/>
      <c r="D397" s="54"/>
      <c r="E397" s="55"/>
      <c r="F397" s="35">
        <f t="shared" si="13"/>
        <v>0</v>
      </c>
      <c r="G397" s="59"/>
      <c r="H397" s="57"/>
      <c r="I397" s="79">
        <f t="shared" si="12"/>
        <v>0</v>
      </c>
      <c r="J397" s="79">
        <f t="shared" si="12"/>
        <v>0</v>
      </c>
      <c r="K397" s="79">
        <f t="shared" si="12"/>
        <v>0</v>
      </c>
      <c r="L397" s="78">
        <f t="shared" si="11"/>
        <v>0</v>
      </c>
      <c r="M397" s="162"/>
    </row>
    <row r="398" spans="1:13" s="151" customFormat="1">
      <c r="A398" s="83">
        <f t="shared" si="14"/>
        <v>0</v>
      </c>
      <c r="B398" s="59"/>
      <c r="C398" s="56"/>
      <c r="D398" s="54"/>
      <c r="E398" s="55"/>
      <c r="F398" s="35">
        <f t="shared" si="13"/>
        <v>0</v>
      </c>
      <c r="G398" s="59"/>
      <c r="H398" s="57"/>
      <c r="I398" s="79">
        <f t="shared" si="12"/>
        <v>0</v>
      </c>
      <c r="J398" s="79">
        <f t="shared" si="12"/>
        <v>0</v>
      </c>
      <c r="K398" s="79">
        <f t="shared" si="12"/>
        <v>0</v>
      </c>
      <c r="L398" s="78">
        <f t="shared" si="11"/>
        <v>0</v>
      </c>
      <c r="M398" s="162"/>
    </row>
    <row r="399" spans="1:13" s="151" customFormat="1">
      <c r="A399" s="83">
        <f t="shared" si="14"/>
        <v>0</v>
      </c>
      <c r="B399" s="59"/>
      <c r="C399" s="56"/>
      <c r="D399" s="54"/>
      <c r="E399" s="55"/>
      <c r="F399" s="35">
        <f t="shared" si="13"/>
        <v>0</v>
      </c>
      <c r="G399" s="59"/>
      <c r="H399" s="57"/>
      <c r="I399" s="79">
        <f t="shared" si="12"/>
        <v>0</v>
      </c>
      <c r="J399" s="79">
        <f t="shared" si="12"/>
        <v>0</v>
      </c>
      <c r="K399" s="79">
        <f t="shared" si="12"/>
        <v>0</v>
      </c>
      <c r="L399" s="78">
        <f t="shared" si="11"/>
        <v>0</v>
      </c>
      <c r="M399" s="162"/>
    </row>
    <row r="400" spans="1:13" s="151" customFormat="1">
      <c r="A400" s="83">
        <f t="shared" si="14"/>
        <v>0</v>
      </c>
      <c r="B400" s="59"/>
      <c r="C400" s="56"/>
      <c r="D400" s="54"/>
      <c r="E400" s="55"/>
      <c r="F400" s="35">
        <f t="shared" si="13"/>
        <v>0</v>
      </c>
      <c r="G400" s="59"/>
      <c r="H400" s="57"/>
      <c r="I400" s="79">
        <f t="shared" si="12"/>
        <v>0</v>
      </c>
      <c r="J400" s="79">
        <f t="shared" si="12"/>
        <v>0</v>
      </c>
      <c r="K400" s="79">
        <f t="shared" si="12"/>
        <v>0</v>
      </c>
      <c r="L400" s="78">
        <f t="shared" si="12"/>
        <v>0</v>
      </c>
      <c r="M400" s="162"/>
    </row>
    <row r="401" spans="1:13" s="151" customFormat="1">
      <c r="A401" s="83">
        <f t="shared" si="14"/>
        <v>0</v>
      </c>
      <c r="B401" s="59"/>
      <c r="C401" s="56"/>
      <c r="D401" s="54"/>
      <c r="E401" s="55"/>
      <c r="F401" s="35">
        <f t="shared" si="13"/>
        <v>0</v>
      </c>
      <c r="G401" s="59"/>
      <c r="H401" s="57"/>
      <c r="I401" s="79">
        <f t="shared" ref="I401:L420" si="15">+IF($F401=I$191,$H401,0)</f>
        <v>0</v>
      </c>
      <c r="J401" s="79">
        <f t="shared" si="15"/>
        <v>0</v>
      </c>
      <c r="K401" s="79">
        <f t="shared" si="15"/>
        <v>0</v>
      </c>
      <c r="L401" s="78">
        <f t="shared" si="15"/>
        <v>0</v>
      </c>
      <c r="M401" s="162"/>
    </row>
    <row r="402" spans="1:13" s="151" customFormat="1">
      <c r="A402" s="83">
        <f t="shared" si="14"/>
        <v>0</v>
      </c>
      <c r="B402" s="59"/>
      <c r="C402" s="56"/>
      <c r="D402" s="54"/>
      <c r="E402" s="55"/>
      <c r="F402" s="35">
        <f t="shared" si="13"/>
        <v>0</v>
      </c>
      <c r="G402" s="59"/>
      <c r="H402" s="57"/>
      <c r="I402" s="79">
        <f t="shared" si="15"/>
        <v>0</v>
      </c>
      <c r="J402" s="79">
        <f t="shared" si="15"/>
        <v>0</v>
      </c>
      <c r="K402" s="79">
        <f t="shared" si="15"/>
        <v>0</v>
      </c>
      <c r="L402" s="78">
        <f t="shared" si="15"/>
        <v>0</v>
      </c>
      <c r="M402" s="162"/>
    </row>
    <row r="403" spans="1:13" s="151" customFormat="1">
      <c r="A403" s="83">
        <f t="shared" si="14"/>
        <v>0</v>
      </c>
      <c r="B403" s="59"/>
      <c r="C403" s="56"/>
      <c r="D403" s="54"/>
      <c r="E403" s="55"/>
      <c r="F403" s="35">
        <f t="shared" si="13"/>
        <v>0</v>
      </c>
      <c r="G403" s="59"/>
      <c r="H403" s="57"/>
      <c r="I403" s="79">
        <f t="shared" si="15"/>
        <v>0</v>
      </c>
      <c r="J403" s="79">
        <f t="shared" si="15"/>
        <v>0</v>
      </c>
      <c r="K403" s="79">
        <f t="shared" si="15"/>
        <v>0</v>
      </c>
      <c r="L403" s="78">
        <f t="shared" si="15"/>
        <v>0</v>
      </c>
      <c r="M403" s="162"/>
    </row>
    <row r="404" spans="1:13" s="151" customFormat="1">
      <c r="A404" s="83">
        <f t="shared" si="14"/>
        <v>0</v>
      </c>
      <c r="B404" s="59"/>
      <c r="C404" s="56"/>
      <c r="D404" s="54"/>
      <c r="E404" s="55"/>
      <c r="F404" s="35">
        <f t="shared" si="13"/>
        <v>0</v>
      </c>
      <c r="G404" s="59"/>
      <c r="H404" s="57"/>
      <c r="I404" s="79">
        <f t="shared" si="15"/>
        <v>0</v>
      </c>
      <c r="J404" s="79">
        <f t="shared" si="15"/>
        <v>0</v>
      </c>
      <c r="K404" s="79">
        <f t="shared" si="15"/>
        <v>0</v>
      </c>
      <c r="L404" s="78">
        <f t="shared" si="15"/>
        <v>0</v>
      </c>
      <c r="M404" s="162"/>
    </row>
    <row r="405" spans="1:13" s="151" customFormat="1">
      <c r="A405" s="83">
        <f t="shared" si="14"/>
        <v>0</v>
      </c>
      <c r="B405" s="59"/>
      <c r="C405" s="56"/>
      <c r="D405" s="54"/>
      <c r="E405" s="55"/>
      <c r="F405" s="35">
        <f t="shared" si="13"/>
        <v>0</v>
      </c>
      <c r="G405" s="59"/>
      <c r="H405" s="57"/>
      <c r="I405" s="79">
        <f t="shared" si="15"/>
        <v>0</v>
      </c>
      <c r="J405" s="79">
        <f t="shared" si="15"/>
        <v>0</v>
      </c>
      <c r="K405" s="79">
        <f t="shared" si="15"/>
        <v>0</v>
      </c>
      <c r="L405" s="78">
        <f t="shared" si="15"/>
        <v>0</v>
      </c>
      <c r="M405" s="162"/>
    </row>
    <row r="406" spans="1:13" s="151" customFormat="1">
      <c r="A406" s="83">
        <f t="shared" si="14"/>
        <v>0</v>
      </c>
      <c r="B406" s="59"/>
      <c r="C406" s="56"/>
      <c r="D406" s="54"/>
      <c r="E406" s="55"/>
      <c r="F406" s="35">
        <f t="shared" si="13"/>
        <v>0</v>
      </c>
      <c r="G406" s="59"/>
      <c r="H406" s="57"/>
      <c r="I406" s="79">
        <f t="shared" si="15"/>
        <v>0</v>
      </c>
      <c r="J406" s="79">
        <f t="shared" si="15"/>
        <v>0</v>
      </c>
      <c r="K406" s="79">
        <f t="shared" si="15"/>
        <v>0</v>
      </c>
      <c r="L406" s="78">
        <f t="shared" si="15"/>
        <v>0</v>
      </c>
      <c r="M406" s="162"/>
    </row>
    <row r="407" spans="1:13" s="151" customFormat="1">
      <c r="A407" s="83">
        <f t="shared" si="14"/>
        <v>0</v>
      </c>
      <c r="B407" s="59"/>
      <c r="C407" s="56"/>
      <c r="D407" s="54"/>
      <c r="E407" s="55"/>
      <c r="F407" s="35">
        <f t="shared" si="13"/>
        <v>0</v>
      </c>
      <c r="G407" s="59"/>
      <c r="H407" s="57"/>
      <c r="I407" s="79">
        <f t="shared" si="15"/>
        <v>0</v>
      </c>
      <c r="J407" s="79">
        <f t="shared" si="15"/>
        <v>0</v>
      </c>
      <c r="K407" s="79">
        <f t="shared" si="15"/>
        <v>0</v>
      </c>
      <c r="L407" s="78">
        <f t="shared" si="15"/>
        <v>0</v>
      </c>
      <c r="M407" s="162"/>
    </row>
    <row r="408" spans="1:13" s="151" customFormat="1">
      <c r="A408" s="83">
        <f t="shared" si="14"/>
        <v>0</v>
      </c>
      <c r="B408" s="59"/>
      <c r="C408" s="56"/>
      <c r="D408" s="54"/>
      <c r="E408" s="55"/>
      <c r="F408" s="35">
        <f t="shared" si="13"/>
        <v>0</v>
      </c>
      <c r="G408" s="59"/>
      <c r="H408" s="57"/>
      <c r="I408" s="79">
        <f t="shared" si="15"/>
        <v>0</v>
      </c>
      <c r="J408" s="79">
        <f t="shared" si="15"/>
        <v>0</v>
      </c>
      <c r="K408" s="79">
        <f t="shared" si="15"/>
        <v>0</v>
      </c>
      <c r="L408" s="78">
        <f t="shared" si="15"/>
        <v>0</v>
      </c>
      <c r="M408" s="162"/>
    </row>
    <row r="409" spans="1:13" s="151" customFormat="1">
      <c r="A409" s="83">
        <f t="shared" si="14"/>
        <v>0</v>
      </c>
      <c r="B409" s="59"/>
      <c r="C409" s="56"/>
      <c r="D409" s="54"/>
      <c r="E409" s="55"/>
      <c r="F409" s="35">
        <f t="shared" si="13"/>
        <v>0</v>
      </c>
      <c r="G409" s="59"/>
      <c r="H409" s="57"/>
      <c r="I409" s="79">
        <f t="shared" si="15"/>
        <v>0</v>
      </c>
      <c r="J409" s="79">
        <f t="shared" si="15"/>
        <v>0</v>
      </c>
      <c r="K409" s="79">
        <f t="shared" si="15"/>
        <v>0</v>
      </c>
      <c r="L409" s="78">
        <f t="shared" si="15"/>
        <v>0</v>
      </c>
      <c r="M409" s="162"/>
    </row>
    <row r="410" spans="1:13" s="151" customFormat="1">
      <c r="A410" s="83">
        <f t="shared" si="14"/>
        <v>0</v>
      </c>
      <c r="B410" s="59"/>
      <c r="C410" s="56"/>
      <c r="D410" s="54"/>
      <c r="E410" s="55"/>
      <c r="F410" s="35">
        <f t="shared" si="13"/>
        <v>0</v>
      </c>
      <c r="G410" s="59"/>
      <c r="H410" s="57"/>
      <c r="I410" s="79">
        <f t="shared" si="15"/>
        <v>0</v>
      </c>
      <c r="J410" s="79">
        <f t="shared" si="15"/>
        <v>0</v>
      </c>
      <c r="K410" s="79">
        <f t="shared" si="15"/>
        <v>0</v>
      </c>
      <c r="L410" s="78">
        <f t="shared" si="15"/>
        <v>0</v>
      </c>
      <c r="M410" s="162"/>
    </row>
    <row r="411" spans="1:13" s="151" customFormat="1">
      <c r="A411" s="83">
        <f t="shared" si="14"/>
        <v>0</v>
      </c>
      <c r="B411" s="59"/>
      <c r="C411" s="56"/>
      <c r="D411" s="54"/>
      <c r="E411" s="55"/>
      <c r="F411" s="35">
        <f t="shared" si="13"/>
        <v>0</v>
      </c>
      <c r="G411" s="59"/>
      <c r="H411" s="57"/>
      <c r="I411" s="79">
        <f t="shared" si="15"/>
        <v>0</v>
      </c>
      <c r="J411" s="79">
        <f t="shared" si="15"/>
        <v>0</v>
      </c>
      <c r="K411" s="79">
        <f t="shared" si="15"/>
        <v>0</v>
      </c>
      <c r="L411" s="78">
        <f t="shared" si="15"/>
        <v>0</v>
      </c>
      <c r="M411" s="162"/>
    </row>
    <row r="412" spans="1:13" s="151" customFormat="1">
      <c r="A412" s="83">
        <f t="shared" si="14"/>
        <v>0</v>
      </c>
      <c r="B412" s="59"/>
      <c r="C412" s="56"/>
      <c r="D412" s="54"/>
      <c r="E412" s="55"/>
      <c r="F412" s="35">
        <f t="shared" si="13"/>
        <v>0</v>
      </c>
      <c r="G412" s="59"/>
      <c r="H412" s="57"/>
      <c r="I412" s="79">
        <f t="shared" si="15"/>
        <v>0</v>
      </c>
      <c r="J412" s="79">
        <f t="shared" si="15"/>
        <v>0</v>
      </c>
      <c r="K412" s="79">
        <f t="shared" si="15"/>
        <v>0</v>
      </c>
      <c r="L412" s="78">
        <f t="shared" si="15"/>
        <v>0</v>
      </c>
      <c r="M412" s="162"/>
    </row>
    <row r="413" spans="1:13" s="151" customFormat="1">
      <c r="A413" s="83">
        <f t="shared" si="14"/>
        <v>0</v>
      </c>
      <c r="B413" s="59"/>
      <c r="C413" s="56"/>
      <c r="D413" s="54"/>
      <c r="E413" s="55"/>
      <c r="F413" s="35">
        <f t="shared" si="13"/>
        <v>0</v>
      </c>
      <c r="G413" s="59"/>
      <c r="H413" s="57"/>
      <c r="I413" s="79">
        <f t="shared" si="15"/>
        <v>0</v>
      </c>
      <c r="J413" s="79">
        <f t="shared" si="15"/>
        <v>0</v>
      </c>
      <c r="K413" s="79">
        <f t="shared" si="15"/>
        <v>0</v>
      </c>
      <c r="L413" s="78">
        <f t="shared" si="15"/>
        <v>0</v>
      </c>
      <c r="M413" s="162"/>
    </row>
    <row r="414" spans="1:13" s="151" customFormat="1">
      <c r="A414" s="83">
        <f t="shared" si="14"/>
        <v>0</v>
      </c>
      <c r="B414" s="59"/>
      <c r="C414" s="56"/>
      <c r="D414" s="54"/>
      <c r="E414" s="55"/>
      <c r="F414" s="35">
        <f t="shared" si="13"/>
        <v>0</v>
      </c>
      <c r="G414" s="59"/>
      <c r="H414" s="57"/>
      <c r="I414" s="79">
        <f t="shared" si="15"/>
        <v>0</v>
      </c>
      <c r="J414" s="79">
        <f t="shared" si="15"/>
        <v>0</v>
      </c>
      <c r="K414" s="79">
        <f t="shared" si="15"/>
        <v>0</v>
      </c>
      <c r="L414" s="78">
        <f t="shared" si="15"/>
        <v>0</v>
      </c>
      <c r="M414" s="162"/>
    </row>
    <row r="415" spans="1:13" s="151" customFormat="1">
      <c r="A415" s="83">
        <f t="shared" si="14"/>
        <v>0</v>
      </c>
      <c r="B415" s="59"/>
      <c r="C415" s="56"/>
      <c r="D415" s="54"/>
      <c r="E415" s="55"/>
      <c r="F415" s="35">
        <f t="shared" si="13"/>
        <v>0</v>
      </c>
      <c r="G415" s="59"/>
      <c r="H415" s="57"/>
      <c r="I415" s="79">
        <f t="shared" si="15"/>
        <v>0</v>
      </c>
      <c r="J415" s="79">
        <f t="shared" si="15"/>
        <v>0</v>
      </c>
      <c r="K415" s="79">
        <f t="shared" si="15"/>
        <v>0</v>
      </c>
      <c r="L415" s="78">
        <f t="shared" si="15"/>
        <v>0</v>
      </c>
      <c r="M415" s="162"/>
    </row>
    <row r="416" spans="1:13" s="151" customFormat="1">
      <c r="A416" s="83">
        <f t="shared" si="14"/>
        <v>0</v>
      </c>
      <c r="B416" s="59"/>
      <c r="C416" s="56"/>
      <c r="D416" s="54"/>
      <c r="E416" s="55"/>
      <c r="F416" s="35">
        <f t="shared" si="13"/>
        <v>0</v>
      </c>
      <c r="G416" s="59"/>
      <c r="H416" s="57"/>
      <c r="I416" s="79">
        <f t="shared" si="15"/>
        <v>0</v>
      </c>
      <c r="J416" s="79">
        <f t="shared" si="15"/>
        <v>0</v>
      </c>
      <c r="K416" s="79">
        <f t="shared" si="15"/>
        <v>0</v>
      </c>
      <c r="L416" s="78">
        <f t="shared" si="15"/>
        <v>0</v>
      </c>
      <c r="M416" s="162"/>
    </row>
    <row r="417" spans="1:13" s="151" customFormat="1">
      <c r="A417" s="83">
        <f t="shared" si="14"/>
        <v>0</v>
      </c>
      <c r="B417" s="59"/>
      <c r="C417" s="56"/>
      <c r="D417" s="54"/>
      <c r="E417" s="55"/>
      <c r="F417" s="35">
        <f t="shared" si="13"/>
        <v>0</v>
      </c>
      <c r="G417" s="59"/>
      <c r="H417" s="57"/>
      <c r="I417" s="79">
        <f t="shared" si="15"/>
        <v>0</v>
      </c>
      <c r="J417" s="79">
        <f t="shared" si="15"/>
        <v>0</v>
      </c>
      <c r="K417" s="79">
        <f t="shared" si="15"/>
        <v>0</v>
      </c>
      <c r="L417" s="78">
        <f t="shared" si="15"/>
        <v>0</v>
      </c>
      <c r="M417" s="162"/>
    </row>
    <row r="418" spans="1:13" s="151" customFormat="1">
      <c r="A418" s="83">
        <f t="shared" si="14"/>
        <v>0</v>
      </c>
      <c r="B418" s="59"/>
      <c r="C418" s="56"/>
      <c r="D418" s="54"/>
      <c r="E418" s="55"/>
      <c r="F418" s="35">
        <f t="shared" si="13"/>
        <v>0</v>
      </c>
      <c r="G418" s="59"/>
      <c r="H418" s="57"/>
      <c r="I418" s="79">
        <f t="shared" si="15"/>
        <v>0</v>
      </c>
      <c r="J418" s="79">
        <f t="shared" si="15"/>
        <v>0</v>
      </c>
      <c r="K418" s="79">
        <f t="shared" si="15"/>
        <v>0</v>
      </c>
      <c r="L418" s="78">
        <f t="shared" si="15"/>
        <v>0</v>
      </c>
      <c r="M418" s="162"/>
    </row>
    <row r="419" spans="1:13" s="151" customFormat="1">
      <c r="A419" s="83">
        <f t="shared" si="14"/>
        <v>0</v>
      </c>
      <c r="B419" s="59"/>
      <c r="C419" s="56"/>
      <c r="D419" s="54"/>
      <c r="E419" s="55"/>
      <c r="F419" s="35">
        <f t="shared" si="13"/>
        <v>0</v>
      </c>
      <c r="G419" s="59"/>
      <c r="H419" s="57"/>
      <c r="I419" s="79">
        <f t="shared" si="15"/>
        <v>0</v>
      </c>
      <c r="J419" s="79">
        <f t="shared" si="15"/>
        <v>0</v>
      </c>
      <c r="K419" s="79">
        <f t="shared" si="15"/>
        <v>0</v>
      </c>
      <c r="L419" s="78">
        <f t="shared" si="15"/>
        <v>0</v>
      </c>
      <c r="M419" s="162"/>
    </row>
    <row r="420" spans="1:13" s="151" customFormat="1">
      <c r="A420" s="83">
        <f t="shared" si="14"/>
        <v>0</v>
      </c>
      <c r="B420" s="59"/>
      <c r="C420" s="56"/>
      <c r="D420" s="54"/>
      <c r="E420" s="55"/>
      <c r="F420" s="35">
        <f t="shared" si="13"/>
        <v>0</v>
      </c>
      <c r="G420" s="59"/>
      <c r="H420" s="57"/>
      <c r="I420" s="79">
        <f t="shared" si="15"/>
        <v>0</v>
      </c>
      <c r="J420" s="79">
        <f t="shared" si="15"/>
        <v>0</v>
      </c>
      <c r="K420" s="79">
        <f t="shared" si="15"/>
        <v>0</v>
      </c>
      <c r="L420" s="78">
        <f t="shared" si="15"/>
        <v>0</v>
      </c>
      <c r="M420" s="162"/>
    </row>
    <row r="421" spans="1:13" s="151" customFormat="1" ht="12">
      <c r="D421" s="153"/>
      <c r="E421" s="153"/>
      <c r="F421" s="153"/>
      <c r="H421" s="153"/>
      <c r="I421" s="153"/>
      <c r="J421" s="153"/>
      <c r="K421" s="153"/>
      <c r="L421" s="153"/>
      <c r="M421" s="144"/>
    </row>
    <row r="422" spans="1:13" s="151" customFormat="1" ht="12">
      <c r="D422" s="153"/>
      <c r="E422" s="153"/>
      <c r="F422" s="153"/>
      <c r="H422" s="153"/>
      <c r="I422" s="153"/>
      <c r="J422" s="153"/>
      <c r="K422" s="153"/>
      <c r="L422" s="153"/>
      <c r="M422" s="144"/>
    </row>
    <row r="423" spans="1:13" s="151" customFormat="1" ht="12">
      <c r="A423" s="154" t="s">
        <v>597</v>
      </c>
      <c r="D423" s="153"/>
      <c r="E423" s="153"/>
      <c r="F423" s="153"/>
      <c r="H423" s="153"/>
      <c r="I423" s="153"/>
      <c r="J423" s="153"/>
      <c r="K423" s="153"/>
      <c r="L423" s="153"/>
      <c r="M423" s="144"/>
    </row>
    <row r="424" spans="1:13" s="151" customFormat="1" ht="12">
      <c r="C424" s="408" t="s">
        <v>606</v>
      </c>
      <c r="D424" s="409"/>
      <c r="E424" s="409"/>
      <c r="F424" s="153"/>
      <c r="H424" s="153"/>
      <c r="I424" s="153"/>
      <c r="J424" s="153"/>
      <c r="K424" s="153"/>
      <c r="L424" s="153"/>
      <c r="M424" s="144"/>
    </row>
    <row r="425" spans="1:13" s="151" customFormat="1" ht="33" customHeight="1" thickBot="1">
      <c r="A425" s="406" t="s">
        <v>607</v>
      </c>
      <c r="B425" s="407"/>
      <c r="C425" s="80" t="s">
        <v>478</v>
      </c>
      <c r="D425" s="80" t="s">
        <v>479</v>
      </c>
      <c r="E425" s="80" t="s">
        <v>480</v>
      </c>
      <c r="F425" s="80" t="s">
        <v>481</v>
      </c>
      <c r="G425" s="90" t="s">
        <v>600</v>
      </c>
      <c r="H425" s="153"/>
      <c r="I425" s="153"/>
      <c r="J425" s="153"/>
      <c r="K425" s="153"/>
      <c r="L425" s="153"/>
      <c r="M425" s="144"/>
    </row>
    <row r="426" spans="1:13" s="151" customFormat="1" thickTop="1">
      <c r="A426" s="81">
        <f>+A$192</f>
        <v>0</v>
      </c>
      <c r="B426" s="82">
        <f>+Vysledky!B78</f>
        <v>0</v>
      </c>
      <c r="C426" s="211" t="str">
        <f>IF(+OR($B426=B$439,$B426=B$440,$B426=B$441,$B426=B$442),IF($H426&lt;=$N$2,SUMIF($B$192:$L$420,$B426,I$192:I$420),""),IF($H426&lt;=$N$2,IFERROR(VLOOKUP($B426,PPold!$B:$AC,26,0),0),""))</f>
        <v/>
      </c>
      <c r="D426" s="78" t="str">
        <f>IF(+OR($B426=C$439,$B426=C$440,$B426=C$441,$B426=C$442),IF($H426&lt;=$N$2,SUMIF($B$192:$L$420,$B426,J$192:J$420),""),IF($H426&lt;=$N$2,IFERROR(VLOOKUP($B426,PPold!$B:$AC,27,0),0),""))</f>
        <v/>
      </c>
      <c r="E426" s="78" t="str">
        <f>IF(+OR($B426=D$439,$B426=D$440,$B426=D$441,$B426=D$442),IF($H426&lt;=$N$2,SUMIF($B$192:$L$420,$B426,K$192:K$420),""),IF($H426&lt;=$N$2,IFERROR(VLOOKUP($B426,PPold!$B:$AC,28,0),0),""))</f>
        <v/>
      </c>
      <c r="F426" s="78" t="str">
        <f>IF($H426&lt;=$N$2,SUMIF($B$192:$L$420,$B426,L$192:L$420),"")</f>
        <v/>
      </c>
      <c r="G426" s="78">
        <f>SUM(C426:F426)</f>
        <v>0</v>
      </c>
      <c r="H426" s="163">
        <v>1</v>
      </c>
      <c r="I426" s="153"/>
      <c r="J426" s="153"/>
      <c r="K426" s="153"/>
      <c r="L426" s="153"/>
      <c r="M426" s="144"/>
    </row>
    <row r="427" spans="1:13" s="151" customFormat="1" ht="12">
      <c r="A427" s="83">
        <f t="shared" ref="A427:A435" si="16">+A$192</f>
        <v>0</v>
      </c>
      <c r="B427" s="84">
        <f>+Vysledky!B79</f>
        <v>0</v>
      </c>
      <c r="C427" s="211" t="str">
        <f>IF(+OR($B427=B$439,$B427=B$440,$B427=B$441,$B427=B$442),IF($H427&lt;=$N$2,SUMIF($B$192:$L$420,$B427,I$192:I$420),""),IF($H427&lt;=$N$2,IFERROR(VLOOKUP($B427,PPold!$B:$AC,26,0),0),""))</f>
        <v/>
      </c>
      <c r="D427" s="78" t="str">
        <f>IF(+OR($B427=C$439,$B427=C$440,$B427=C$441,$B427=C$442),IF($H427&lt;=$N$2,SUMIF($B$192:$L$420,$B427,J$192:J$420),""),IF($H427&lt;=$N$2,IFERROR(VLOOKUP($B427,PPold!$B:$AC,27,0),0),""))</f>
        <v/>
      </c>
      <c r="E427" s="78" t="str">
        <f>IF(+OR($B427=D$439,$B427=D$440,$B427=D$441,$B427=D$442),IF($H427&lt;=$N$2,SUMIF($B$192:$L$420,$B427,K$192:K$420),""),IF($H427&lt;=$N$2,IFERROR(VLOOKUP($B427,PPold!$B:$AC,28,0),0),""))</f>
        <v/>
      </c>
      <c r="F427" s="79" t="str">
        <f t="shared" ref="F427:F435" si="17">IF($H427&lt;=$N$2,SUMIF($B$192:$L$420,$B427,L$192:L$420),"")</f>
        <v/>
      </c>
      <c r="G427" s="79">
        <f t="shared" ref="G427:G436" si="18">SUM(C427:F427)</f>
        <v>0</v>
      </c>
      <c r="H427" s="163">
        <v>2</v>
      </c>
      <c r="I427" s="153"/>
      <c r="J427" s="153"/>
      <c r="K427" s="153"/>
      <c r="L427" s="153"/>
      <c r="M427" s="144"/>
    </row>
    <row r="428" spans="1:13" s="151" customFormat="1" ht="12">
      <c r="A428" s="83">
        <f t="shared" si="16"/>
        <v>0</v>
      </c>
      <c r="B428" s="84">
        <f>+Vysledky!B80</f>
        <v>0</v>
      </c>
      <c r="C428" s="211" t="str">
        <f>IF(+OR($B428=B$439,$B428=B$440,$B428=B$441,$B428=B$442),IF($H428&lt;=$N$2,SUMIF($B$192:$L$420,$B428,I$192:I$420),""),IF($H428&lt;=$N$2,IFERROR(VLOOKUP($B428,PPold!$B:$AC,26,0),0),""))</f>
        <v/>
      </c>
      <c r="D428" s="78" t="str">
        <f>IF(+OR($B428=C$439,$B428=C$440,$B428=C$441,$B428=C$442),IF($H428&lt;=$N$2,SUMIF($B$192:$L$420,$B428,J$192:J$420),""),IF($H428&lt;=$N$2,IFERROR(VLOOKUP($B428,PPold!$B:$AC,27,0),0),""))</f>
        <v/>
      </c>
      <c r="E428" s="78" t="str">
        <f>IF(+OR($B428=D$439,$B428=D$440,$B428=D$441,$B428=D$442),IF($H428&lt;=$N$2,SUMIF($B$192:$L$420,$B428,K$192:K$420),""),IF($H428&lt;=$N$2,IFERROR(VLOOKUP($B428,PPold!$B:$AC,28,0),0),""))</f>
        <v/>
      </c>
      <c r="F428" s="79" t="str">
        <f t="shared" si="17"/>
        <v/>
      </c>
      <c r="G428" s="79">
        <f t="shared" si="18"/>
        <v>0</v>
      </c>
      <c r="H428" s="163">
        <v>3</v>
      </c>
      <c r="I428" s="153"/>
      <c r="J428" s="153"/>
      <c r="K428" s="153"/>
      <c r="L428" s="153"/>
      <c r="M428" s="144"/>
    </row>
    <row r="429" spans="1:13" s="151" customFormat="1" ht="12">
      <c r="A429" s="83">
        <f t="shared" si="16"/>
        <v>0</v>
      </c>
      <c r="B429" s="84">
        <f>+Vysledky!B81</f>
        <v>0</v>
      </c>
      <c r="C429" s="211" t="str">
        <f>IF(+OR($B429=B$439,$B429=B$440,$B429=B$441,$B429=B$442),IF($H429&lt;=$N$2,SUMIF($B$192:$L$420,$B429,I$192:I$420),""),IF($H429&lt;=$N$2,IFERROR(VLOOKUP($B429,PPold!$B:$AC,26,0),0),""))</f>
        <v/>
      </c>
      <c r="D429" s="78" t="str">
        <f>IF(+OR($B429=C$439,$B429=C$440,$B429=C$441,$B429=C$442),IF($H429&lt;=$N$2,SUMIF($B$192:$L$420,$B429,J$192:J$420),""),IF($H429&lt;=$N$2,IFERROR(VLOOKUP($B429,PPold!$B:$AC,27,0),0),""))</f>
        <v/>
      </c>
      <c r="E429" s="78" t="str">
        <f>IF(+OR($B429=D$439,$B429=D$440,$B429=D$441,$B429=D$442),IF($H429&lt;=$N$2,SUMIF($B$192:$L$420,$B429,K$192:K$420),""),IF($H429&lt;=$N$2,IFERROR(VLOOKUP($B429,PPold!$B:$AC,28,0),0),""))</f>
        <v/>
      </c>
      <c r="F429" s="79" t="str">
        <f t="shared" si="17"/>
        <v/>
      </c>
      <c r="G429" s="79">
        <f t="shared" si="18"/>
        <v>0</v>
      </c>
      <c r="H429" s="163">
        <v>4</v>
      </c>
      <c r="I429" s="153"/>
      <c r="J429" s="153"/>
      <c r="K429" s="153"/>
      <c r="L429" s="153"/>
      <c r="M429" s="144"/>
    </row>
    <row r="430" spans="1:13" s="151" customFormat="1" ht="12">
      <c r="A430" s="83">
        <f t="shared" si="16"/>
        <v>0</v>
      </c>
      <c r="B430" s="84">
        <f>+Vysledky!B82</f>
        <v>0</v>
      </c>
      <c r="C430" s="211" t="str">
        <f>IF(+OR($B430=B$439,$B430=B$440,$B430=B$441,$B430=B$442),IF($H430&lt;=$N$2,SUMIF($B$192:$L$420,$B430,I$192:I$420),""),IF($H430&lt;=$N$2,IFERROR(VLOOKUP($B430,PPold!$B:$AC,26,0),0),""))</f>
        <v/>
      </c>
      <c r="D430" s="78" t="str">
        <f>IF(+OR($B430=C$439,$B430=C$440,$B430=C$441,$B430=C$442),IF($H430&lt;=$N$2,SUMIF($B$192:$L$420,$B430,J$192:J$420),""),IF($H430&lt;=$N$2,IFERROR(VLOOKUP($B430,PPold!$B:$AC,27,0),0),""))</f>
        <v/>
      </c>
      <c r="E430" s="78" t="str">
        <f>IF(+OR($B430=D$439,$B430=D$440,$B430=D$441,$B430=D$442),IF($H430&lt;=$N$2,SUMIF($B$192:$L$420,$B430,K$192:K$420),""),IF($H430&lt;=$N$2,IFERROR(VLOOKUP($B430,PPold!$B:$AC,28,0),0),""))</f>
        <v/>
      </c>
      <c r="F430" s="79" t="str">
        <f t="shared" si="17"/>
        <v/>
      </c>
      <c r="G430" s="79">
        <f t="shared" si="18"/>
        <v>0</v>
      </c>
      <c r="H430" s="163">
        <v>5</v>
      </c>
      <c r="I430" s="153"/>
      <c r="J430" s="153"/>
      <c r="K430" s="153"/>
      <c r="L430" s="153"/>
      <c r="M430" s="144"/>
    </row>
    <row r="431" spans="1:13" s="151" customFormat="1" ht="12">
      <c r="A431" s="83">
        <f t="shared" si="16"/>
        <v>0</v>
      </c>
      <c r="B431" s="84">
        <f>+Vysledky!B83</f>
        <v>0</v>
      </c>
      <c r="C431" s="211" t="str">
        <f>IF(+OR($B431=B$439,$B431=B$440,$B431=B$441,$B431=B$442),IF($H431&lt;=$N$2,SUMIF($B$192:$L$420,$B431,I$192:I$420),""),IF($H431&lt;=$N$2,IFERROR(VLOOKUP($B431,PPold!$B:$AC,26,0),0),""))</f>
        <v/>
      </c>
      <c r="D431" s="78" t="str">
        <f>IF(+OR($B431=C$439,$B431=C$440,$B431=C$441,$B431=C$442),IF($H431&lt;=$N$2,SUMIF($B$192:$L$420,$B431,J$192:J$420),""),IF($H431&lt;=$N$2,IFERROR(VLOOKUP($B431,PPold!$B:$AC,27,0),0),""))</f>
        <v/>
      </c>
      <c r="E431" s="78" t="str">
        <f>IF(+OR($B431=D$439,$B431=D$440,$B431=D$441,$B431=D$442),IF($H431&lt;=$N$2,SUMIF($B$192:$L$420,$B431,K$192:K$420),""),IF($H431&lt;=$N$2,IFERROR(VLOOKUP($B431,PPold!$B:$AC,28,0),0),""))</f>
        <v/>
      </c>
      <c r="F431" s="79" t="str">
        <f t="shared" si="17"/>
        <v/>
      </c>
      <c r="G431" s="79">
        <f t="shared" si="18"/>
        <v>0</v>
      </c>
      <c r="H431" s="163">
        <v>6</v>
      </c>
      <c r="I431" s="153"/>
      <c r="J431" s="153"/>
      <c r="K431" s="153"/>
      <c r="L431" s="153"/>
      <c r="M431" s="144"/>
    </row>
    <row r="432" spans="1:13" s="151" customFormat="1" ht="12">
      <c r="A432" s="83">
        <f t="shared" si="16"/>
        <v>0</v>
      </c>
      <c r="B432" s="84">
        <f>+Vysledky!B84</f>
        <v>0</v>
      </c>
      <c r="C432" s="211" t="str">
        <f>IF(+OR($B432=B$439,$B432=B$440,$B432=B$441,$B432=B$442),IF($H432&lt;=$N$2,SUMIF($B$192:$L$420,$B432,I$192:I$420),""),IF($H432&lt;=$N$2,IFERROR(VLOOKUP($B432,PPold!$B:$AC,26,0),0),""))</f>
        <v/>
      </c>
      <c r="D432" s="78" t="str">
        <f>IF(+OR($B432=C$439,$B432=C$440,$B432=C$441,$B432=C$442),IF($H432&lt;=$N$2,SUMIF($B$192:$L$420,$B432,J$192:J$420),""),IF($H432&lt;=$N$2,IFERROR(VLOOKUP($B432,PPold!$B:$AC,27,0),0),""))</f>
        <v/>
      </c>
      <c r="E432" s="78" t="str">
        <f>IF(+OR($B432=D$439,$B432=D$440,$B432=D$441,$B432=D$442),IF($H432&lt;=$N$2,SUMIF($B$192:$L$420,$B432,K$192:K$420),""),IF($H432&lt;=$N$2,IFERROR(VLOOKUP($B432,PPold!$B:$AC,28,0),0),""))</f>
        <v/>
      </c>
      <c r="F432" s="79" t="str">
        <f t="shared" si="17"/>
        <v/>
      </c>
      <c r="G432" s="79">
        <f t="shared" si="18"/>
        <v>0</v>
      </c>
      <c r="H432" s="163">
        <v>7</v>
      </c>
      <c r="I432" s="153"/>
      <c r="J432" s="153"/>
      <c r="K432" s="153"/>
      <c r="L432" s="153"/>
      <c r="M432" s="144"/>
    </row>
    <row r="433" spans="1:13" s="151" customFormat="1" ht="12">
      <c r="A433" s="83">
        <f t="shared" si="16"/>
        <v>0</v>
      </c>
      <c r="B433" s="84">
        <f>+Vysledky!B85</f>
        <v>0</v>
      </c>
      <c r="C433" s="211" t="str">
        <f>IF(+OR($B433=B$439,$B433=B$440,$B433=B$441,$B433=B$442),IF($H433&lt;=$N$2,SUMIF($B$192:$L$420,$B433,I$192:I$420),""),IF($H433&lt;=$N$2,IFERROR(VLOOKUP($B433,PPold!$B:$AC,26,0),0),""))</f>
        <v/>
      </c>
      <c r="D433" s="78" t="str">
        <f>IF(+OR($B433=C$439,$B433=C$440,$B433=C$441,$B433=C$442),IF($H433&lt;=$N$2,SUMIF($B$192:$L$420,$B433,J$192:J$420),""),IF($H433&lt;=$N$2,IFERROR(VLOOKUP($B433,PPold!$B:$AC,27,0),0),""))</f>
        <v/>
      </c>
      <c r="E433" s="78" t="str">
        <f>IF(+OR($B433=D$439,$B433=D$440,$B433=D$441,$B433=D$442),IF($H433&lt;=$N$2,SUMIF($B$192:$L$420,$B433,K$192:K$420),""),IF($H433&lt;=$N$2,IFERROR(VLOOKUP($B433,PPold!$B:$AC,28,0),0),""))</f>
        <v/>
      </c>
      <c r="F433" s="79" t="str">
        <f t="shared" si="17"/>
        <v/>
      </c>
      <c r="G433" s="79">
        <f t="shared" si="18"/>
        <v>0</v>
      </c>
      <c r="H433" s="163">
        <v>8</v>
      </c>
      <c r="I433" s="153"/>
      <c r="J433" s="153"/>
      <c r="K433" s="153"/>
      <c r="L433" s="153"/>
      <c r="M433" s="144"/>
    </row>
    <row r="434" spans="1:13" s="151" customFormat="1" ht="12">
      <c r="A434" s="83">
        <f t="shared" si="16"/>
        <v>0</v>
      </c>
      <c r="B434" s="84">
        <f>+Vysledky!B86</f>
        <v>0</v>
      </c>
      <c r="C434" s="211" t="str">
        <f>IF(+OR($B434=B$439,$B434=B$440,$B434=B$441,$B434=B$442),IF($H434&lt;=$N$2,SUMIF($B$192:$L$420,$B434,I$192:I$420),""),IF($H434&lt;=$N$2,IFERROR(VLOOKUP($B434,PPold!$B:$AC,26,0),0),""))</f>
        <v/>
      </c>
      <c r="D434" s="78" t="str">
        <f>IF(+OR($B434=C$439,$B434=C$440,$B434=C$441,$B434=C$442),IF($H434&lt;=$N$2,SUMIF($B$192:$L$420,$B434,J$192:J$420),""),IF($H434&lt;=$N$2,IFERROR(VLOOKUP($B434,PPold!$B:$AC,27,0),0),""))</f>
        <v/>
      </c>
      <c r="E434" s="78" t="str">
        <f>IF(+OR($B434=D$439,$B434=D$440,$B434=D$441,$B434=D$442),IF($H434&lt;=$N$2,SUMIF($B$192:$L$420,$B434,K$192:K$420),""),IF($H434&lt;=$N$2,IFERROR(VLOOKUP($B434,PPold!$B:$AC,28,0),0),""))</f>
        <v/>
      </c>
      <c r="F434" s="79" t="str">
        <f t="shared" si="17"/>
        <v/>
      </c>
      <c r="G434" s="79">
        <f t="shared" si="18"/>
        <v>0</v>
      </c>
      <c r="H434" s="163">
        <v>9</v>
      </c>
      <c r="I434" s="153"/>
      <c r="J434" s="153"/>
      <c r="K434" s="153"/>
      <c r="L434" s="153"/>
      <c r="M434" s="144"/>
    </row>
    <row r="435" spans="1:13" s="151" customFormat="1" thickBot="1">
      <c r="A435" s="85">
        <f t="shared" si="16"/>
        <v>0</v>
      </c>
      <c r="B435" s="86">
        <f>+Vysledky!B87</f>
        <v>0</v>
      </c>
      <c r="C435" s="212" t="str">
        <f>IF(+OR($B435=B$439,$B435=B$440,$B435=B$441,$B435=B$442),IF($H435&lt;=$N$2,SUMIF($B$192:$L$420,$B435,I$192:I$420),""),IF($H435&lt;=$N$2,IFERROR(VLOOKUP($B435,PPold!$B:$AC,26,0),0),""))</f>
        <v/>
      </c>
      <c r="D435" s="87" t="str">
        <f>IF(+OR($B435=C$439,$B435=C$440,$B435=C$441,$B435=C$442),IF($H435&lt;=$N$2,SUMIF($B$192:$L$420,$B435,J$192:J$420),""),IF($H435&lt;=$N$2,IFERROR(VLOOKUP($B435,PPold!$B:$AC,27,0),0),""))</f>
        <v/>
      </c>
      <c r="E435" s="87" t="str">
        <f>IF(+OR($B435=D$439,$B435=D$440,$B435=D$441,$B435=D$442),IF($H435&lt;=$N$2,SUMIF($B$192:$L$420,$B435,K$192:K$420),""),IF($H435&lt;=$N$2,IFERROR(VLOOKUP($B435,PPold!$B:$AC,28,0),0),""))</f>
        <v/>
      </c>
      <c r="F435" s="87" t="str">
        <f t="shared" si="17"/>
        <v/>
      </c>
      <c r="G435" s="87">
        <f t="shared" si="18"/>
        <v>0</v>
      </c>
      <c r="H435" s="163">
        <v>10</v>
      </c>
      <c r="I435" s="153"/>
      <c r="J435" s="153"/>
      <c r="K435" s="153"/>
      <c r="L435" s="153"/>
      <c r="M435" s="144"/>
    </row>
    <row r="436" spans="1:13" s="157" customFormat="1" thickTop="1">
      <c r="A436" s="88" t="s">
        <v>45</v>
      </c>
      <c r="B436" s="88"/>
      <c r="C436" s="213">
        <f>SUM(C426:C435)</f>
        <v>0</v>
      </c>
      <c r="D436" s="89">
        <f>SUM(D426:D435)</f>
        <v>0</v>
      </c>
      <c r="E436" s="89">
        <f>SUM(E426:E435)</f>
        <v>0</v>
      </c>
      <c r="F436" s="89">
        <f>SUM(F426:F435)</f>
        <v>0</v>
      </c>
      <c r="G436" s="89">
        <f t="shared" si="18"/>
        <v>0</v>
      </c>
      <c r="H436" s="155"/>
      <c r="I436" s="155"/>
      <c r="J436" s="155"/>
      <c r="K436" s="155"/>
      <c r="L436" s="155"/>
      <c r="M436" s="156"/>
    </row>
    <row r="438" spans="1:13">
      <c r="B438" s="210" t="s">
        <v>601</v>
      </c>
    </row>
    <row r="439" spans="1:13">
      <c r="B439" s="206" t="s">
        <v>204</v>
      </c>
    </row>
    <row r="440" spans="1:13">
      <c r="B440" s="206" t="s">
        <v>115</v>
      </c>
    </row>
    <row r="441" spans="1:13">
      <c r="B441" s="206"/>
    </row>
    <row r="442" spans="1:13">
      <c r="B442" s="206"/>
    </row>
  </sheetData>
  <sheetProtection password="8A86" sheet="1"/>
  <mergeCells count="3">
    <mergeCell ref="A182:M182"/>
    <mergeCell ref="C424:E424"/>
    <mergeCell ref="A425:B425"/>
  </mergeCells>
  <conditionalFormatting sqref="I192:K420">
    <cfRule type="cellIs" dxfId="19" priority="5" stopIfTrue="1" operator="greaterThan">
      <formula>0</formula>
    </cfRule>
  </conditionalFormatting>
  <conditionalFormatting sqref="C426:E436">
    <cfRule type="cellIs" dxfId="18" priority="4" stopIfTrue="1" operator="greaterThan">
      <formula>0</formula>
    </cfRule>
  </conditionalFormatting>
  <conditionalFormatting sqref="L192:L420">
    <cfRule type="cellIs" dxfId="17" priority="3" stopIfTrue="1" operator="greaterThan">
      <formula>0</formula>
    </cfRule>
  </conditionalFormatting>
  <conditionalFormatting sqref="F426:F436">
    <cfRule type="cellIs" dxfId="16" priority="2" stopIfTrue="1" operator="greaterThan">
      <formula>0</formula>
    </cfRule>
  </conditionalFormatting>
  <conditionalFormatting sqref="F192:F420">
    <cfRule type="cellIs" dxfId="15" priority="1" stopIfTrue="1" operator="equal">
      <formula>0</formula>
    </cfRule>
  </conditionalFormatting>
  <dataValidations count="6">
    <dataValidation type="list" allowBlank="1" showInputMessage="1" showErrorMessage="1" error="Zadajte rok 2024 až 2025." sqref="E192:E420" xr:uid="{A2B88C1A-704C-414A-8AB6-116FEDBDDC91}">
      <formula1>"2024,2025"</formula1>
    </dataValidation>
    <dataValidation type="list" allowBlank="1" showInputMessage="1" showErrorMessage="1" sqref="C192:C420" xr:uid="{A2BE4D27-EE87-4CFA-801D-02AFFE10AEFF}">
      <formula1>$C$1:$C$12</formula1>
    </dataValidation>
    <dataValidation type="whole" operator="greaterThan" allowBlank="1" showInputMessage="1" showErrorMessage="1" error="zadajte celé číslo" sqref="H193" xr:uid="{A8F6B74D-28E2-4FCC-AD08-9BF0F67391BE}">
      <formula1>0</formula1>
    </dataValidation>
    <dataValidation type="list" allowBlank="1" showInputMessage="1" showErrorMessage="1" sqref="B192:B420" xr:uid="{64EA9A89-33FC-4D9D-A003-D35FE82C00C8}">
      <formula1>OFFSET($B$1,$N$1-1,0,$N$2,1)</formula1>
    </dataValidation>
    <dataValidation type="whole" operator="greaterThan" allowBlank="1" showInputMessage="1" showErrorMessage="1" sqref="H192 H194:H420" xr:uid="{FF46C7DA-5D94-49FB-B583-767A855EB208}">
      <formula1>0</formula1>
    </dataValidation>
    <dataValidation type="whole" allowBlank="1" showInputMessage="1" showErrorMessage="1" error="zadajte označenie mesiaca - celé číslo v rozsahu 1 - 12" sqref="D192:D420" xr:uid="{254B43FE-F16A-49EE-AE97-AF838A8AB503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&amp;L&amp;F, &amp;A&amp;Cstrana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361D-DA60-4F52-8B9F-76864B281814}">
  <dimension ref="A1:O421"/>
  <sheetViews>
    <sheetView topLeftCell="A182" workbookViewId="0">
      <selection activeCell="B182" sqref="B182:N182"/>
    </sheetView>
  </sheetViews>
  <sheetFormatPr defaultRowHeight="12.75"/>
  <cols>
    <col min="1" max="1" width="9.140625" style="1"/>
    <col min="2" max="2" width="19.42578125" style="1" customWidth="1"/>
    <col min="3" max="3" width="24.42578125" style="1" customWidth="1"/>
    <col min="4" max="4" width="9" style="1" customWidth="1"/>
    <col min="5" max="7" width="9" style="143" customWidth="1"/>
    <col min="8" max="8" width="21.85546875" style="1" customWidth="1"/>
    <col min="9" max="9" width="9.140625" style="143"/>
    <col min="10" max="13" width="3.5703125" style="142" customWidth="1"/>
    <col min="14" max="14" width="41.85546875" style="144" customWidth="1"/>
    <col min="15" max="16384" width="9.140625" style="1"/>
  </cols>
  <sheetData>
    <row r="1" spans="2:15" hidden="1">
      <c r="B1" s="205" t="str">
        <f>+ciselniky!K6</f>
        <v>atletika</v>
      </c>
      <c r="C1" s="205" t="str">
        <f>+ciselniky!L6</f>
        <v>atletika</v>
      </c>
      <c r="D1" s="1" t="str">
        <f>+ciselniky!A224</f>
        <v>OH/ZOH</v>
      </c>
      <c r="F1" s="143">
        <v>2019</v>
      </c>
      <c r="N1" s="60"/>
      <c r="O1" s="1" t="e">
        <f>MATCH(B192,B1:B178,0)</f>
        <v>#N/A</v>
      </c>
    </row>
    <row r="2" spans="2:15" hidden="1">
      <c r="B2" s="205" t="str">
        <f>+ciselniky!K7</f>
        <v>automobilový šport</v>
      </c>
      <c r="C2" s="205" t="str">
        <f>+ciselniky!L7</f>
        <v>okruhové</v>
      </c>
      <c r="D2" s="1" t="str">
        <f>+ciselniky!A225</f>
        <v>SHNŠ</v>
      </c>
      <c r="F2" s="143">
        <v>2020</v>
      </c>
      <c r="N2" s="60"/>
      <c r="O2" s="1">
        <f>COUNTIF(B1:B178,B192)</f>
        <v>0</v>
      </c>
    </row>
    <row r="3" spans="2:15" hidden="1">
      <c r="B3" s="205" t="str">
        <f>+ciselniky!K8</f>
        <v>automobilový šport</v>
      </c>
      <c r="C3" s="205" t="str">
        <f>+ciselniky!L8</f>
        <v>do vrchu</v>
      </c>
      <c r="D3" s="1" t="str">
        <f>+ciselniky!A226</f>
        <v>MS/HMS</v>
      </c>
      <c r="F3" s="143">
        <v>2021</v>
      </c>
      <c r="N3" s="60"/>
    </row>
    <row r="4" spans="2:15" hidden="1">
      <c r="B4" s="205" t="str">
        <f>+ciselniky!K9</f>
        <v>automobilový šport</v>
      </c>
      <c r="C4" s="205" t="str">
        <f>+ciselniky!L9</f>
        <v>rallye</v>
      </c>
      <c r="D4" s="1" t="str">
        <f>+ciselniky!A227</f>
        <v>SP/SPJ</v>
      </c>
      <c r="F4" s="143">
        <v>2022</v>
      </c>
      <c r="N4" s="60"/>
    </row>
    <row r="5" spans="2:15" hidden="1">
      <c r="B5" s="205" t="str">
        <f>+ciselniky!K10</f>
        <v>automobilový šport</v>
      </c>
      <c r="C5" s="205" t="str">
        <f>+ciselniky!L10</f>
        <v>karting</v>
      </c>
      <c r="D5" s="1" t="str">
        <f>+ciselniky!A228</f>
        <v>OHM</v>
      </c>
      <c r="F5" s="143">
        <v>2023</v>
      </c>
      <c r="N5" s="60"/>
    </row>
    <row r="6" spans="2:15" hidden="1">
      <c r="B6" s="205" t="str">
        <f>+ciselniky!K11</f>
        <v>automobilový šport</v>
      </c>
      <c r="C6" s="205" t="str">
        <f>+ciselniky!L11</f>
        <v>off-road</v>
      </c>
      <c r="D6" s="1" t="str">
        <f>+ciselniky!A229</f>
        <v>EH</v>
      </c>
      <c r="N6" s="60"/>
    </row>
    <row r="7" spans="2:15" hidden="1">
      <c r="B7" s="205" t="str">
        <f>+ciselniky!K12</f>
        <v>automobilový šport</v>
      </c>
      <c r="C7" s="205" t="str">
        <f>+ciselniky!L12</f>
        <v>historické</v>
      </c>
      <c r="D7" s="1" t="str">
        <f>+ciselniky!A230</f>
        <v>GJ</v>
      </c>
      <c r="N7" s="60"/>
    </row>
    <row r="8" spans="2:15" hidden="1">
      <c r="B8" s="205" t="str">
        <f>+ciselniky!K13</f>
        <v>automobilový šport</v>
      </c>
      <c r="C8" s="205" t="str">
        <f>+ciselniky!L13</f>
        <v>drifting</v>
      </c>
      <c r="D8" s="1" t="str">
        <f>+ciselniky!A231</f>
        <v>ME/HME</v>
      </c>
      <c r="N8" s="60"/>
    </row>
    <row r="9" spans="2:15" hidden="1">
      <c r="B9" s="205" t="str">
        <f>+ciselniky!K14</f>
        <v>automobilový šport</v>
      </c>
      <c r="C9" s="205" t="str">
        <f>+ciselniky!L14</f>
        <v>šprint</v>
      </c>
      <c r="D9" s="1" t="str">
        <f>+ciselniky!A232</f>
        <v>SMS</v>
      </c>
      <c r="N9" s="60"/>
    </row>
    <row r="10" spans="2:15" hidden="1">
      <c r="B10" s="205" t="str">
        <f>+ciselniky!K15</f>
        <v>bedminton</v>
      </c>
      <c r="C10" s="205" t="str">
        <f>+ciselniky!L15</f>
        <v>bedminton</v>
      </c>
      <c r="D10" s="1" t="str">
        <f>+ciselniky!A233</f>
        <v>SME</v>
      </c>
      <c r="N10" s="60"/>
    </row>
    <row r="11" spans="2:15" hidden="1">
      <c r="B11" s="205" t="str">
        <f>+ciselniky!K16</f>
        <v>biatlon</v>
      </c>
      <c r="C11" s="205" t="str">
        <f>+ciselniky!L16</f>
        <v>biatlon</v>
      </c>
      <c r="D11" s="1" t="str">
        <f>+ciselniky!A234</f>
        <v>EPM</v>
      </c>
      <c r="N11" s="60"/>
    </row>
    <row r="12" spans="2:15" hidden="1">
      <c r="B12" s="205" t="str">
        <f>+ciselniky!K17</f>
        <v>biatlon</v>
      </c>
      <c r="C12" s="205" t="str">
        <f>+ciselniky!L17</f>
        <v>letný biatlon</v>
      </c>
      <c r="D12" s="1" t="str">
        <f>+ciselniky!A235</f>
        <v>EYOF</v>
      </c>
      <c r="N12" s="60"/>
    </row>
    <row r="13" spans="2:15" hidden="1">
      <c r="B13" s="205" t="str">
        <f>+ciselniky!K18</f>
        <v>biliard</v>
      </c>
      <c r="C13" s="205" t="str">
        <f>+ciselniky!L18</f>
        <v>pool</v>
      </c>
      <c r="D13" s="1">
        <f>+ciselniky!A236</f>
        <v>0</v>
      </c>
      <c r="N13" s="60"/>
    </row>
    <row r="14" spans="2:15" hidden="1">
      <c r="B14" s="205" t="str">
        <f>+ciselniky!K19</f>
        <v>biliard</v>
      </c>
      <c r="C14" s="205" t="str">
        <f>+ciselniky!L19</f>
        <v>snooker</v>
      </c>
      <c r="D14" s="1">
        <f>+ciselniky!A237</f>
        <v>0</v>
      </c>
      <c r="N14" s="60"/>
    </row>
    <row r="15" spans="2:15" hidden="1">
      <c r="B15" s="205" t="str">
        <f>+ciselniky!K20</f>
        <v>biliard</v>
      </c>
      <c r="C15" s="205" t="str">
        <f>+ciselniky!L20</f>
        <v>karambol</v>
      </c>
      <c r="N15" s="60"/>
    </row>
    <row r="16" spans="2:15" hidden="1">
      <c r="B16" s="205" t="str">
        <f>+ciselniky!K21</f>
        <v>boby a skeleton</v>
      </c>
      <c r="C16" s="205" t="str">
        <f>+ciselniky!L21</f>
        <v>boby</v>
      </c>
      <c r="N16" s="60"/>
    </row>
    <row r="17" spans="2:14" hidden="1">
      <c r="B17" s="205" t="str">
        <f>+ciselniky!K22</f>
        <v>boby a skeleton</v>
      </c>
      <c r="C17" s="205" t="str">
        <f>+ciselniky!L22</f>
        <v>skeleton</v>
      </c>
      <c r="N17" s="60"/>
    </row>
    <row r="18" spans="2:14" hidden="1">
      <c r="B18" s="205" t="str">
        <f>+ciselniky!K23</f>
        <v>boccia</v>
      </c>
      <c r="C18" s="205" t="str">
        <f>+ciselniky!L23</f>
        <v>boccia</v>
      </c>
      <c r="N18" s="60"/>
    </row>
    <row r="19" spans="2:14" hidden="1">
      <c r="B19" s="205" t="str">
        <f>+ciselniky!K24</f>
        <v>boule lyonnaise</v>
      </c>
      <c r="C19" s="205" t="str">
        <f>+ciselniky!L24</f>
        <v>boule lyonnaise</v>
      </c>
      <c r="N19" s="60"/>
    </row>
    <row r="20" spans="2:14" hidden="1">
      <c r="B20" s="205" t="str">
        <f>+ciselniky!K25</f>
        <v>bowling</v>
      </c>
      <c r="C20" s="205" t="str">
        <f>+ciselniky!L25</f>
        <v>bowling</v>
      </c>
      <c r="N20" s="60"/>
    </row>
    <row r="21" spans="2:14" hidden="1">
      <c r="B21" s="205" t="str">
        <f>+ciselniky!K26</f>
        <v>box</v>
      </c>
      <c r="C21" s="205" t="str">
        <f>+ciselniky!L26</f>
        <v>box</v>
      </c>
      <c r="N21" s="60"/>
    </row>
    <row r="22" spans="2:14" hidden="1">
      <c r="B22" s="205" t="str">
        <f>+ciselniky!K27</f>
        <v>bridž</v>
      </c>
      <c r="C22" s="205" t="str">
        <f>+ciselniky!L27</f>
        <v>bridž</v>
      </c>
      <c r="N22" s="60"/>
    </row>
    <row r="23" spans="2:14" hidden="1">
      <c r="B23" s="205" t="str">
        <f>+ciselniky!K28</f>
        <v>cyklistika</v>
      </c>
      <c r="C23" s="205" t="str">
        <f>+ciselniky!L28</f>
        <v>cestná cyklistika</v>
      </c>
      <c r="N23" s="60"/>
    </row>
    <row r="24" spans="2:14" hidden="1">
      <c r="B24" s="205" t="str">
        <f>+ciselniky!K29</f>
        <v>cyklistika</v>
      </c>
      <c r="C24" s="205" t="str">
        <f>+ciselniky!L29</f>
        <v>cyklokros</v>
      </c>
      <c r="N24" s="60"/>
    </row>
    <row r="25" spans="2:14" hidden="1">
      <c r="B25" s="205" t="str">
        <f>+ciselniky!K30</f>
        <v>cyklistika</v>
      </c>
      <c r="C25" s="205" t="str">
        <f>+ciselniky!L30</f>
        <v>dráhová cyklistika</v>
      </c>
      <c r="N25" s="60"/>
    </row>
    <row r="26" spans="2:14" hidden="1">
      <c r="B26" s="205" t="str">
        <f>+ciselniky!K31</f>
        <v>cyklistika</v>
      </c>
      <c r="C26" s="205" t="str">
        <f>+ciselniky!L31</f>
        <v>horská cyklistika</v>
      </c>
      <c r="N26" s="60"/>
    </row>
    <row r="27" spans="2:14" hidden="1">
      <c r="B27" s="205" t="str">
        <f>+ciselniky!K32</f>
        <v>cyklistika</v>
      </c>
      <c r="C27" s="205" t="str">
        <f>+ciselniky!L32</f>
        <v>BMX Racing+Freestyle</v>
      </c>
      <c r="N27" s="60"/>
    </row>
    <row r="28" spans="2:14" hidden="1">
      <c r="B28" s="205" t="str">
        <f>+ciselniky!K33</f>
        <v>cyklistika</v>
      </c>
      <c r="C28" s="205" t="str">
        <f>+ciselniky!L33</f>
        <v>BMX Racing</v>
      </c>
      <c r="N28" s="60"/>
    </row>
    <row r="29" spans="2:14" hidden="1">
      <c r="B29" s="205" t="str">
        <f>+ciselniky!K34</f>
        <v>cyklistika</v>
      </c>
      <c r="C29" s="205" t="str">
        <f>+ciselniky!L34</f>
        <v>cyklotrial</v>
      </c>
      <c r="N29" s="60"/>
    </row>
    <row r="30" spans="2:14" hidden="1">
      <c r="B30" s="205" t="str">
        <f>+ciselniky!K35</f>
        <v>cyklistika</v>
      </c>
      <c r="C30" s="205" t="str">
        <f>+ciselniky!L35</f>
        <v>sálová cyklistika</v>
      </c>
      <c r="N30" s="60"/>
    </row>
    <row r="31" spans="2:14" hidden="1">
      <c r="B31" s="205" t="str">
        <f>+ciselniky!K36</f>
        <v>dráhový golf</v>
      </c>
      <c r="C31" s="205" t="str">
        <f>+ciselniky!L36</f>
        <v>dráhový golf</v>
      </c>
      <c r="N31" s="60"/>
    </row>
    <row r="32" spans="2:14" hidden="1">
      <c r="B32" s="205" t="str">
        <f>+ciselniky!K37</f>
        <v>dynamická streľba</v>
      </c>
      <c r="C32" s="205" t="str">
        <f>+ciselniky!L37</f>
        <v>dynamická streľba</v>
      </c>
      <c r="N32" s="60"/>
    </row>
    <row r="33" spans="2:14" hidden="1">
      <c r="B33" s="205" t="str">
        <f>+ciselniky!K38</f>
        <v>go</v>
      </c>
      <c r="C33" s="205" t="str">
        <f>+ciselniky!L38</f>
        <v>go</v>
      </c>
      <c r="N33" s="60"/>
    </row>
    <row r="34" spans="2:14" hidden="1">
      <c r="B34" s="205" t="str">
        <f>+ciselniky!K39</f>
        <v>golf</v>
      </c>
      <c r="C34" s="205" t="str">
        <f>+ciselniky!L39</f>
        <v>golf</v>
      </c>
      <c r="N34" s="60"/>
    </row>
    <row r="35" spans="2:14" hidden="1">
      <c r="B35" s="205" t="str">
        <f>+ciselniky!K40</f>
        <v>gymnastika</v>
      </c>
      <c r="C35" s="205" t="str">
        <f>+ciselniky!L40</f>
        <v>športová gymnastika</v>
      </c>
      <c r="N35" s="60"/>
    </row>
    <row r="36" spans="2:14" hidden="1">
      <c r="B36" s="205" t="str">
        <f>+ciselniky!K41</f>
        <v>gymnastika</v>
      </c>
      <c r="C36" s="205" t="str">
        <f>+ciselniky!L41</f>
        <v>moderná gymnastika</v>
      </c>
      <c r="N36" s="60"/>
    </row>
    <row r="37" spans="2:14" hidden="1">
      <c r="B37" s="205" t="str">
        <f>+ciselniky!K42</f>
        <v>gymnastika</v>
      </c>
      <c r="C37" s="205" t="str">
        <f>+ciselniky!L42</f>
        <v>športový aerobik</v>
      </c>
      <c r="N37" s="60"/>
    </row>
    <row r="38" spans="2:14" hidden="1">
      <c r="B38" s="205" t="str">
        <f>+ciselniky!K43</f>
        <v>gymnastika</v>
      </c>
      <c r="C38" s="205" t="str">
        <f>+ciselniky!L43</f>
        <v>akrobatická gymnastika</v>
      </c>
      <c r="N38" s="60"/>
    </row>
    <row r="39" spans="2:14" hidden="1">
      <c r="B39" s="205" t="str">
        <f>+ciselniky!K44</f>
        <v>gymnastika</v>
      </c>
      <c r="C39" s="205" t="str">
        <f>+ciselniky!L44</f>
        <v>gymnastika pre všetkých</v>
      </c>
      <c r="N39" s="60"/>
    </row>
    <row r="40" spans="2:14" hidden="1">
      <c r="B40" s="205" t="str">
        <f>+ciselniky!K45</f>
        <v>gymnastika</v>
      </c>
      <c r="C40" s="205" t="str">
        <f>+ciselniky!L45</f>
        <v>skoky na trampolíne</v>
      </c>
      <c r="N40" s="60"/>
    </row>
    <row r="41" spans="2:14" hidden="1">
      <c r="B41" s="205" t="str">
        <f>+ciselniky!K46</f>
        <v>horolezectvo</v>
      </c>
      <c r="C41" s="205" t="str">
        <f>+ciselniky!L46</f>
        <v>preteky v ľadovom lezení a drytoolingu</v>
      </c>
      <c r="N41" s="60"/>
    </row>
    <row r="42" spans="2:14" hidden="1">
      <c r="B42" s="205" t="str">
        <f>+ciselniky!K47</f>
        <v>jachting</v>
      </c>
      <c r="C42" s="205" t="str">
        <f>+ciselniky!L47</f>
        <v>okruhový jachting</v>
      </c>
      <c r="N42" s="60"/>
    </row>
    <row r="43" spans="2:14" hidden="1">
      <c r="B43" s="205" t="str">
        <f>+ciselniky!K48</f>
        <v>jachting</v>
      </c>
      <c r="C43" s="205" t="str">
        <f>+ciselniky!L48</f>
        <v>windsurfing</v>
      </c>
      <c r="N43" s="60"/>
    </row>
    <row r="44" spans="2:14" hidden="1">
      <c r="B44" s="205" t="str">
        <f>+ciselniky!K49</f>
        <v>jachting</v>
      </c>
      <c r="C44" s="205" t="str">
        <f>+ciselniky!L49</f>
        <v>námorný a kajutový jachting</v>
      </c>
      <c r="N44" s="60"/>
    </row>
    <row r="45" spans="2:14" hidden="1">
      <c r="B45" s="205" t="str">
        <f>+ciselniky!K50</f>
        <v>jachting</v>
      </c>
      <c r="C45" s="205" t="str">
        <f>+ciselniky!L50</f>
        <v>kiteboarding</v>
      </c>
      <c r="N45" s="60"/>
    </row>
    <row r="46" spans="2:14" hidden="1">
      <c r="B46" s="205" t="str">
        <f>+ciselniky!K51</f>
        <v>jachting</v>
      </c>
      <c r="C46" s="205" t="str">
        <f>+ciselniky!L51</f>
        <v>rádiom riadené plachetnice</v>
      </c>
      <c r="N46" s="60"/>
    </row>
    <row r="47" spans="2:14" hidden="1">
      <c r="B47" s="205" t="str">
        <f>+ciselniky!K52</f>
        <v>jachting</v>
      </c>
      <c r="C47" s="205" t="str">
        <f>+ciselniky!L52</f>
        <v>jachting na ľade</v>
      </c>
      <c r="N47" s="60"/>
    </row>
    <row r="48" spans="2:14" hidden="1">
      <c r="B48" s="205" t="str">
        <f>+ciselniky!K53</f>
        <v>jazdectvo</v>
      </c>
      <c r="C48" s="205" t="str">
        <f>+ciselniky!L53</f>
        <v>skoky</v>
      </c>
      <c r="N48" s="60"/>
    </row>
    <row r="49" spans="2:14" hidden="1">
      <c r="B49" s="205" t="str">
        <f>+ciselniky!K54</f>
        <v>jazdectvo</v>
      </c>
      <c r="C49" s="205" t="str">
        <f>+ciselniky!L54</f>
        <v>voltíž</v>
      </c>
      <c r="N49" s="60"/>
    </row>
    <row r="50" spans="2:14" hidden="1">
      <c r="B50" s="205" t="str">
        <f>+ciselniky!K55</f>
        <v>jazdectvo</v>
      </c>
      <c r="C50" s="205" t="str">
        <f>+ciselniky!L55</f>
        <v>drezúra</v>
      </c>
      <c r="N50" s="60"/>
    </row>
    <row r="51" spans="2:14" hidden="1">
      <c r="B51" s="205" t="str">
        <f>+ciselniky!K56</f>
        <v>jazdectvo</v>
      </c>
      <c r="C51" s="205" t="str">
        <f>+ciselniky!L56</f>
        <v>vytrvalosť</v>
      </c>
      <c r="N51" s="60"/>
    </row>
    <row r="52" spans="2:14" hidden="1">
      <c r="B52" s="205" t="str">
        <f>+ciselniky!K57</f>
        <v>jazdectvo</v>
      </c>
      <c r="C52" s="205" t="str">
        <f>+ciselniky!L57</f>
        <v>záprahy</v>
      </c>
      <c r="N52" s="60"/>
    </row>
    <row r="53" spans="2:14" hidden="1">
      <c r="B53" s="205" t="str">
        <f>+ciselniky!K58</f>
        <v>jazdectvo</v>
      </c>
      <c r="C53" s="205" t="str">
        <f>+ciselniky!L58</f>
        <v>všestrannosť</v>
      </c>
      <c r="N53" s="60"/>
    </row>
    <row r="54" spans="2:14" hidden="1">
      <c r="B54" s="205" t="str">
        <f>+ciselniky!K59</f>
        <v>jazdectvo</v>
      </c>
      <c r="C54" s="205" t="str">
        <f>+ciselniky!L59</f>
        <v>reining</v>
      </c>
      <c r="N54" s="60"/>
    </row>
    <row r="55" spans="2:14" hidden="1">
      <c r="B55" s="205" t="str">
        <f>+ciselniky!K60</f>
        <v>judo</v>
      </c>
      <c r="C55" s="205" t="str">
        <f>+ciselniky!L60</f>
        <v>judo</v>
      </c>
      <c r="N55" s="60"/>
    </row>
    <row r="56" spans="2:14" hidden="1">
      <c r="B56" s="205" t="str">
        <f>+ciselniky!K61</f>
        <v>ju-jitsu</v>
      </c>
      <c r="C56" s="205" t="str">
        <f>+ciselniky!L61</f>
        <v>ju-jitsu</v>
      </c>
      <c r="N56" s="60"/>
    </row>
    <row r="57" spans="2:14" hidden="1">
      <c r="B57" s="205" t="str">
        <f>+ciselniky!K62</f>
        <v>kanoistika</v>
      </c>
      <c r="C57" s="205" t="str">
        <f>+ciselniky!L62</f>
        <v>rýchlostná kanoistika</v>
      </c>
      <c r="N57" s="60"/>
    </row>
    <row r="58" spans="2:14" hidden="1">
      <c r="B58" s="205" t="str">
        <f>+ciselniky!K63</f>
        <v>kanoistika</v>
      </c>
      <c r="C58" s="205" t="str">
        <f>+ciselniky!L63</f>
        <v>vodný slalom</v>
      </c>
      <c r="N58" s="60"/>
    </row>
    <row r="59" spans="2:14" hidden="1">
      <c r="B59" s="205" t="str">
        <f>+ciselniky!K64</f>
        <v>karate</v>
      </c>
      <c r="C59" s="205" t="str">
        <f>+ciselniky!L64</f>
        <v>karate</v>
      </c>
    </row>
    <row r="60" spans="2:14" hidden="1">
      <c r="B60" s="205" t="str">
        <f>+ciselniky!K65</f>
        <v>kickbox</v>
      </c>
      <c r="C60" s="205" t="str">
        <f>+ciselniky!L65</f>
        <v>kickbox</v>
      </c>
    </row>
    <row r="61" spans="2:14" hidden="1">
      <c r="B61" s="205" t="str">
        <f>+ciselniky!K66</f>
        <v>kolieskové korčuľovanie</v>
      </c>
      <c r="C61" s="205" t="str">
        <f>+ciselniky!L66</f>
        <v>skejtbord</v>
      </c>
    </row>
    <row r="62" spans="2:14" hidden="1">
      <c r="B62" s="205" t="str">
        <f>+ciselniky!K67</f>
        <v>kolieskové korčuľovanie</v>
      </c>
      <c r="C62" s="205" t="str">
        <f>+ciselniky!L67</f>
        <v>inline rýchlostné korčuľovanie</v>
      </c>
    </row>
    <row r="63" spans="2:14" hidden="1">
      <c r="B63" s="205" t="str">
        <f>+ciselniky!K68</f>
        <v>kolieskové korčuľovanie</v>
      </c>
      <c r="C63" s="205" t="str">
        <f>+ciselniky!L68</f>
        <v>inline zjazd</v>
      </c>
    </row>
    <row r="64" spans="2:14" hidden="1">
      <c r="B64" s="205" t="str">
        <f>+ciselniky!K69</f>
        <v>kolieskové korčuľovanie</v>
      </c>
      <c r="C64" s="205" t="str">
        <f>+ciselniky!L69</f>
        <v>inline krasokorčuľovanie</v>
      </c>
    </row>
    <row r="65" spans="2:3" hidden="1">
      <c r="B65" s="205" t="str">
        <f>+ciselniky!K70</f>
        <v>kolieskové korčuľovanie</v>
      </c>
      <c r="C65" s="205" t="str">
        <f>+ciselniky!L70</f>
        <v>inline voľný štýl</v>
      </c>
    </row>
    <row r="66" spans="2:3" hidden="1">
      <c r="B66" s="205" t="str">
        <f>+ciselniky!K71</f>
        <v>krasokorčuľovanie</v>
      </c>
      <c r="C66" s="205" t="str">
        <f>+ciselniky!L71</f>
        <v>krasokorčuľovanie</v>
      </c>
    </row>
    <row r="67" spans="2:3" hidden="1">
      <c r="B67" s="205" t="str">
        <f>+ciselniky!K72</f>
        <v>krasokorčuľovanie</v>
      </c>
      <c r="C67" s="205" t="str">
        <f>+ciselniky!L72</f>
        <v>synchronizované korčuľovanie</v>
      </c>
    </row>
    <row r="68" spans="2:3" hidden="1">
      <c r="B68" s="205" t="str">
        <f>+ciselniky!K73</f>
        <v>kulturistika a fitnes</v>
      </c>
      <c r="C68" s="205" t="str">
        <f>+ciselniky!L73</f>
        <v>fitnes</v>
      </c>
    </row>
    <row r="69" spans="2:3" hidden="1">
      <c r="B69" s="205" t="str">
        <f>+ciselniky!K74</f>
        <v>kulturistika a fitnes</v>
      </c>
      <c r="C69" s="205" t="str">
        <f>+ciselniky!L74</f>
        <v>bodyfitnes</v>
      </c>
    </row>
    <row r="70" spans="2:3" hidden="1">
      <c r="B70" s="205" t="str">
        <f>+ciselniky!K75</f>
        <v>kulturistika a fitnes</v>
      </c>
      <c r="C70" s="205" t="str">
        <f>+ciselniky!L75</f>
        <v>klasická kulturistika</v>
      </c>
    </row>
    <row r="71" spans="2:3" hidden="1">
      <c r="B71" s="205" t="str">
        <f>+ciselniky!K76</f>
        <v>kulturistika a fitnes</v>
      </c>
      <c r="C71" s="205" t="str">
        <f>+ciselniky!L76</f>
        <v>kulturistika</v>
      </c>
    </row>
    <row r="72" spans="2:3" hidden="1">
      <c r="B72" s="205" t="str">
        <f>+ciselniky!K77</f>
        <v>letecké športy</v>
      </c>
      <c r="C72" s="205" t="str">
        <f>+ciselniky!L77</f>
        <v>letecké modelárstvo</v>
      </c>
    </row>
    <row r="73" spans="2:3" hidden="1">
      <c r="B73" s="205" t="str">
        <f>+ciselniky!K78</f>
        <v>letecké športy</v>
      </c>
      <c r="C73" s="205" t="str">
        <f>+ciselniky!L78</f>
        <v>padákové lietanie</v>
      </c>
    </row>
    <row r="74" spans="2:3" hidden="1">
      <c r="B74" s="205" t="str">
        <f>+ciselniky!K79</f>
        <v>letecké športy</v>
      </c>
      <c r="C74" s="205" t="str">
        <f>+ciselniky!L79</f>
        <v>všeobecné letectvo</v>
      </c>
    </row>
    <row r="75" spans="2:3" hidden="1">
      <c r="B75" s="205" t="str">
        <f>+ciselniky!K80</f>
        <v>letecké športy</v>
      </c>
      <c r="C75" s="205" t="str">
        <f>+ciselniky!L80</f>
        <v>parašutizmus</v>
      </c>
    </row>
    <row r="76" spans="2:3" hidden="1">
      <c r="B76" s="205" t="str">
        <f>+ciselniky!K81</f>
        <v>letecké športy</v>
      </c>
      <c r="C76" s="205" t="str">
        <f>+ciselniky!L81</f>
        <v>bezmotorové lietanie</v>
      </c>
    </row>
    <row r="77" spans="2:3" hidden="1">
      <c r="B77" s="205" t="str">
        <f>+ciselniky!K82</f>
        <v>letecké športy</v>
      </c>
      <c r="C77" s="205" t="str">
        <f>+ciselniky!L82</f>
        <v>balónové lietanie</v>
      </c>
    </row>
    <row r="78" spans="2:3" hidden="1">
      <c r="B78" s="205" t="str">
        <f>+ciselniky!K83</f>
        <v>letecké športy</v>
      </c>
      <c r="C78" s="205" t="str">
        <f>+ciselniky!L83</f>
        <v>motorová a bezmotorová letecká akrobacia</v>
      </c>
    </row>
    <row r="79" spans="2:3" hidden="1">
      <c r="B79" s="205" t="str">
        <f>+ciselniky!K84</f>
        <v>letecké športy</v>
      </c>
      <c r="C79" s="205" t="str">
        <f>+ciselniky!L84</f>
        <v>motorové závesné/padákové lietanie</v>
      </c>
    </row>
    <row r="80" spans="2:3" hidden="1">
      <c r="B80" s="205" t="str">
        <f>+ciselniky!K85</f>
        <v>letecké športy</v>
      </c>
      <c r="C80" s="205" t="str">
        <f>+ciselniky!L85</f>
        <v>závesné lietanie</v>
      </c>
    </row>
    <row r="81" spans="2:14" hidden="1">
      <c r="B81" s="205" t="str">
        <f>+ciselniky!K86</f>
        <v>letecké športy</v>
      </c>
      <c r="C81" s="205" t="str">
        <f>+ciselniky!L86</f>
        <v>vrtuľníkové lietanie, drony</v>
      </c>
    </row>
    <row r="82" spans="2:14" hidden="1">
      <c r="B82" s="205" t="str">
        <f>+ciselniky!K87</f>
        <v>lukostreľba</v>
      </c>
      <c r="C82" s="205" t="str">
        <f>+ciselniky!L87</f>
        <v>terčová lukostreľba</v>
      </c>
    </row>
    <row r="83" spans="2:14" hidden="1">
      <c r="B83" s="205" t="str">
        <f>+ciselniky!K88</f>
        <v>lukostreľba</v>
      </c>
      <c r="C83" s="205" t="str">
        <f>+ciselniky!L88</f>
        <v>3D lukostreľba</v>
      </c>
    </row>
    <row r="84" spans="2:14" hidden="1">
      <c r="B84" s="205" t="str">
        <f>+ciselniky!K89</f>
        <v>lukostreľba</v>
      </c>
      <c r="C84" s="205" t="str">
        <f>+ciselniky!L89</f>
        <v>halová lukostreľba</v>
      </c>
    </row>
    <row r="85" spans="2:14" hidden="1">
      <c r="B85" s="205" t="str">
        <f>+ciselniky!K90</f>
        <v>lukostreľba</v>
      </c>
      <c r="C85" s="205" t="str">
        <f>+ciselniky!L90</f>
        <v>terénna lukostreľba</v>
      </c>
    </row>
    <row r="86" spans="2:14" hidden="1">
      <c r="B86" s="205" t="str">
        <f>+ciselniky!K91</f>
        <v>lyžovanie</v>
      </c>
      <c r="C86" s="205" t="str">
        <f>+ciselniky!L91</f>
        <v>zjazdové lyžovanie</v>
      </c>
    </row>
    <row r="87" spans="2:14" hidden="1">
      <c r="B87" s="205" t="str">
        <f>+ciselniky!K92</f>
        <v>lyžovanie</v>
      </c>
      <c r="C87" s="205" t="str">
        <f>+ciselniky!L92</f>
        <v>bežecké lyžovanie</v>
      </c>
    </row>
    <row r="88" spans="2:14" hidden="1">
      <c r="B88" s="205" t="str">
        <f>+ciselniky!K93</f>
        <v>lyžovanie</v>
      </c>
      <c r="C88" s="205" t="str">
        <f>+ciselniky!L93</f>
        <v>snowboarding</v>
      </c>
    </row>
    <row r="89" spans="2:14" hidden="1">
      <c r="B89" s="205" t="str">
        <f>+ciselniky!K94</f>
        <v>lyžovanie</v>
      </c>
      <c r="C89" s="205" t="str">
        <f>+ciselniky!L94</f>
        <v>lyžovanie na tráve</v>
      </c>
      <c r="N89" s="144" t="s">
        <v>395</v>
      </c>
    </row>
    <row r="90" spans="2:14" hidden="1">
      <c r="B90" s="205" t="str">
        <f>+ciselniky!K95</f>
        <v>lyžovanie</v>
      </c>
      <c r="C90" s="205" t="str">
        <f>+ciselniky!L95</f>
        <v>voľný štýl lyžovanie</v>
      </c>
      <c r="N90" s="144" t="s">
        <v>395</v>
      </c>
    </row>
    <row r="91" spans="2:14" hidden="1">
      <c r="B91" s="205" t="str">
        <f>+ciselniky!K96</f>
        <v>lyžovanie</v>
      </c>
      <c r="C91" s="205" t="str">
        <f>+ciselniky!L96</f>
        <v>skoky na lyžiach</v>
      </c>
      <c r="N91" s="144" t="s">
        <v>395</v>
      </c>
    </row>
    <row r="92" spans="2:14" hidden="1">
      <c r="B92" s="205" t="str">
        <f>+ciselniky!K97</f>
        <v>lyžovanie</v>
      </c>
      <c r="C92" s="205" t="str">
        <f>+ciselniky!L97</f>
        <v>lyžovanie telemarkom</v>
      </c>
      <c r="N92" s="144" t="s">
        <v>395</v>
      </c>
    </row>
    <row r="93" spans="2:14" hidden="1">
      <c r="B93" s="205" t="str">
        <f>+ciselniky!K98</f>
        <v>lyžovanie</v>
      </c>
      <c r="C93" s="205" t="str">
        <f>+ciselniky!L98</f>
        <v>rýchlostné lyžovanie</v>
      </c>
      <c r="N93" s="144" t="s">
        <v>395</v>
      </c>
    </row>
    <row r="94" spans="2:14" hidden="1">
      <c r="B94" s="205" t="str">
        <f>+ciselniky!K99</f>
        <v>lyžovanie</v>
      </c>
      <c r="C94" s="205" t="str">
        <f>+ciselniky!L99</f>
        <v>severská kombinácia</v>
      </c>
      <c r="N94" s="144" t="s">
        <v>395</v>
      </c>
    </row>
    <row r="95" spans="2:14" hidden="1">
      <c r="B95" s="205" t="str">
        <f>+ciselniky!K100</f>
        <v>moderný päťboj</v>
      </c>
      <c r="C95" s="205" t="str">
        <f>+ciselniky!L100</f>
        <v>moderný päťboj</v>
      </c>
      <c r="N95" s="144" t="s">
        <v>395</v>
      </c>
    </row>
    <row r="96" spans="2:14" hidden="1">
      <c r="B96" s="205" t="str">
        <f>+ciselniky!K101</f>
        <v>motocyklový šport</v>
      </c>
      <c r="C96" s="205" t="str">
        <f>+ciselniky!L101</f>
        <v>cestné motocykle</v>
      </c>
      <c r="N96" s="144" t="s">
        <v>395</v>
      </c>
    </row>
    <row r="97" spans="2:14" hidden="1">
      <c r="B97" s="205" t="str">
        <f>+ciselniky!K102</f>
        <v>motocyklový šport</v>
      </c>
      <c r="C97" s="205" t="str">
        <f>+ciselniky!L102</f>
        <v>enduro</v>
      </c>
      <c r="N97" s="144" t="s">
        <v>395</v>
      </c>
    </row>
    <row r="98" spans="2:14" hidden="1">
      <c r="B98" s="205" t="str">
        <f>+ciselniky!K103</f>
        <v>motocyklový šport</v>
      </c>
      <c r="C98" s="205" t="str">
        <f>+ciselniky!L103</f>
        <v>motokros</v>
      </c>
      <c r="N98" s="144" t="s">
        <v>395</v>
      </c>
    </row>
    <row r="99" spans="2:14" hidden="1">
      <c r="B99" s="205" t="str">
        <f>+ciselniky!K104</f>
        <v>motocyklový šport</v>
      </c>
      <c r="C99" s="205" t="str">
        <f>+ciselniky!L104</f>
        <v>plochá dráha</v>
      </c>
      <c r="N99" s="144" t="s">
        <v>395</v>
      </c>
    </row>
    <row r="100" spans="2:14" hidden="1">
      <c r="B100" s="205" t="str">
        <f>+ciselniky!K105</f>
        <v>motocyklový šport</v>
      </c>
      <c r="C100" s="205" t="str">
        <f>+ciselniky!L105</f>
        <v>rely</v>
      </c>
      <c r="N100" s="144" t="s">
        <v>395</v>
      </c>
    </row>
    <row r="101" spans="2:14" hidden="1">
      <c r="B101" s="205" t="str">
        <f>+ciselniky!K106</f>
        <v>motocyklový šport</v>
      </c>
      <c r="C101" s="205" t="str">
        <f>+ciselniky!L106</f>
        <v>trial</v>
      </c>
      <c r="N101" s="144" t="s">
        <v>395</v>
      </c>
    </row>
    <row r="102" spans="2:14" hidden="1">
      <c r="B102" s="205" t="str">
        <f>+ciselniky!K107</f>
        <v>motocyklový šport</v>
      </c>
      <c r="C102" s="205" t="str">
        <f>+ciselniky!L107</f>
        <v>mototuristika a šprint</v>
      </c>
      <c r="N102" s="144" t="s">
        <v>395</v>
      </c>
    </row>
    <row r="103" spans="2:14" hidden="1">
      <c r="B103" s="205" t="str">
        <f>+ciselniky!K108</f>
        <v>orientačné športy</v>
      </c>
      <c r="C103" s="205" t="str">
        <f>+ciselniky!L108</f>
        <v>orientačný beh</v>
      </c>
      <c r="N103" s="144" t="s">
        <v>395</v>
      </c>
    </row>
    <row r="104" spans="2:14" hidden="1">
      <c r="B104" s="205" t="str">
        <f>+ciselniky!K109</f>
        <v>orientačné športy</v>
      </c>
      <c r="C104" s="205" t="str">
        <f>+ciselniky!L109</f>
        <v>presná orientácia</v>
      </c>
      <c r="N104" s="144" t="s">
        <v>395</v>
      </c>
    </row>
    <row r="105" spans="2:14" hidden="1">
      <c r="B105" s="205" t="str">
        <f>+ciselniky!K110</f>
        <v>orientačné športy</v>
      </c>
      <c r="C105" s="205" t="str">
        <f>+ciselniky!L110</f>
        <v>orientačná cyklistika</v>
      </c>
      <c r="N105" s="144" t="s">
        <v>395</v>
      </c>
    </row>
    <row r="106" spans="2:14" hidden="1">
      <c r="B106" s="205" t="str">
        <f>+ciselniky!K111</f>
        <v>orientačné športy</v>
      </c>
      <c r="C106" s="205" t="str">
        <f>+ciselniky!L111</f>
        <v>lyžiarsky orientačný beh</v>
      </c>
      <c r="N106" s="144" t="s">
        <v>395</v>
      </c>
    </row>
    <row r="107" spans="2:14" hidden="1">
      <c r="B107" s="205" t="str">
        <f>+ciselniky!K112</f>
        <v>petanque</v>
      </c>
      <c r="C107" s="205" t="str">
        <f>+ciselniky!L112</f>
        <v>petanque</v>
      </c>
      <c r="N107" s="144" t="s">
        <v>395</v>
      </c>
    </row>
    <row r="108" spans="2:14" hidden="1">
      <c r="B108" s="205" t="str">
        <f>+ciselniky!K113</f>
        <v>plavecké športy</v>
      </c>
      <c r="C108" s="205" t="str">
        <f>+ciselniky!L113</f>
        <v>plávanie</v>
      </c>
      <c r="N108" s="144" t="s">
        <v>395</v>
      </c>
    </row>
    <row r="109" spans="2:14" hidden="1">
      <c r="B109" s="205" t="str">
        <f>+ciselniky!K114</f>
        <v>plavecké športy</v>
      </c>
      <c r="C109" s="205" t="str">
        <f>+ciselniky!L114</f>
        <v>synchronizované plávanie</v>
      </c>
      <c r="N109" s="144" t="s">
        <v>395</v>
      </c>
    </row>
    <row r="110" spans="2:14" hidden="1">
      <c r="B110" s="205" t="str">
        <f>+ciselniky!K115</f>
        <v>plavecké športy</v>
      </c>
      <c r="C110" s="205" t="str">
        <f>+ciselniky!L115</f>
        <v>diaľkové plávanie</v>
      </c>
      <c r="N110" s="144" t="s">
        <v>395</v>
      </c>
    </row>
    <row r="111" spans="2:14" hidden="1">
      <c r="B111" s="205" t="str">
        <f>+ciselniky!K116</f>
        <v>plavecké športy</v>
      </c>
      <c r="C111" s="205" t="str">
        <f>+ciselniky!L116</f>
        <v>skoky do vody</v>
      </c>
      <c r="N111" s="144" t="s">
        <v>395</v>
      </c>
    </row>
    <row r="112" spans="2:14" hidden="1">
      <c r="B112" s="205" t="str">
        <f>+ciselniky!K117</f>
        <v>plavecké športy</v>
      </c>
      <c r="C112" s="205" t="str">
        <f>+ciselniky!L117</f>
        <v>skoky do vody z výšky</v>
      </c>
      <c r="N112" s="144" t="s">
        <v>395</v>
      </c>
    </row>
    <row r="113" spans="2:14" hidden="1">
      <c r="B113" s="205" t="str">
        <f>+ciselniky!K118</f>
        <v>potápačské športy</v>
      </c>
      <c r="C113" s="205" t="str">
        <f>+ciselniky!L118</f>
        <v>plutvové plávanie</v>
      </c>
      <c r="N113" s="144" t="s">
        <v>395</v>
      </c>
    </row>
    <row r="114" spans="2:14" hidden="1">
      <c r="B114" s="205" t="str">
        <f>+ciselniky!K119</f>
        <v>potápačské športy</v>
      </c>
      <c r="C114" s="205" t="str">
        <f>+ciselniky!L119</f>
        <v>orientačné potápanie</v>
      </c>
    </row>
    <row r="115" spans="2:14" hidden="1">
      <c r="B115" s="205" t="str">
        <f>+ciselniky!K120</f>
        <v>potápačské športy</v>
      </c>
      <c r="C115" s="205" t="str">
        <f>+ciselniky!L120</f>
        <v>hĺbkové potápanie na nádych</v>
      </c>
      <c r="N115" s="144" t="s">
        <v>395</v>
      </c>
    </row>
    <row r="116" spans="2:14" hidden="1">
      <c r="B116" s="205" t="str">
        <f>+ciselniky!K121</f>
        <v>potápačské športy</v>
      </c>
      <c r="C116" s="205" t="str">
        <f>+ciselniky!L121</f>
        <v>aquathlon</v>
      </c>
    </row>
    <row r="117" spans="2:14" hidden="1">
      <c r="B117" s="205" t="str">
        <f>+ciselniky!K122</f>
        <v>potápačské športy</v>
      </c>
      <c r="C117" s="205" t="str">
        <f>+ciselniky!L122</f>
        <v>streľba na terč pod vodou</v>
      </c>
    </row>
    <row r="118" spans="2:14" hidden="1">
      <c r="B118" s="205" t="str">
        <f>+ciselniky!K123</f>
        <v>potápačské športy</v>
      </c>
      <c r="C118" s="205" t="str">
        <f>+ciselniky!L123</f>
        <v>športové potápanie</v>
      </c>
    </row>
    <row r="119" spans="2:14" hidden="1">
      <c r="B119" s="205" t="str">
        <f>+ciselniky!K124</f>
        <v>pretláčanie rukou</v>
      </c>
      <c r="C119" s="205" t="str">
        <f>+ciselniky!L124</f>
        <v>pretláčanie rukou</v>
      </c>
    </row>
    <row r="120" spans="2:14" hidden="1">
      <c r="B120" s="205" t="str">
        <f>+ciselniky!K125</f>
        <v>psie záprahy</v>
      </c>
      <c r="C120" s="205" t="str">
        <f>+ciselniky!L125</f>
        <v>psie záprahy</v>
      </c>
    </row>
    <row r="121" spans="2:14" hidden="1">
      <c r="B121" s="205" t="str">
        <f>+ciselniky!K126</f>
        <v>rybolovná technika</v>
      </c>
      <c r="C121" s="205" t="str">
        <f>+ciselniky!L126</f>
        <v>rybolovná technika</v>
      </c>
    </row>
    <row r="122" spans="2:14" hidden="1">
      <c r="B122" s="205" t="str">
        <f>+ciselniky!K127</f>
        <v>rýchlokorčuľovanie</v>
      </c>
      <c r="C122" s="205" t="str">
        <f>+ciselniky!L127</f>
        <v>rýchlokorčuľovanie</v>
      </c>
    </row>
    <row r="123" spans="2:14" hidden="1">
      <c r="B123" s="205" t="str">
        <f>+ciselniky!K128</f>
        <v>rýchlokorčuľovanie</v>
      </c>
      <c r="C123" s="205" t="str">
        <f>+ciselniky!L128</f>
        <v>short track</v>
      </c>
    </row>
    <row r="124" spans="2:14" hidden="1">
      <c r="B124" s="205" t="str">
        <f>+ciselniky!K129</f>
        <v>sánkovanie</v>
      </c>
      <c r="C124" s="205" t="str">
        <f>+ciselniky!L129</f>
        <v>sánkovanie</v>
      </c>
    </row>
    <row r="125" spans="2:14" hidden="1">
      <c r="B125" s="205" t="str">
        <f>+ciselniky!K130</f>
        <v>silový trojboj</v>
      </c>
      <c r="C125" s="205" t="str">
        <f>+ciselniky!L130</f>
        <v>silový trojboj</v>
      </c>
    </row>
    <row r="126" spans="2:14" hidden="1">
      <c r="B126" s="205" t="str">
        <f>+ciselniky!K131</f>
        <v>silový trojboj</v>
      </c>
      <c r="C126" s="205" t="str">
        <f>+ciselniky!L131</f>
        <v>klasický silový trojboj</v>
      </c>
    </row>
    <row r="127" spans="2:14" hidden="1">
      <c r="B127" s="205" t="str">
        <f>+ciselniky!K132</f>
        <v>silový trojboj</v>
      </c>
      <c r="C127" s="205" t="str">
        <f>+ciselniky!L132</f>
        <v>tlak na lavičke</v>
      </c>
    </row>
    <row r="128" spans="2:14" hidden="1">
      <c r="B128" s="205" t="str">
        <f>+ciselniky!K133</f>
        <v>silový trojboj</v>
      </c>
      <c r="C128" s="205" t="str">
        <f>+ciselniky!L133</f>
        <v>klasický tlak na lavičke</v>
      </c>
    </row>
    <row r="129" spans="2:3" hidden="1">
      <c r="B129" s="205" t="str">
        <f>+ciselniky!K134</f>
        <v>skialpinizmus</v>
      </c>
      <c r="C129" s="205" t="str">
        <f>+ciselniky!L134</f>
        <v>skialpinizmus</v>
      </c>
    </row>
    <row r="130" spans="2:3" hidden="1">
      <c r="B130" s="205" t="str">
        <f>+ciselniky!K135</f>
        <v>squash</v>
      </c>
      <c r="C130" s="205" t="str">
        <f>+ciselniky!L135</f>
        <v>squash</v>
      </c>
    </row>
    <row r="131" spans="2:3" hidden="1">
      <c r="B131" s="205" t="str">
        <f>+ciselniky!K136</f>
        <v>stolný tenis</v>
      </c>
      <c r="C131" s="205" t="str">
        <f>+ciselniky!L136</f>
        <v>stolný tenis</v>
      </c>
    </row>
    <row r="132" spans="2:3" hidden="1">
      <c r="B132" s="205" t="str">
        <f>+ciselniky!K137</f>
        <v>streľba</v>
      </c>
      <c r="C132" s="205" t="str">
        <f>+ciselniky!L137</f>
        <v>streľba z brokovej zbrane</v>
      </c>
    </row>
    <row r="133" spans="2:3" hidden="1">
      <c r="B133" s="205" t="str">
        <f>+ciselniky!K138</f>
        <v>streľba</v>
      </c>
      <c r="C133" s="205" t="str">
        <f>+ciselniky!L138</f>
        <v>streľba z pištole</v>
      </c>
    </row>
    <row r="134" spans="2:3" hidden="1">
      <c r="B134" s="205" t="str">
        <f>+ciselniky!K139</f>
        <v>streľba</v>
      </c>
      <c r="C134" s="205" t="str">
        <f>+ciselniky!L139</f>
        <v>streľba z pušky</v>
      </c>
    </row>
    <row r="135" spans="2:3" hidden="1">
      <c r="B135" s="205" t="str">
        <f>+ciselniky!K140</f>
        <v>streľba</v>
      </c>
      <c r="C135" s="205" t="str">
        <f>+ciselniky!L140</f>
        <v>streľba z historických zbraní</v>
      </c>
    </row>
    <row r="136" spans="2:3" hidden="1">
      <c r="B136" s="205" t="str">
        <f>+ciselniky!K141</f>
        <v>šach</v>
      </c>
      <c r="C136" s="205" t="str">
        <f>+ciselniky!L141</f>
        <v>šach</v>
      </c>
    </row>
    <row r="137" spans="2:3" hidden="1">
      <c r="B137" s="205" t="str">
        <f>+ciselniky!K142</f>
        <v>šerm</v>
      </c>
      <c r="C137" s="205" t="str">
        <f>+ciselniky!L142</f>
        <v>šerm</v>
      </c>
    </row>
    <row r="138" spans="2:3" hidden="1">
      <c r="B138" s="205" t="str">
        <f>+ciselniky!K143</f>
        <v>šípky</v>
      </c>
      <c r="C138" s="205" t="str">
        <f>+ciselniky!L143</f>
        <v>šípky</v>
      </c>
    </row>
    <row r="139" spans="2:3" hidden="1">
      <c r="B139" s="205" t="str">
        <f>+ciselniky!K144</f>
        <v>športové lezenie</v>
      </c>
      <c r="C139" s="205" t="str">
        <f>+ciselniky!L144</f>
        <v>športové lezenie</v>
      </c>
    </row>
    <row r="140" spans="2:3" hidden="1">
      <c r="B140" s="205" t="str">
        <f>+ciselniky!K145</f>
        <v>športové rybárstvo</v>
      </c>
      <c r="C140" s="205" t="str">
        <f>+ciselniky!L145</f>
        <v>lov rýb s udicou - feeder</v>
      </c>
    </row>
    <row r="141" spans="2:3" hidden="1">
      <c r="B141" s="205" t="str">
        <f>+ciselniky!K146</f>
        <v>športové rybárstvo</v>
      </c>
      <c r="C141" s="205" t="str">
        <f>+ciselniky!L146</f>
        <v>lov rýb s udicou - mucha</v>
      </c>
    </row>
    <row r="142" spans="2:3" hidden="1">
      <c r="B142" s="205" t="str">
        <f>+ciselniky!K147</f>
        <v>športové rybárstvo</v>
      </c>
      <c r="C142" s="205" t="str">
        <f>+ciselniky!L147</f>
        <v>lov rýb s udicou - plávaná</v>
      </c>
    </row>
    <row r="143" spans="2:3" hidden="1">
      <c r="B143" s="205" t="str">
        <f>+ciselniky!K148</f>
        <v>športové rybárstvo</v>
      </c>
      <c r="C143" s="205" t="str">
        <f>+ciselniky!L148</f>
        <v>lov rýb s udicou - prívlač</v>
      </c>
    </row>
    <row r="144" spans="2:3" hidden="1">
      <c r="B144" s="205" t="str">
        <f>+ciselniky!K149</f>
        <v>športové rybárstvo</v>
      </c>
      <c r="C144" s="205" t="str">
        <f>+ciselniky!L149</f>
        <v>lov rýb s udicou - kapor</v>
      </c>
    </row>
    <row r="145" spans="2:3" hidden="1">
      <c r="B145" s="205" t="str">
        <f>+ciselniky!K150</f>
        <v>športy s lietajúcim diskom</v>
      </c>
      <c r="C145" s="205" t="str">
        <f>+ciselniky!L150</f>
        <v>discgolf</v>
      </c>
    </row>
    <row r="146" spans="2:3" hidden="1">
      <c r="B146" s="205" t="str">
        <f>+ciselniky!K151</f>
        <v>športy s lietajúcim diskom</v>
      </c>
      <c r="C146" s="205" t="str">
        <f>+ciselniky!L151</f>
        <v>freestyle (volný štýl)</v>
      </c>
    </row>
    <row r="147" spans="2:3" hidden="1">
      <c r="B147" s="205" t="str">
        <f>+ciselniky!K152</f>
        <v>taekwondo</v>
      </c>
      <c r="C147" s="205" t="str">
        <f>+ciselniky!L152</f>
        <v>taekwondo</v>
      </c>
    </row>
    <row r="148" spans="2:3" hidden="1">
      <c r="B148" s="205" t="str">
        <f>+ciselniky!K153</f>
        <v>tanečný šport</v>
      </c>
      <c r="C148" s="205" t="str">
        <f>+ciselniky!L153</f>
        <v>tanečný šport</v>
      </c>
    </row>
    <row r="149" spans="2:3" hidden="1">
      <c r="B149" s="205" t="str">
        <f>+ciselniky!K154</f>
        <v>tanečný šport</v>
      </c>
      <c r="C149" s="205" t="str">
        <f>+ciselniky!L154</f>
        <v>akrobatický rokenrol</v>
      </c>
    </row>
    <row r="150" spans="2:3" hidden="1">
      <c r="B150" s="205" t="str">
        <f>+ciselniky!K155</f>
        <v>tanečný šport</v>
      </c>
      <c r="C150" s="205" t="str">
        <f>+ciselniky!L155</f>
        <v>breaking</v>
      </c>
    </row>
    <row r="151" spans="2:3" hidden="1">
      <c r="B151" s="205" t="str">
        <f>+ciselniky!K156</f>
        <v>tanečný šport</v>
      </c>
      <c r="C151" s="205" t="str">
        <f>+ciselniky!L156</f>
        <v>trendové tance</v>
      </c>
    </row>
    <row r="152" spans="2:3" hidden="1">
      <c r="B152" s="205" t="str">
        <f>+ciselniky!K157</f>
        <v>tenis</v>
      </c>
      <c r="C152" s="205" t="str">
        <f>+ciselniky!L157</f>
        <v>tenis</v>
      </c>
    </row>
    <row r="153" spans="2:3" hidden="1">
      <c r="B153" s="205" t="str">
        <f>+ciselniky!K158</f>
        <v>teqball</v>
      </c>
      <c r="C153" s="205" t="str">
        <f>+ciselniky!L158</f>
        <v>teqball</v>
      </c>
    </row>
    <row r="154" spans="2:3" hidden="1">
      <c r="B154" s="205" t="str">
        <f>+ciselniky!K159</f>
        <v>thajský box</v>
      </c>
      <c r="C154" s="205" t="str">
        <f>+ciselniky!L159</f>
        <v>thajský box</v>
      </c>
    </row>
    <row r="155" spans="2:3" hidden="1">
      <c r="B155" s="205" t="str">
        <f>+ciselniky!K160</f>
        <v>triatlon</v>
      </c>
      <c r="C155" s="205" t="str">
        <f>+ciselniky!L160</f>
        <v>triatlon</v>
      </c>
    </row>
    <row r="156" spans="2:3" hidden="1">
      <c r="B156" s="205" t="str">
        <f>+ciselniky!K161</f>
        <v>triatlon</v>
      </c>
      <c r="C156" s="205" t="str">
        <f>+ciselniky!L161</f>
        <v>triatlon - multišport</v>
      </c>
    </row>
    <row r="157" spans="2:3" hidden="1">
      <c r="B157" s="205" t="str">
        <f>+ciselniky!K162</f>
        <v>veslovanie</v>
      </c>
      <c r="C157" s="205" t="str">
        <f>+ciselniky!L162</f>
        <v>veslovanie</v>
      </c>
    </row>
    <row r="158" spans="2:3" hidden="1">
      <c r="B158" s="205" t="str">
        <f>+ciselniky!K163</f>
        <v>vodné lyžovanie</v>
      </c>
      <c r="C158" s="205" t="str">
        <f>+ciselniky!L163</f>
        <v>lyžovanie barefoot</v>
      </c>
    </row>
    <row r="159" spans="2:3" hidden="1">
      <c r="B159" s="205" t="str">
        <f>+ciselniky!K164</f>
        <v>vodné lyžovanie</v>
      </c>
      <c r="C159" s="205" t="str">
        <f>+ciselniky!L164</f>
        <v>rýchlostné vodné lyžovanie</v>
      </c>
    </row>
    <row r="160" spans="2:3" hidden="1">
      <c r="B160" s="205" t="str">
        <f>+ciselniky!K165</f>
        <v>vodné lyžovanie</v>
      </c>
      <c r="C160" s="205" t="str">
        <f>+ciselniky!L165</f>
        <v>vodné lyžovanie za člnom</v>
      </c>
    </row>
    <row r="161" spans="2:3" hidden="1">
      <c r="B161" s="205" t="str">
        <f>+ciselniky!K166</f>
        <v>vodné lyžovanie</v>
      </c>
      <c r="C161" s="205" t="str">
        <f>+ciselniky!L166</f>
        <v>vodné lyžovanie za vlekom</v>
      </c>
    </row>
    <row r="162" spans="2:3" hidden="1">
      <c r="B162" s="205" t="str">
        <f>+ciselniky!K167</f>
        <v>vodné lyžovanie</v>
      </c>
      <c r="C162" s="205" t="str">
        <f>+ciselniky!L167</f>
        <v>wakeboard za člnom</v>
      </c>
    </row>
    <row r="163" spans="2:3" hidden="1">
      <c r="B163" s="205" t="str">
        <f>+ciselniky!K168</f>
        <v>vodné lyžovanie</v>
      </c>
      <c r="C163" s="205" t="str">
        <f>+ciselniky!L168</f>
        <v>wakeboard za vlekom</v>
      </c>
    </row>
    <row r="164" spans="2:3" hidden="1">
      <c r="B164" s="205" t="str">
        <f>+ciselniky!K169</f>
        <v>vodný motorizmus</v>
      </c>
      <c r="C164" s="205" t="str">
        <f>+ciselniky!L169</f>
        <v>vodné skútre</v>
      </c>
    </row>
    <row r="165" spans="2:3" hidden="1">
      <c r="B165" s="205" t="str">
        <f>+ciselniky!K170</f>
        <v>vodný motorizmus</v>
      </c>
      <c r="C165" s="205" t="str">
        <f>+ciselniky!L170</f>
        <v>vodný motorizmus</v>
      </c>
    </row>
    <row r="166" spans="2:3" hidden="1">
      <c r="B166" s="205" t="str">
        <f>+ciselniky!K171</f>
        <v>vodný motorizmus</v>
      </c>
      <c r="C166" s="205" t="str">
        <f>+ciselniky!L171</f>
        <v>vznášadlá</v>
      </c>
    </row>
    <row r="167" spans="2:3" hidden="1">
      <c r="B167" s="205" t="str">
        <f>+ciselniky!K172</f>
        <v>volejbal</v>
      </c>
      <c r="C167" s="205" t="str">
        <f>+ciselniky!L172</f>
        <v>plážový volejbal</v>
      </c>
    </row>
    <row r="168" spans="2:3" hidden="1">
      <c r="B168" s="205" t="str">
        <f>+ciselniky!K173</f>
        <v>vzpieranie</v>
      </c>
      <c r="C168" s="205" t="str">
        <f>+ciselniky!L173</f>
        <v>vzpieranie</v>
      </c>
    </row>
    <row r="169" spans="2:3" hidden="1">
      <c r="B169" s="205" t="str">
        <f>+ciselniky!K174</f>
        <v>wushu</v>
      </c>
      <c r="C169" s="205" t="str">
        <f>+ciselniky!L174</f>
        <v>wushu</v>
      </c>
    </row>
    <row r="170" spans="2:3" hidden="1">
      <c r="B170" s="205" t="str">
        <f>+ciselniky!K175</f>
        <v>zápasenie</v>
      </c>
      <c r="C170" s="205" t="str">
        <f>+ciselniky!L175</f>
        <v>gréckorímske zápasenie</v>
      </c>
    </row>
    <row r="171" spans="2:3" hidden="1">
      <c r="B171" s="205"/>
      <c r="C171" s="205"/>
    </row>
    <row r="172" spans="2:3" hidden="1">
      <c r="B172" s="205"/>
      <c r="C172" s="205"/>
    </row>
    <row r="173" spans="2:3" hidden="1">
      <c r="B173" s="205"/>
      <c r="C173" s="205"/>
    </row>
    <row r="174" spans="2:3" hidden="1">
      <c r="B174" s="205"/>
      <c r="C174" s="205"/>
    </row>
    <row r="175" spans="2:3" hidden="1">
      <c r="B175" s="205"/>
      <c r="C175" s="205"/>
    </row>
    <row r="176" spans="2:3" hidden="1">
      <c r="B176" s="205"/>
      <c r="C176" s="205"/>
    </row>
    <row r="177" spans="1:15" hidden="1">
      <c r="B177" s="205"/>
      <c r="C177" s="205"/>
    </row>
    <row r="178" spans="1:15" hidden="1">
      <c r="B178" s="205"/>
      <c r="C178" s="205"/>
    </row>
    <row r="179" spans="1:15" hidden="1">
      <c r="B179" s="205"/>
      <c r="C179" s="205"/>
    </row>
    <row r="180" spans="1:15" hidden="1">
      <c r="B180" s="205"/>
      <c r="C180" s="205"/>
    </row>
    <row r="181" spans="1:15" hidden="1"/>
    <row r="182" spans="1:15" s="145" customFormat="1" ht="35.25" customHeight="1">
      <c r="B182" s="405" t="s">
        <v>608</v>
      </c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</row>
    <row r="183" spans="1:15">
      <c r="M183" s="352"/>
      <c r="N183" s="214"/>
    </row>
    <row r="184" spans="1:15">
      <c r="B184" s="23" t="s">
        <v>584</v>
      </c>
      <c r="M184" s="352"/>
    </row>
    <row r="185" spans="1:15">
      <c r="B185" s="23"/>
    </row>
    <row r="186" spans="1:15">
      <c r="B186" s="146"/>
    </row>
    <row r="187" spans="1:15">
      <c r="B187" s="23" t="s">
        <v>553</v>
      </c>
    </row>
    <row r="188" spans="1:15">
      <c r="B188" s="146" t="s">
        <v>609</v>
      </c>
    </row>
    <row r="189" spans="1:15">
      <c r="B189" s="158"/>
    </row>
    <row r="190" spans="1:15">
      <c r="B190" s="146"/>
    </row>
    <row r="191" spans="1:15" s="149" customFormat="1" ht="36.75" thickBot="1">
      <c r="A191" s="120" t="s">
        <v>610</v>
      </c>
      <c r="B191" s="147" t="s">
        <v>27</v>
      </c>
      <c r="C191" s="147" t="s">
        <v>55</v>
      </c>
      <c r="D191" s="147" t="s">
        <v>491</v>
      </c>
      <c r="E191" s="147" t="s">
        <v>590</v>
      </c>
      <c r="F191" s="147" t="s">
        <v>591</v>
      </c>
      <c r="G191" s="34" t="s">
        <v>592</v>
      </c>
      <c r="H191" s="147" t="s">
        <v>593</v>
      </c>
      <c r="I191" s="147" t="s">
        <v>594</v>
      </c>
      <c r="J191" s="77" t="s">
        <v>380</v>
      </c>
      <c r="K191" s="77" t="s">
        <v>381</v>
      </c>
      <c r="L191" s="77" t="s">
        <v>382</v>
      </c>
      <c r="M191" s="77" t="s">
        <v>595</v>
      </c>
      <c r="N191" s="148" t="s">
        <v>596</v>
      </c>
    </row>
    <row r="192" spans="1:15" s="151" customFormat="1" ht="13.5" thickTop="1">
      <c r="A192" s="356"/>
      <c r="B192" s="81">
        <f>+ID!C16</f>
        <v>0</v>
      </c>
      <c r="C192" s="52"/>
      <c r="D192" s="330"/>
      <c r="E192" s="54"/>
      <c r="F192" s="55"/>
      <c r="G192" s="35">
        <f>IF(AND((F192+E192/12)&gt;=2021.83,(F192+E192/12)&lt;=2022.75),"R-4",IF(AND((F192+E192/12)&gt;=2022.83,(F192+E192/12)&lt;=2023.75),"R-3",IF(AND((F192+E192/12)&gt;=2023.83,(F192+E192/12)&lt;=2024.75),"R-2",IF(AND((F192+E192/12)&gt;=2024.83,(F192+E192/12)&lt;=2025.75),"0",0))))</f>
        <v>0</v>
      </c>
      <c r="H192" s="53"/>
      <c r="I192" s="55"/>
      <c r="J192" s="78">
        <f t="shared" ref="J192:M208" si="0">+IF($G192=J$191,$I192,0)</f>
        <v>0</v>
      </c>
      <c r="K192" s="78">
        <f t="shared" si="0"/>
        <v>0</v>
      </c>
      <c r="L192" s="78">
        <f t="shared" si="0"/>
        <v>0</v>
      </c>
      <c r="M192" s="78">
        <f t="shared" si="0"/>
        <v>0</v>
      </c>
      <c r="N192" s="159"/>
      <c r="O192" s="150"/>
    </row>
    <row r="193" spans="1:15" s="151" customFormat="1">
      <c r="A193" s="357"/>
      <c r="B193" s="83">
        <f t="shared" ref="B193:B256" si="1">B$192</f>
        <v>0</v>
      </c>
      <c r="C193" s="52"/>
      <c r="D193" s="56"/>
      <c r="E193" s="54"/>
      <c r="F193" s="55"/>
      <c r="G193" s="35">
        <f t="shared" ref="G193:G256" si="2">IF(AND((F193+E193/12)&gt;=2021.83,(F193+E193/12)&lt;=2022.75),"R-4",IF(AND((F193+E193/12)&gt;=2022.83,(F193+E193/12)&lt;=2023.75),"R-3",IF(AND((F193+E193/12)&gt;=2023.83,(F193+E193/12)&lt;=2024.75),"R-2",IF(AND((F193+E193/12)&gt;=2024.83,(F193+E193/12)&lt;=2025.75),"0",0))))</f>
        <v>0</v>
      </c>
      <c r="H193" s="56"/>
      <c r="I193" s="57"/>
      <c r="J193" s="79">
        <f t="shared" si="0"/>
        <v>0</v>
      </c>
      <c r="K193" s="79">
        <f t="shared" si="0"/>
        <v>0</v>
      </c>
      <c r="L193" s="79">
        <f t="shared" si="0"/>
        <v>0</v>
      </c>
      <c r="M193" s="78">
        <f t="shared" si="0"/>
        <v>0</v>
      </c>
      <c r="N193" s="227"/>
      <c r="O193" s="150"/>
    </row>
    <row r="194" spans="1:15" s="151" customFormat="1">
      <c r="A194" s="356"/>
      <c r="B194" s="83">
        <f t="shared" si="1"/>
        <v>0</v>
      </c>
      <c r="C194" s="52"/>
      <c r="D194" s="56"/>
      <c r="E194" s="54"/>
      <c r="F194" s="55"/>
      <c r="G194" s="35">
        <f t="shared" si="2"/>
        <v>0</v>
      </c>
      <c r="H194" s="226"/>
      <c r="I194" s="57"/>
      <c r="J194" s="79">
        <f t="shared" si="0"/>
        <v>0</v>
      </c>
      <c r="K194" s="79">
        <f t="shared" si="0"/>
        <v>0</v>
      </c>
      <c r="L194" s="79">
        <f t="shared" si="0"/>
        <v>0</v>
      </c>
      <c r="M194" s="78">
        <f t="shared" si="0"/>
        <v>0</v>
      </c>
      <c r="N194" s="269"/>
      <c r="O194" s="150"/>
    </row>
    <row r="195" spans="1:15" s="151" customFormat="1">
      <c r="A195" s="356"/>
      <c r="B195" s="83">
        <f t="shared" si="1"/>
        <v>0</v>
      </c>
      <c r="C195" s="52"/>
      <c r="D195" s="56"/>
      <c r="E195" s="54"/>
      <c r="F195" s="55"/>
      <c r="G195" s="35">
        <f t="shared" si="2"/>
        <v>0</v>
      </c>
      <c r="H195" s="226"/>
      <c r="I195" s="57"/>
      <c r="J195" s="79">
        <f t="shared" si="0"/>
        <v>0</v>
      </c>
      <c r="K195" s="79">
        <f t="shared" si="0"/>
        <v>0</v>
      </c>
      <c r="L195" s="79">
        <f t="shared" si="0"/>
        <v>0</v>
      </c>
      <c r="M195" s="78">
        <f t="shared" si="0"/>
        <v>0</v>
      </c>
      <c r="N195" s="269"/>
      <c r="O195" s="150"/>
    </row>
    <row r="196" spans="1:15" s="151" customFormat="1">
      <c r="A196" s="356"/>
      <c r="B196" s="83">
        <f t="shared" si="1"/>
        <v>0</v>
      </c>
      <c r="C196" s="52"/>
      <c r="D196" s="56"/>
      <c r="E196" s="54"/>
      <c r="F196" s="55"/>
      <c r="G196" s="35">
        <f t="shared" si="2"/>
        <v>0</v>
      </c>
      <c r="H196" s="56"/>
      <c r="I196" s="57"/>
      <c r="J196" s="79">
        <f t="shared" si="0"/>
        <v>0</v>
      </c>
      <c r="K196" s="79">
        <f t="shared" si="0"/>
        <v>0</v>
      </c>
      <c r="L196" s="79">
        <f t="shared" si="0"/>
        <v>0</v>
      </c>
      <c r="M196" s="78">
        <f t="shared" si="0"/>
        <v>0</v>
      </c>
      <c r="N196" s="161"/>
      <c r="O196" s="150"/>
    </row>
    <row r="197" spans="1:15" s="151" customFormat="1">
      <c r="A197" s="356"/>
      <c r="B197" s="83">
        <f t="shared" si="1"/>
        <v>0</v>
      </c>
      <c r="C197" s="52"/>
      <c r="D197" s="56"/>
      <c r="E197" s="54"/>
      <c r="F197" s="55"/>
      <c r="G197" s="35">
        <f t="shared" si="2"/>
        <v>0</v>
      </c>
      <c r="H197" s="56"/>
      <c r="I197" s="57"/>
      <c r="J197" s="79">
        <f t="shared" si="0"/>
        <v>0</v>
      </c>
      <c r="K197" s="79">
        <f t="shared" si="0"/>
        <v>0</v>
      </c>
      <c r="L197" s="79">
        <f t="shared" si="0"/>
        <v>0</v>
      </c>
      <c r="M197" s="78">
        <f t="shared" si="0"/>
        <v>0</v>
      </c>
      <c r="N197" s="160"/>
      <c r="O197" s="150"/>
    </row>
    <row r="198" spans="1:15" s="151" customFormat="1">
      <c r="A198" s="356"/>
      <c r="B198" s="83">
        <f t="shared" si="1"/>
        <v>0</v>
      </c>
      <c r="C198" s="52"/>
      <c r="D198" s="56"/>
      <c r="E198" s="54"/>
      <c r="F198" s="55"/>
      <c r="G198" s="35">
        <f t="shared" si="2"/>
        <v>0</v>
      </c>
      <c r="H198" s="56"/>
      <c r="I198" s="57"/>
      <c r="J198" s="79">
        <f t="shared" si="0"/>
        <v>0</v>
      </c>
      <c r="K198" s="79">
        <f t="shared" si="0"/>
        <v>0</v>
      </c>
      <c r="L198" s="79">
        <f t="shared" si="0"/>
        <v>0</v>
      </c>
      <c r="M198" s="78">
        <f t="shared" si="0"/>
        <v>0</v>
      </c>
      <c r="N198" s="161"/>
      <c r="O198" s="150"/>
    </row>
    <row r="199" spans="1:15" s="151" customFormat="1">
      <c r="A199" s="356"/>
      <c r="B199" s="83">
        <f t="shared" si="1"/>
        <v>0</v>
      </c>
      <c r="C199" s="52"/>
      <c r="D199" s="56"/>
      <c r="E199" s="54"/>
      <c r="F199" s="55"/>
      <c r="G199" s="35">
        <f t="shared" si="2"/>
        <v>0</v>
      </c>
      <c r="H199" s="56"/>
      <c r="I199" s="57"/>
      <c r="J199" s="79">
        <f t="shared" si="0"/>
        <v>0</v>
      </c>
      <c r="K199" s="79">
        <f t="shared" si="0"/>
        <v>0</v>
      </c>
      <c r="L199" s="79">
        <f t="shared" si="0"/>
        <v>0</v>
      </c>
      <c r="M199" s="78">
        <f t="shared" si="0"/>
        <v>0</v>
      </c>
      <c r="N199" s="160"/>
      <c r="O199" s="150"/>
    </row>
    <row r="200" spans="1:15" s="151" customFormat="1">
      <c r="A200" s="356"/>
      <c r="B200" s="83">
        <f t="shared" si="1"/>
        <v>0</v>
      </c>
      <c r="C200" s="52"/>
      <c r="D200" s="56"/>
      <c r="E200" s="54"/>
      <c r="F200" s="55"/>
      <c r="G200" s="35">
        <f t="shared" si="2"/>
        <v>0</v>
      </c>
      <c r="H200" s="56"/>
      <c r="I200" s="57"/>
      <c r="J200" s="79">
        <f t="shared" si="0"/>
        <v>0</v>
      </c>
      <c r="K200" s="79">
        <f t="shared" si="0"/>
        <v>0</v>
      </c>
      <c r="L200" s="79">
        <f t="shared" si="0"/>
        <v>0</v>
      </c>
      <c r="M200" s="78">
        <f t="shared" si="0"/>
        <v>0</v>
      </c>
      <c r="N200" s="160"/>
      <c r="O200" s="150"/>
    </row>
    <row r="201" spans="1:15" s="151" customFormat="1">
      <c r="A201" s="356"/>
      <c r="B201" s="83">
        <f t="shared" si="1"/>
        <v>0</v>
      </c>
      <c r="C201" s="52"/>
      <c r="D201" s="56"/>
      <c r="E201" s="54"/>
      <c r="F201" s="55"/>
      <c r="G201" s="35">
        <f t="shared" si="2"/>
        <v>0</v>
      </c>
      <c r="H201" s="56"/>
      <c r="I201" s="57"/>
      <c r="J201" s="79">
        <f t="shared" si="0"/>
        <v>0</v>
      </c>
      <c r="K201" s="79">
        <f t="shared" si="0"/>
        <v>0</v>
      </c>
      <c r="L201" s="79">
        <f t="shared" si="0"/>
        <v>0</v>
      </c>
      <c r="M201" s="78">
        <f t="shared" si="0"/>
        <v>0</v>
      </c>
      <c r="N201" s="161"/>
      <c r="O201" s="152"/>
    </row>
    <row r="202" spans="1:15" s="151" customFormat="1">
      <c r="A202" s="356"/>
      <c r="B202" s="83">
        <f t="shared" si="1"/>
        <v>0</v>
      </c>
      <c r="C202" s="58"/>
      <c r="D202" s="56"/>
      <c r="E202" s="54"/>
      <c r="F202" s="55"/>
      <c r="G202" s="35">
        <f t="shared" si="2"/>
        <v>0</v>
      </c>
      <c r="H202" s="56"/>
      <c r="I202" s="57"/>
      <c r="J202" s="79">
        <f t="shared" si="0"/>
        <v>0</v>
      </c>
      <c r="K202" s="79">
        <f t="shared" si="0"/>
        <v>0</v>
      </c>
      <c r="L202" s="79">
        <f t="shared" si="0"/>
        <v>0</v>
      </c>
      <c r="M202" s="78">
        <f t="shared" si="0"/>
        <v>0</v>
      </c>
      <c r="N202" s="161"/>
      <c r="O202" s="152"/>
    </row>
    <row r="203" spans="1:15" s="151" customFormat="1">
      <c r="A203" s="356"/>
      <c r="B203" s="83">
        <f t="shared" si="1"/>
        <v>0</v>
      </c>
      <c r="C203" s="58"/>
      <c r="D203" s="56"/>
      <c r="E203" s="54"/>
      <c r="F203" s="55"/>
      <c r="G203" s="35">
        <f t="shared" si="2"/>
        <v>0</v>
      </c>
      <c r="H203" s="56"/>
      <c r="I203" s="57"/>
      <c r="J203" s="79">
        <f t="shared" si="0"/>
        <v>0</v>
      </c>
      <c r="K203" s="79">
        <f t="shared" si="0"/>
        <v>0</v>
      </c>
      <c r="L203" s="79">
        <f t="shared" si="0"/>
        <v>0</v>
      </c>
      <c r="M203" s="78">
        <f t="shared" si="0"/>
        <v>0</v>
      </c>
      <c r="N203" s="161"/>
      <c r="O203" s="152"/>
    </row>
    <row r="204" spans="1:15" s="151" customFormat="1">
      <c r="A204" s="356"/>
      <c r="B204" s="83">
        <f t="shared" si="1"/>
        <v>0</v>
      </c>
      <c r="C204" s="58"/>
      <c r="D204" s="56"/>
      <c r="E204" s="54"/>
      <c r="F204" s="55"/>
      <c r="G204" s="35">
        <f t="shared" si="2"/>
        <v>0</v>
      </c>
      <c r="H204" s="56"/>
      <c r="I204" s="57"/>
      <c r="J204" s="79">
        <f t="shared" si="0"/>
        <v>0</v>
      </c>
      <c r="K204" s="79">
        <f t="shared" si="0"/>
        <v>0</v>
      </c>
      <c r="L204" s="79">
        <f t="shared" si="0"/>
        <v>0</v>
      </c>
      <c r="M204" s="78">
        <f t="shared" si="0"/>
        <v>0</v>
      </c>
      <c r="N204" s="161"/>
      <c r="O204" s="152"/>
    </row>
    <row r="205" spans="1:15" s="151" customFormat="1">
      <c r="A205" s="356"/>
      <c r="B205" s="83">
        <f t="shared" si="1"/>
        <v>0</v>
      </c>
      <c r="C205" s="59"/>
      <c r="D205" s="56"/>
      <c r="E205" s="54"/>
      <c r="F205" s="55"/>
      <c r="G205" s="35">
        <f t="shared" si="2"/>
        <v>0</v>
      </c>
      <c r="H205" s="59"/>
      <c r="I205" s="57"/>
      <c r="J205" s="79">
        <f t="shared" si="0"/>
        <v>0</v>
      </c>
      <c r="K205" s="79">
        <f t="shared" si="0"/>
        <v>0</v>
      </c>
      <c r="L205" s="79">
        <f t="shared" si="0"/>
        <v>0</v>
      </c>
      <c r="M205" s="78">
        <f t="shared" si="0"/>
        <v>0</v>
      </c>
      <c r="N205" s="162"/>
    </row>
    <row r="206" spans="1:15" s="151" customFormat="1">
      <c r="A206" s="356"/>
      <c r="B206" s="83">
        <f t="shared" si="1"/>
        <v>0</v>
      </c>
      <c r="C206" s="59"/>
      <c r="D206" s="56"/>
      <c r="E206" s="54"/>
      <c r="F206" s="55"/>
      <c r="G206" s="35">
        <f t="shared" si="2"/>
        <v>0</v>
      </c>
      <c r="H206" s="59"/>
      <c r="I206" s="57"/>
      <c r="J206" s="79">
        <f t="shared" si="0"/>
        <v>0</v>
      </c>
      <c r="K206" s="79">
        <f t="shared" si="0"/>
        <v>0</v>
      </c>
      <c r="L206" s="79">
        <f t="shared" si="0"/>
        <v>0</v>
      </c>
      <c r="M206" s="78">
        <f t="shared" si="0"/>
        <v>0</v>
      </c>
      <c r="N206" s="162"/>
    </row>
    <row r="207" spans="1:15" s="151" customFormat="1">
      <c r="A207" s="356"/>
      <c r="B207" s="83">
        <f t="shared" si="1"/>
        <v>0</v>
      </c>
      <c r="C207" s="59"/>
      <c r="D207" s="56"/>
      <c r="E207" s="54"/>
      <c r="F207" s="55"/>
      <c r="G207" s="35">
        <f t="shared" si="2"/>
        <v>0</v>
      </c>
      <c r="H207" s="59"/>
      <c r="I207" s="57"/>
      <c r="J207" s="79">
        <f t="shared" si="0"/>
        <v>0</v>
      </c>
      <c r="K207" s="79">
        <f t="shared" si="0"/>
        <v>0</v>
      </c>
      <c r="L207" s="79">
        <f t="shared" si="0"/>
        <v>0</v>
      </c>
      <c r="M207" s="78">
        <f t="shared" si="0"/>
        <v>0</v>
      </c>
      <c r="N207" s="162"/>
    </row>
    <row r="208" spans="1:15" s="151" customFormat="1">
      <c r="A208" s="356"/>
      <c r="B208" s="83">
        <f t="shared" si="1"/>
        <v>0</v>
      </c>
      <c r="C208" s="59"/>
      <c r="D208" s="56"/>
      <c r="E208" s="54"/>
      <c r="F208" s="55"/>
      <c r="G208" s="35">
        <f t="shared" si="2"/>
        <v>0</v>
      </c>
      <c r="H208" s="59"/>
      <c r="I208" s="57"/>
      <c r="J208" s="79">
        <f t="shared" si="0"/>
        <v>0</v>
      </c>
      <c r="K208" s="79">
        <f>+IF($G208=K$191,$I208,0)</f>
        <v>0</v>
      </c>
      <c r="L208" s="79">
        <f>+IF($G208=L$191,$I208,0)</f>
        <v>0</v>
      </c>
      <c r="M208" s="78">
        <f t="shared" si="0"/>
        <v>0</v>
      </c>
      <c r="N208" s="162"/>
    </row>
    <row r="209" spans="1:14" s="151" customFormat="1">
      <c r="A209" s="356"/>
      <c r="B209" s="83">
        <f t="shared" si="1"/>
        <v>0</v>
      </c>
      <c r="C209" s="59"/>
      <c r="D209" s="56"/>
      <c r="E209" s="54"/>
      <c r="F209" s="55"/>
      <c r="G209" s="35">
        <f t="shared" si="2"/>
        <v>0</v>
      </c>
      <c r="H209" s="59"/>
      <c r="I209" s="57"/>
      <c r="J209" s="79">
        <f t="shared" ref="J209:M272" si="3">+IF($G209=J$191,$I209,0)</f>
        <v>0</v>
      </c>
      <c r="K209" s="79">
        <f t="shared" si="3"/>
        <v>0</v>
      </c>
      <c r="L209" s="79">
        <f t="shared" si="3"/>
        <v>0</v>
      </c>
      <c r="M209" s="78">
        <f t="shared" si="3"/>
        <v>0</v>
      </c>
      <c r="N209" s="162"/>
    </row>
    <row r="210" spans="1:14" s="151" customFormat="1">
      <c r="A210" s="356"/>
      <c r="B210" s="83">
        <f t="shared" si="1"/>
        <v>0</v>
      </c>
      <c r="C210" s="59"/>
      <c r="D210" s="56"/>
      <c r="E210" s="54"/>
      <c r="F210" s="55"/>
      <c r="G210" s="35">
        <f t="shared" si="2"/>
        <v>0</v>
      </c>
      <c r="H210" s="59"/>
      <c r="I210" s="57"/>
      <c r="J210" s="79">
        <f t="shared" si="3"/>
        <v>0</v>
      </c>
      <c r="K210" s="79">
        <f t="shared" si="3"/>
        <v>0</v>
      </c>
      <c r="L210" s="79">
        <f t="shared" si="3"/>
        <v>0</v>
      </c>
      <c r="M210" s="78">
        <f t="shared" si="3"/>
        <v>0</v>
      </c>
      <c r="N210" s="162"/>
    </row>
    <row r="211" spans="1:14" s="151" customFormat="1">
      <c r="A211" s="356"/>
      <c r="B211" s="83">
        <f t="shared" si="1"/>
        <v>0</v>
      </c>
      <c r="C211" s="59"/>
      <c r="D211" s="56"/>
      <c r="E211" s="54"/>
      <c r="F211" s="55"/>
      <c r="G211" s="35">
        <f t="shared" si="2"/>
        <v>0</v>
      </c>
      <c r="H211" s="59"/>
      <c r="I211" s="57"/>
      <c r="J211" s="79">
        <f t="shared" si="3"/>
        <v>0</v>
      </c>
      <c r="K211" s="79">
        <f t="shared" si="3"/>
        <v>0</v>
      </c>
      <c r="L211" s="79">
        <f t="shared" si="3"/>
        <v>0</v>
      </c>
      <c r="M211" s="78">
        <f t="shared" si="3"/>
        <v>0</v>
      </c>
      <c r="N211" s="162"/>
    </row>
    <row r="212" spans="1:14" s="151" customFormat="1">
      <c r="A212" s="356"/>
      <c r="B212" s="83">
        <f t="shared" si="1"/>
        <v>0</v>
      </c>
      <c r="C212" s="59"/>
      <c r="D212" s="56"/>
      <c r="E212" s="54"/>
      <c r="F212" s="55"/>
      <c r="G212" s="35">
        <f t="shared" si="2"/>
        <v>0</v>
      </c>
      <c r="H212" s="59"/>
      <c r="I212" s="57"/>
      <c r="J212" s="79">
        <f t="shared" si="3"/>
        <v>0</v>
      </c>
      <c r="K212" s="79">
        <f t="shared" si="3"/>
        <v>0</v>
      </c>
      <c r="L212" s="79">
        <f t="shared" si="3"/>
        <v>0</v>
      </c>
      <c r="M212" s="78">
        <f t="shared" si="3"/>
        <v>0</v>
      </c>
      <c r="N212" s="162"/>
    </row>
    <row r="213" spans="1:14" s="151" customFormat="1">
      <c r="A213" s="356"/>
      <c r="B213" s="83">
        <f t="shared" si="1"/>
        <v>0</v>
      </c>
      <c r="C213" s="59"/>
      <c r="D213" s="56"/>
      <c r="E213" s="54"/>
      <c r="F213" s="55"/>
      <c r="G213" s="35">
        <f t="shared" si="2"/>
        <v>0</v>
      </c>
      <c r="H213" s="59"/>
      <c r="I213" s="57"/>
      <c r="J213" s="79">
        <f t="shared" si="3"/>
        <v>0</v>
      </c>
      <c r="K213" s="79">
        <f t="shared" si="3"/>
        <v>0</v>
      </c>
      <c r="L213" s="79">
        <f t="shared" si="3"/>
        <v>0</v>
      </c>
      <c r="M213" s="78">
        <f t="shared" si="3"/>
        <v>0</v>
      </c>
      <c r="N213" s="162"/>
    </row>
    <row r="214" spans="1:14" s="151" customFormat="1">
      <c r="A214" s="356"/>
      <c r="B214" s="83">
        <f t="shared" si="1"/>
        <v>0</v>
      </c>
      <c r="C214" s="59"/>
      <c r="D214" s="56"/>
      <c r="E214" s="54"/>
      <c r="F214" s="55"/>
      <c r="G214" s="35">
        <f t="shared" si="2"/>
        <v>0</v>
      </c>
      <c r="H214" s="59"/>
      <c r="I214" s="57"/>
      <c r="J214" s="79">
        <f t="shared" si="3"/>
        <v>0</v>
      </c>
      <c r="K214" s="79">
        <f t="shared" si="3"/>
        <v>0</v>
      </c>
      <c r="L214" s="79">
        <f t="shared" si="3"/>
        <v>0</v>
      </c>
      <c r="M214" s="78">
        <f t="shared" si="3"/>
        <v>0</v>
      </c>
      <c r="N214" s="162"/>
    </row>
    <row r="215" spans="1:14" s="151" customFormat="1">
      <c r="A215" s="356"/>
      <c r="B215" s="83">
        <f t="shared" si="1"/>
        <v>0</v>
      </c>
      <c r="C215" s="59"/>
      <c r="D215" s="56"/>
      <c r="E215" s="54"/>
      <c r="F215" s="55"/>
      <c r="G215" s="35">
        <f t="shared" si="2"/>
        <v>0</v>
      </c>
      <c r="H215" s="59"/>
      <c r="I215" s="57"/>
      <c r="J215" s="79">
        <f t="shared" si="3"/>
        <v>0</v>
      </c>
      <c r="K215" s="79">
        <f t="shared" si="3"/>
        <v>0</v>
      </c>
      <c r="L215" s="79">
        <f t="shared" si="3"/>
        <v>0</v>
      </c>
      <c r="M215" s="78">
        <f t="shared" si="3"/>
        <v>0</v>
      </c>
      <c r="N215" s="162"/>
    </row>
    <row r="216" spans="1:14" s="151" customFormat="1">
      <c r="A216" s="356"/>
      <c r="B216" s="83">
        <f t="shared" si="1"/>
        <v>0</v>
      </c>
      <c r="C216" s="59"/>
      <c r="D216" s="56"/>
      <c r="E216" s="54"/>
      <c r="F216" s="55"/>
      <c r="G216" s="35">
        <f t="shared" si="2"/>
        <v>0</v>
      </c>
      <c r="H216" s="59"/>
      <c r="I216" s="57"/>
      <c r="J216" s="79">
        <f t="shared" si="3"/>
        <v>0</v>
      </c>
      <c r="K216" s="79">
        <f t="shared" si="3"/>
        <v>0</v>
      </c>
      <c r="L216" s="79">
        <f t="shared" si="3"/>
        <v>0</v>
      </c>
      <c r="M216" s="78">
        <f t="shared" si="3"/>
        <v>0</v>
      </c>
      <c r="N216" s="162"/>
    </row>
    <row r="217" spans="1:14" s="151" customFormat="1">
      <c r="A217" s="356"/>
      <c r="B217" s="83">
        <f t="shared" si="1"/>
        <v>0</v>
      </c>
      <c r="C217" s="59"/>
      <c r="D217" s="56"/>
      <c r="E217" s="54"/>
      <c r="F217" s="55"/>
      <c r="G217" s="35">
        <f t="shared" si="2"/>
        <v>0</v>
      </c>
      <c r="H217" s="59"/>
      <c r="I217" s="57"/>
      <c r="J217" s="79">
        <f t="shared" si="3"/>
        <v>0</v>
      </c>
      <c r="K217" s="79">
        <f t="shared" si="3"/>
        <v>0</v>
      </c>
      <c r="L217" s="79">
        <f t="shared" si="3"/>
        <v>0</v>
      </c>
      <c r="M217" s="78">
        <f t="shared" si="3"/>
        <v>0</v>
      </c>
      <c r="N217" s="162"/>
    </row>
    <row r="218" spans="1:14" s="151" customFormat="1">
      <c r="A218" s="356"/>
      <c r="B218" s="83">
        <f t="shared" si="1"/>
        <v>0</v>
      </c>
      <c r="C218" s="59"/>
      <c r="D218" s="56"/>
      <c r="E218" s="54"/>
      <c r="F218" s="55"/>
      <c r="G218" s="35">
        <f t="shared" si="2"/>
        <v>0</v>
      </c>
      <c r="H218" s="59"/>
      <c r="I218" s="57"/>
      <c r="J218" s="79">
        <f t="shared" si="3"/>
        <v>0</v>
      </c>
      <c r="K218" s="79">
        <f t="shared" si="3"/>
        <v>0</v>
      </c>
      <c r="L218" s="79">
        <f t="shared" si="3"/>
        <v>0</v>
      </c>
      <c r="M218" s="78">
        <f t="shared" si="3"/>
        <v>0</v>
      </c>
      <c r="N218" s="162"/>
    </row>
    <row r="219" spans="1:14" s="151" customFormat="1">
      <c r="A219" s="356"/>
      <c r="B219" s="83">
        <f t="shared" si="1"/>
        <v>0</v>
      </c>
      <c r="C219" s="59"/>
      <c r="D219" s="56"/>
      <c r="E219" s="54"/>
      <c r="F219" s="55"/>
      <c r="G219" s="35">
        <f t="shared" si="2"/>
        <v>0</v>
      </c>
      <c r="H219" s="59"/>
      <c r="I219" s="57"/>
      <c r="J219" s="79">
        <f t="shared" si="3"/>
        <v>0</v>
      </c>
      <c r="K219" s="79">
        <f t="shared" si="3"/>
        <v>0</v>
      </c>
      <c r="L219" s="79">
        <f t="shared" si="3"/>
        <v>0</v>
      </c>
      <c r="M219" s="78">
        <f t="shared" si="3"/>
        <v>0</v>
      </c>
      <c r="N219" s="162"/>
    </row>
    <row r="220" spans="1:14" s="151" customFormat="1">
      <c r="A220" s="356"/>
      <c r="B220" s="83">
        <f t="shared" si="1"/>
        <v>0</v>
      </c>
      <c r="C220" s="59"/>
      <c r="D220" s="56"/>
      <c r="E220" s="54"/>
      <c r="F220" s="55"/>
      <c r="G220" s="35">
        <f t="shared" si="2"/>
        <v>0</v>
      </c>
      <c r="H220" s="59"/>
      <c r="I220" s="57"/>
      <c r="J220" s="79">
        <f t="shared" si="3"/>
        <v>0</v>
      </c>
      <c r="K220" s="79">
        <f t="shared" si="3"/>
        <v>0</v>
      </c>
      <c r="L220" s="79">
        <f t="shared" si="3"/>
        <v>0</v>
      </c>
      <c r="M220" s="78">
        <f t="shared" si="3"/>
        <v>0</v>
      </c>
      <c r="N220" s="162"/>
    </row>
    <row r="221" spans="1:14" s="151" customFormat="1">
      <c r="A221" s="356"/>
      <c r="B221" s="83">
        <f t="shared" si="1"/>
        <v>0</v>
      </c>
      <c r="C221" s="59"/>
      <c r="D221" s="56"/>
      <c r="E221" s="54"/>
      <c r="F221" s="55"/>
      <c r="G221" s="35">
        <f t="shared" si="2"/>
        <v>0</v>
      </c>
      <c r="H221" s="59"/>
      <c r="I221" s="57"/>
      <c r="J221" s="79">
        <f t="shared" si="3"/>
        <v>0</v>
      </c>
      <c r="K221" s="79">
        <f t="shared" si="3"/>
        <v>0</v>
      </c>
      <c r="L221" s="79">
        <f t="shared" si="3"/>
        <v>0</v>
      </c>
      <c r="M221" s="78">
        <f t="shared" si="3"/>
        <v>0</v>
      </c>
      <c r="N221" s="162"/>
    </row>
    <row r="222" spans="1:14" s="151" customFormat="1">
      <c r="A222" s="356"/>
      <c r="B222" s="83">
        <f t="shared" si="1"/>
        <v>0</v>
      </c>
      <c r="C222" s="59"/>
      <c r="D222" s="56"/>
      <c r="E222" s="54"/>
      <c r="F222" s="55"/>
      <c r="G222" s="35">
        <f t="shared" si="2"/>
        <v>0</v>
      </c>
      <c r="H222" s="59"/>
      <c r="I222" s="57"/>
      <c r="J222" s="79">
        <f t="shared" si="3"/>
        <v>0</v>
      </c>
      <c r="K222" s="79">
        <f t="shared" si="3"/>
        <v>0</v>
      </c>
      <c r="L222" s="79">
        <f t="shared" si="3"/>
        <v>0</v>
      </c>
      <c r="M222" s="78">
        <f t="shared" si="3"/>
        <v>0</v>
      </c>
      <c r="N222" s="162"/>
    </row>
    <row r="223" spans="1:14" s="151" customFormat="1">
      <c r="A223" s="356"/>
      <c r="B223" s="83">
        <f t="shared" si="1"/>
        <v>0</v>
      </c>
      <c r="C223" s="59"/>
      <c r="D223" s="56"/>
      <c r="E223" s="54"/>
      <c r="F223" s="55"/>
      <c r="G223" s="35">
        <f t="shared" si="2"/>
        <v>0</v>
      </c>
      <c r="H223" s="59"/>
      <c r="I223" s="57"/>
      <c r="J223" s="79">
        <f t="shared" si="3"/>
        <v>0</v>
      </c>
      <c r="K223" s="79">
        <f t="shared" si="3"/>
        <v>0</v>
      </c>
      <c r="L223" s="79">
        <f t="shared" si="3"/>
        <v>0</v>
      </c>
      <c r="M223" s="78">
        <f t="shared" si="3"/>
        <v>0</v>
      </c>
      <c r="N223" s="162"/>
    </row>
    <row r="224" spans="1:14" s="151" customFormat="1">
      <c r="A224" s="356"/>
      <c r="B224" s="83">
        <f t="shared" si="1"/>
        <v>0</v>
      </c>
      <c r="C224" s="59"/>
      <c r="D224" s="56"/>
      <c r="E224" s="54"/>
      <c r="F224" s="55"/>
      <c r="G224" s="35">
        <f t="shared" si="2"/>
        <v>0</v>
      </c>
      <c r="H224" s="59"/>
      <c r="I224" s="57"/>
      <c r="J224" s="79">
        <f t="shared" si="3"/>
        <v>0</v>
      </c>
      <c r="K224" s="79">
        <f t="shared" si="3"/>
        <v>0</v>
      </c>
      <c r="L224" s="79">
        <f t="shared" si="3"/>
        <v>0</v>
      </c>
      <c r="M224" s="78">
        <f t="shared" si="3"/>
        <v>0</v>
      </c>
      <c r="N224" s="162"/>
    </row>
    <row r="225" spans="1:14" s="151" customFormat="1">
      <c r="A225" s="356"/>
      <c r="B225" s="83">
        <f t="shared" si="1"/>
        <v>0</v>
      </c>
      <c r="C225" s="59"/>
      <c r="D225" s="56"/>
      <c r="E225" s="54"/>
      <c r="F225" s="55"/>
      <c r="G225" s="35">
        <f t="shared" si="2"/>
        <v>0</v>
      </c>
      <c r="H225" s="59"/>
      <c r="I225" s="57"/>
      <c r="J225" s="79">
        <f t="shared" si="3"/>
        <v>0</v>
      </c>
      <c r="K225" s="79">
        <f t="shared" si="3"/>
        <v>0</v>
      </c>
      <c r="L225" s="79">
        <f t="shared" si="3"/>
        <v>0</v>
      </c>
      <c r="M225" s="78">
        <f t="shared" si="3"/>
        <v>0</v>
      </c>
      <c r="N225" s="162"/>
    </row>
    <row r="226" spans="1:14" s="151" customFormat="1">
      <c r="A226" s="356"/>
      <c r="B226" s="83">
        <f t="shared" si="1"/>
        <v>0</v>
      </c>
      <c r="C226" s="59"/>
      <c r="D226" s="56"/>
      <c r="E226" s="54"/>
      <c r="F226" s="55"/>
      <c r="G226" s="35">
        <f t="shared" si="2"/>
        <v>0</v>
      </c>
      <c r="H226" s="59"/>
      <c r="I226" s="57"/>
      <c r="J226" s="79">
        <f t="shared" si="3"/>
        <v>0</v>
      </c>
      <c r="K226" s="79">
        <f t="shared" si="3"/>
        <v>0</v>
      </c>
      <c r="L226" s="79">
        <f t="shared" si="3"/>
        <v>0</v>
      </c>
      <c r="M226" s="78">
        <f t="shared" si="3"/>
        <v>0</v>
      </c>
      <c r="N226" s="162"/>
    </row>
    <row r="227" spans="1:14" s="151" customFormat="1">
      <c r="A227" s="356"/>
      <c r="B227" s="83">
        <f t="shared" si="1"/>
        <v>0</v>
      </c>
      <c r="C227" s="59"/>
      <c r="D227" s="56"/>
      <c r="E227" s="54"/>
      <c r="F227" s="55"/>
      <c r="G227" s="35">
        <f t="shared" si="2"/>
        <v>0</v>
      </c>
      <c r="H227" s="59"/>
      <c r="I227" s="57"/>
      <c r="J227" s="79">
        <f t="shared" si="3"/>
        <v>0</v>
      </c>
      <c r="K227" s="79">
        <f t="shared" si="3"/>
        <v>0</v>
      </c>
      <c r="L227" s="79">
        <f t="shared" si="3"/>
        <v>0</v>
      </c>
      <c r="M227" s="78">
        <f t="shared" si="3"/>
        <v>0</v>
      </c>
      <c r="N227" s="162"/>
    </row>
    <row r="228" spans="1:14" s="151" customFormat="1">
      <c r="A228" s="356"/>
      <c r="B228" s="83">
        <f t="shared" si="1"/>
        <v>0</v>
      </c>
      <c r="C228" s="59"/>
      <c r="D228" s="56"/>
      <c r="E228" s="54"/>
      <c r="F228" s="55"/>
      <c r="G228" s="35">
        <f t="shared" si="2"/>
        <v>0</v>
      </c>
      <c r="H228" s="59"/>
      <c r="I228" s="57"/>
      <c r="J228" s="79">
        <f t="shared" si="3"/>
        <v>0</v>
      </c>
      <c r="K228" s="79">
        <f t="shared" si="3"/>
        <v>0</v>
      </c>
      <c r="L228" s="79">
        <f t="shared" si="3"/>
        <v>0</v>
      </c>
      <c r="M228" s="78">
        <f t="shared" si="3"/>
        <v>0</v>
      </c>
      <c r="N228" s="162"/>
    </row>
    <row r="229" spans="1:14" s="151" customFormat="1">
      <c r="A229" s="356"/>
      <c r="B229" s="83">
        <f t="shared" si="1"/>
        <v>0</v>
      </c>
      <c r="C229" s="59"/>
      <c r="D229" s="56"/>
      <c r="E229" s="54"/>
      <c r="F229" s="55"/>
      <c r="G229" s="35">
        <f t="shared" si="2"/>
        <v>0</v>
      </c>
      <c r="H229" s="59"/>
      <c r="I229" s="57"/>
      <c r="J229" s="79">
        <f t="shared" si="3"/>
        <v>0</v>
      </c>
      <c r="K229" s="79">
        <f t="shared" si="3"/>
        <v>0</v>
      </c>
      <c r="L229" s="79">
        <f t="shared" si="3"/>
        <v>0</v>
      </c>
      <c r="M229" s="78">
        <f t="shared" si="3"/>
        <v>0</v>
      </c>
      <c r="N229" s="162"/>
    </row>
    <row r="230" spans="1:14" s="151" customFormat="1">
      <c r="A230" s="356"/>
      <c r="B230" s="83">
        <f t="shared" si="1"/>
        <v>0</v>
      </c>
      <c r="C230" s="59"/>
      <c r="D230" s="56"/>
      <c r="E230" s="54"/>
      <c r="F230" s="55"/>
      <c r="G230" s="35">
        <f t="shared" si="2"/>
        <v>0</v>
      </c>
      <c r="H230" s="59"/>
      <c r="I230" s="57"/>
      <c r="J230" s="79">
        <f t="shared" si="3"/>
        <v>0</v>
      </c>
      <c r="K230" s="79">
        <f t="shared" si="3"/>
        <v>0</v>
      </c>
      <c r="L230" s="79">
        <f t="shared" si="3"/>
        <v>0</v>
      </c>
      <c r="M230" s="78">
        <f t="shared" si="3"/>
        <v>0</v>
      </c>
      <c r="N230" s="162"/>
    </row>
    <row r="231" spans="1:14" s="151" customFormat="1">
      <c r="A231" s="356"/>
      <c r="B231" s="83">
        <f t="shared" si="1"/>
        <v>0</v>
      </c>
      <c r="C231" s="59"/>
      <c r="D231" s="56"/>
      <c r="E231" s="54"/>
      <c r="F231" s="55"/>
      <c r="G231" s="35">
        <f t="shared" si="2"/>
        <v>0</v>
      </c>
      <c r="H231" s="59"/>
      <c r="I231" s="57"/>
      <c r="J231" s="79">
        <f t="shared" si="3"/>
        <v>0</v>
      </c>
      <c r="K231" s="79">
        <f t="shared" si="3"/>
        <v>0</v>
      </c>
      <c r="L231" s="79">
        <f t="shared" si="3"/>
        <v>0</v>
      </c>
      <c r="M231" s="78">
        <f t="shared" si="3"/>
        <v>0</v>
      </c>
      <c r="N231" s="162"/>
    </row>
    <row r="232" spans="1:14" s="151" customFormat="1">
      <c r="A232" s="356"/>
      <c r="B232" s="83">
        <f t="shared" si="1"/>
        <v>0</v>
      </c>
      <c r="C232" s="59"/>
      <c r="D232" s="56"/>
      <c r="E232" s="54"/>
      <c r="F232" s="55"/>
      <c r="G232" s="35">
        <f t="shared" si="2"/>
        <v>0</v>
      </c>
      <c r="H232" s="59"/>
      <c r="I232" s="57"/>
      <c r="J232" s="79">
        <f t="shared" si="3"/>
        <v>0</v>
      </c>
      <c r="K232" s="79">
        <f t="shared" si="3"/>
        <v>0</v>
      </c>
      <c r="L232" s="79">
        <f t="shared" si="3"/>
        <v>0</v>
      </c>
      <c r="M232" s="78">
        <f t="shared" si="3"/>
        <v>0</v>
      </c>
      <c r="N232" s="162"/>
    </row>
    <row r="233" spans="1:14" s="151" customFormat="1">
      <c r="A233" s="356"/>
      <c r="B233" s="83">
        <f t="shared" si="1"/>
        <v>0</v>
      </c>
      <c r="C233" s="59"/>
      <c r="D233" s="56"/>
      <c r="E233" s="54"/>
      <c r="F233" s="55"/>
      <c r="G233" s="35">
        <f t="shared" si="2"/>
        <v>0</v>
      </c>
      <c r="H233" s="59"/>
      <c r="I233" s="57"/>
      <c r="J233" s="79">
        <f t="shared" si="3"/>
        <v>0</v>
      </c>
      <c r="K233" s="79">
        <f t="shared" si="3"/>
        <v>0</v>
      </c>
      <c r="L233" s="79">
        <f t="shared" si="3"/>
        <v>0</v>
      </c>
      <c r="M233" s="78">
        <f t="shared" si="3"/>
        <v>0</v>
      </c>
      <c r="N233" s="162"/>
    </row>
    <row r="234" spans="1:14" s="151" customFormat="1">
      <c r="A234" s="356"/>
      <c r="B234" s="83">
        <f t="shared" si="1"/>
        <v>0</v>
      </c>
      <c r="C234" s="59"/>
      <c r="D234" s="56"/>
      <c r="E234" s="54"/>
      <c r="F234" s="55"/>
      <c r="G234" s="35">
        <f t="shared" si="2"/>
        <v>0</v>
      </c>
      <c r="H234" s="59"/>
      <c r="I234" s="57"/>
      <c r="J234" s="79">
        <f t="shared" si="3"/>
        <v>0</v>
      </c>
      <c r="K234" s="79">
        <f t="shared" si="3"/>
        <v>0</v>
      </c>
      <c r="L234" s="79">
        <f t="shared" si="3"/>
        <v>0</v>
      </c>
      <c r="M234" s="78">
        <f t="shared" si="3"/>
        <v>0</v>
      </c>
      <c r="N234" s="162"/>
    </row>
    <row r="235" spans="1:14" s="151" customFormat="1">
      <c r="A235" s="356"/>
      <c r="B235" s="83">
        <f t="shared" si="1"/>
        <v>0</v>
      </c>
      <c r="C235" s="59"/>
      <c r="D235" s="56"/>
      <c r="E235" s="54"/>
      <c r="F235" s="55"/>
      <c r="G235" s="35">
        <f t="shared" si="2"/>
        <v>0</v>
      </c>
      <c r="H235" s="59"/>
      <c r="I235" s="57"/>
      <c r="J235" s="79">
        <f t="shared" si="3"/>
        <v>0</v>
      </c>
      <c r="K235" s="79">
        <f t="shared" si="3"/>
        <v>0</v>
      </c>
      <c r="L235" s="79">
        <f t="shared" si="3"/>
        <v>0</v>
      </c>
      <c r="M235" s="78">
        <f t="shared" si="3"/>
        <v>0</v>
      </c>
      <c r="N235" s="162"/>
    </row>
    <row r="236" spans="1:14" s="151" customFormat="1">
      <c r="A236" s="356"/>
      <c r="B236" s="83">
        <f t="shared" si="1"/>
        <v>0</v>
      </c>
      <c r="C236" s="59"/>
      <c r="D236" s="56"/>
      <c r="E236" s="54"/>
      <c r="F236" s="55"/>
      <c r="G236" s="35">
        <f t="shared" si="2"/>
        <v>0</v>
      </c>
      <c r="H236" s="59"/>
      <c r="I236" s="57"/>
      <c r="J236" s="79">
        <f t="shared" si="3"/>
        <v>0</v>
      </c>
      <c r="K236" s="79">
        <f t="shared" si="3"/>
        <v>0</v>
      </c>
      <c r="L236" s="79">
        <f t="shared" si="3"/>
        <v>0</v>
      </c>
      <c r="M236" s="78">
        <f t="shared" si="3"/>
        <v>0</v>
      </c>
      <c r="N236" s="162"/>
    </row>
    <row r="237" spans="1:14" s="151" customFormat="1">
      <c r="A237" s="356"/>
      <c r="B237" s="83">
        <f t="shared" si="1"/>
        <v>0</v>
      </c>
      <c r="C237" s="59"/>
      <c r="D237" s="56"/>
      <c r="E237" s="54"/>
      <c r="F237" s="55"/>
      <c r="G237" s="35">
        <f t="shared" si="2"/>
        <v>0</v>
      </c>
      <c r="H237" s="59"/>
      <c r="I237" s="57"/>
      <c r="J237" s="79">
        <f t="shared" si="3"/>
        <v>0</v>
      </c>
      <c r="K237" s="79">
        <f t="shared" si="3"/>
        <v>0</v>
      </c>
      <c r="L237" s="79">
        <f t="shared" si="3"/>
        <v>0</v>
      </c>
      <c r="M237" s="78">
        <f t="shared" si="3"/>
        <v>0</v>
      </c>
      <c r="N237" s="162"/>
    </row>
    <row r="238" spans="1:14" s="151" customFormat="1">
      <c r="A238" s="356"/>
      <c r="B238" s="83">
        <f t="shared" si="1"/>
        <v>0</v>
      </c>
      <c r="C238" s="59"/>
      <c r="D238" s="56"/>
      <c r="E238" s="54"/>
      <c r="F238" s="55"/>
      <c r="G238" s="35">
        <f t="shared" si="2"/>
        <v>0</v>
      </c>
      <c r="H238" s="59"/>
      <c r="I238" s="57"/>
      <c r="J238" s="79">
        <f t="shared" si="3"/>
        <v>0</v>
      </c>
      <c r="K238" s="79">
        <f t="shared" si="3"/>
        <v>0</v>
      </c>
      <c r="L238" s="79">
        <f t="shared" si="3"/>
        <v>0</v>
      </c>
      <c r="M238" s="78">
        <f t="shared" si="3"/>
        <v>0</v>
      </c>
      <c r="N238" s="162"/>
    </row>
    <row r="239" spans="1:14" s="151" customFormat="1">
      <c r="A239" s="356"/>
      <c r="B239" s="83">
        <f t="shared" si="1"/>
        <v>0</v>
      </c>
      <c r="C239" s="59"/>
      <c r="D239" s="56"/>
      <c r="E239" s="54"/>
      <c r="F239" s="55"/>
      <c r="G239" s="35">
        <f t="shared" si="2"/>
        <v>0</v>
      </c>
      <c r="H239" s="59"/>
      <c r="I239" s="57"/>
      <c r="J239" s="79">
        <f t="shared" si="3"/>
        <v>0</v>
      </c>
      <c r="K239" s="79">
        <f t="shared" si="3"/>
        <v>0</v>
      </c>
      <c r="L239" s="79">
        <f t="shared" si="3"/>
        <v>0</v>
      </c>
      <c r="M239" s="78">
        <f t="shared" si="3"/>
        <v>0</v>
      </c>
      <c r="N239" s="162"/>
    </row>
    <row r="240" spans="1:14" s="151" customFormat="1">
      <c r="A240" s="356"/>
      <c r="B240" s="83">
        <f t="shared" si="1"/>
        <v>0</v>
      </c>
      <c r="C240" s="59"/>
      <c r="D240" s="56"/>
      <c r="E240" s="54"/>
      <c r="F240" s="55"/>
      <c r="G240" s="35">
        <f t="shared" si="2"/>
        <v>0</v>
      </c>
      <c r="H240" s="59"/>
      <c r="I240" s="57"/>
      <c r="J240" s="79">
        <f t="shared" si="3"/>
        <v>0</v>
      </c>
      <c r="K240" s="79">
        <f t="shared" si="3"/>
        <v>0</v>
      </c>
      <c r="L240" s="79">
        <f t="shared" si="3"/>
        <v>0</v>
      </c>
      <c r="M240" s="78">
        <f t="shared" si="3"/>
        <v>0</v>
      </c>
      <c r="N240" s="162"/>
    </row>
    <row r="241" spans="1:14" s="151" customFormat="1">
      <c r="A241" s="356"/>
      <c r="B241" s="83">
        <f t="shared" si="1"/>
        <v>0</v>
      </c>
      <c r="C241" s="59"/>
      <c r="D241" s="56"/>
      <c r="E241" s="54"/>
      <c r="F241" s="55"/>
      <c r="G241" s="35">
        <f t="shared" si="2"/>
        <v>0</v>
      </c>
      <c r="H241" s="59"/>
      <c r="I241" s="57"/>
      <c r="J241" s="79">
        <f t="shared" si="3"/>
        <v>0</v>
      </c>
      <c r="K241" s="79">
        <f t="shared" si="3"/>
        <v>0</v>
      </c>
      <c r="L241" s="79">
        <f t="shared" si="3"/>
        <v>0</v>
      </c>
      <c r="M241" s="78">
        <f t="shared" si="3"/>
        <v>0</v>
      </c>
      <c r="N241" s="162"/>
    </row>
    <row r="242" spans="1:14" s="151" customFormat="1">
      <c r="A242" s="356"/>
      <c r="B242" s="83">
        <f t="shared" si="1"/>
        <v>0</v>
      </c>
      <c r="C242" s="59"/>
      <c r="D242" s="56"/>
      <c r="E242" s="54"/>
      <c r="F242" s="55"/>
      <c r="G242" s="35">
        <f t="shared" si="2"/>
        <v>0</v>
      </c>
      <c r="H242" s="59"/>
      <c r="I242" s="57"/>
      <c r="J242" s="79">
        <f t="shared" si="3"/>
        <v>0</v>
      </c>
      <c r="K242" s="79">
        <f t="shared" si="3"/>
        <v>0</v>
      </c>
      <c r="L242" s="79">
        <f t="shared" si="3"/>
        <v>0</v>
      </c>
      <c r="M242" s="78">
        <f t="shared" si="3"/>
        <v>0</v>
      </c>
      <c r="N242" s="162"/>
    </row>
    <row r="243" spans="1:14" s="151" customFormat="1">
      <c r="A243" s="356"/>
      <c r="B243" s="83">
        <f t="shared" si="1"/>
        <v>0</v>
      </c>
      <c r="C243" s="59"/>
      <c r="D243" s="56"/>
      <c r="E243" s="54"/>
      <c r="F243" s="55"/>
      <c r="G243" s="35">
        <f t="shared" si="2"/>
        <v>0</v>
      </c>
      <c r="H243" s="59"/>
      <c r="I243" s="57"/>
      <c r="J243" s="79">
        <f t="shared" si="3"/>
        <v>0</v>
      </c>
      <c r="K243" s="79">
        <f t="shared" si="3"/>
        <v>0</v>
      </c>
      <c r="L243" s="79">
        <f t="shared" si="3"/>
        <v>0</v>
      </c>
      <c r="M243" s="78">
        <f t="shared" si="3"/>
        <v>0</v>
      </c>
      <c r="N243" s="162"/>
    </row>
    <row r="244" spans="1:14" s="151" customFormat="1">
      <c r="A244" s="356"/>
      <c r="B244" s="83">
        <f t="shared" si="1"/>
        <v>0</v>
      </c>
      <c r="C244" s="59"/>
      <c r="D244" s="56"/>
      <c r="E244" s="54"/>
      <c r="F244" s="55"/>
      <c r="G244" s="35">
        <f t="shared" si="2"/>
        <v>0</v>
      </c>
      <c r="H244" s="59"/>
      <c r="I244" s="57"/>
      <c r="J244" s="79">
        <f t="shared" si="3"/>
        <v>0</v>
      </c>
      <c r="K244" s="79">
        <f t="shared" si="3"/>
        <v>0</v>
      </c>
      <c r="L244" s="79">
        <f t="shared" si="3"/>
        <v>0</v>
      </c>
      <c r="M244" s="78">
        <f t="shared" si="3"/>
        <v>0</v>
      </c>
      <c r="N244" s="162"/>
    </row>
    <row r="245" spans="1:14" s="151" customFormat="1">
      <c r="A245" s="356"/>
      <c r="B245" s="83">
        <f t="shared" si="1"/>
        <v>0</v>
      </c>
      <c r="C245" s="59"/>
      <c r="D245" s="56"/>
      <c r="E245" s="54"/>
      <c r="F245" s="55"/>
      <c r="G245" s="35">
        <f t="shared" si="2"/>
        <v>0</v>
      </c>
      <c r="H245" s="59"/>
      <c r="I245" s="57"/>
      <c r="J245" s="79">
        <f t="shared" si="3"/>
        <v>0</v>
      </c>
      <c r="K245" s="79">
        <f t="shared" si="3"/>
        <v>0</v>
      </c>
      <c r="L245" s="79">
        <f t="shared" si="3"/>
        <v>0</v>
      </c>
      <c r="M245" s="78">
        <f t="shared" si="3"/>
        <v>0</v>
      </c>
      <c r="N245" s="162"/>
    </row>
    <row r="246" spans="1:14" s="151" customFormat="1">
      <c r="A246" s="356"/>
      <c r="B246" s="83">
        <f t="shared" si="1"/>
        <v>0</v>
      </c>
      <c r="C246" s="59"/>
      <c r="D246" s="56"/>
      <c r="E246" s="54"/>
      <c r="F246" s="55"/>
      <c r="G246" s="35">
        <f t="shared" si="2"/>
        <v>0</v>
      </c>
      <c r="H246" s="59"/>
      <c r="I246" s="57"/>
      <c r="J246" s="79">
        <f t="shared" si="3"/>
        <v>0</v>
      </c>
      <c r="K246" s="79">
        <f t="shared" si="3"/>
        <v>0</v>
      </c>
      <c r="L246" s="79">
        <f t="shared" si="3"/>
        <v>0</v>
      </c>
      <c r="M246" s="78">
        <f t="shared" si="3"/>
        <v>0</v>
      </c>
      <c r="N246" s="162"/>
    </row>
    <row r="247" spans="1:14" s="151" customFormat="1">
      <c r="A247" s="356"/>
      <c r="B247" s="83">
        <f t="shared" si="1"/>
        <v>0</v>
      </c>
      <c r="C247" s="59"/>
      <c r="D247" s="56"/>
      <c r="E247" s="54"/>
      <c r="F247" s="55"/>
      <c r="G247" s="35">
        <f t="shared" si="2"/>
        <v>0</v>
      </c>
      <c r="H247" s="59"/>
      <c r="I247" s="57"/>
      <c r="J247" s="79">
        <f t="shared" si="3"/>
        <v>0</v>
      </c>
      <c r="K247" s="79">
        <f t="shared" si="3"/>
        <v>0</v>
      </c>
      <c r="L247" s="79">
        <f t="shared" si="3"/>
        <v>0</v>
      </c>
      <c r="M247" s="78">
        <f t="shared" si="3"/>
        <v>0</v>
      </c>
      <c r="N247" s="162"/>
    </row>
    <row r="248" spans="1:14" s="151" customFormat="1">
      <c r="A248" s="356"/>
      <c r="B248" s="83">
        <f t="shared" si="1"/>
        <v>0</v>
      </c>
      <c r="C248" s="59"/>
      <c r="D248" s="56"/>
      <c r="E248" s="54"/>
      <c r="F248" s="55"/>
      <c r="G248" s="35">
        <f t="shared" si="2"/>
        <v>0</v>
      </c>
      <c r="H248" s="59"/>
      <c r="I248" s="57"/>
      <c r="J248" s="79">
        <f t="shared" si="3"/>
        <v>0</v>
      </c>
      <c r="K248" s="79">
        <f t="shared" si="3"/>
        <v>0</v>
      </c>
      <c r="L248" s="79">
        <f t="shared" si="3"/>
        <v>0</v>
      </c>
      <c r="M248" s="78">
        <f t="shared" si="3"/>
        <v>0</v>
      </c>
      <c r="N248" s="162"/>
    </row>
    <row r="249" spans="1:14" s="151" customFormat="1">
      <c r="A249" s="356"/>
      <c r="B249" s="83">
        <f t="shared" si="1"/>
        <v>0</v>
      </c>
      <c r="C249" s="59"/>
      <c r="D249" s="56"/>
      <c r="E249" s="54"/>
      <c r="F249" s="55"/>
      <c r="G249" s="35">
        <f t="shared" si="2"/>
        <v>0</v>
      </c>
      <c r="H249" s="59"/>
      <c r="I249" s="57"/>
      <c r="J249" s="79">
        <f t="shared" si="3"/>
        <v>0</v>
      </c>
      <c r="K249" s="79">
        <f t="shared" si="3"/>
        <v>0</v>
      </c>
      <c r="L249" s="79">
        <f t="shared" si="3"/>
        <v>0</v>
      </c>
      <c r="M249" s="78">
        <f t="shared" si="3"/>
        <v>0</v>
      </c>
      <c r="N249" s="162"/>
    </row>
    <row r="250" spans="1:14" s="151" customFormat="1">
      <c r="A250" s="356"/>
      <c r="B250" s="83">
        <f t="shared" si="1"/>
        <v>0</v>
      </c>
      <c r="C250" s="59"/>
      <c r="D250" s="56"/>
      <c r="E250" s="54"/>
      <c r="F250" s="55"/>
      <c r="G250" s="35">
        <f t="shared" si="2"/>
        <v>0</v>
      </c>
      <c r="H250" s="59"/>
      <c r="I250" s="57"/>
      <c r="J250" s="79">
        <f t="shared" si="3"/>
        <v>0</v>
      </c>
      <c r="K250" s="79">
        <f t="shared" si="3"/>
        <v>0</v>
      </c>
      <c r="L250" s="79">
        <f t="shared" si="3"/>
        <v>0</v>
      </c>
      <c r="M250" s="78">
        <f t="shared" si="3"/>
        <v>0</v>
      </c>
      <c r="N250" s="162"/>
    </row>
    <row r="251" spans="1:14" s="151" customFormat="1">
      <c r="A251" s="356"/>
      <c r="B251" s="83">
        <f t="shared" si="1"/>
        <v>0</v>
      </c>
      <c r="C251" s="59"/>
      <c r="D251" s="56"/>
      <c r="E251" s="54"/>
      <c r="F251" s="55"/>
      <c r="G251" s="35">
        <f t="shared" si="2"/>
        <v>0</v>
      </c>
      <c r="H251" s="59"/>
      <c r="I251" s="57"/>
      <c r="J251" s="79">
        <f t="shared" si="3"/>
        <v>0</v>
      </c>
      <c r="K251" s="79">
        <f t="shared" si="3"/>
        <v>0</v>
      </c>
      <c r="L251" s="79">
        <f t="shared" si="3"/>
        <v>0</v>
      </c>
      <c r="M251" s="78">
        <f t="shared" si="3"/>
        <v>0</v>
      </c>
      <c r="N251" s="162"/>
    </row>
    <row r="252" spans="1:14" s="151" customFormat="1">
      <c r="A252" s="356"/>
      <c r="B252" s="83">
        <f t="shared" si="1"/>
        <v>0</v>
      </c>
      <c r="C252" s="59"/>
      <c r="D252" s="56"/>
      <c r="E252" s="54"/>
      <c r="F252" s="55"/>
      <c r="G252" s="35">
        <f t="shared" si="2"/>
        <v>0</v>
      </c>
      <c r="H252" s="59"/>
      <c r="I252" s="57"/>
      <c r="J252" s="79">
        <f t="shared" si="3"/>
        <v>0</v>
      </c>
      <c r="K252" s="79">
        <f t="shared" si="3"/>
        <v>0</v>
      </c>
      <c r="L252" s="79">
        <f t="shared" si="3"/>
        <v>0</v>
      </c>
      <c r="M252" s="78">
        <f t="shared" si="3"/>
        <v>0</v>
      </c>
      <c r="N252" s="162"/>
    </row>
    <row r="253" spans="1:14" s="151" customFormat="1">
      <c r="A253" s="356"/>
      <c r="B253" s="83">
        <f t="shared" si="1"/>
        <v>0</v>
      </c>
      <c r="C253" s="59"/>
      <c r="D253" s="56"/>
      <c r="E253" s="54"/>
      <c r="F253" s="55"/>
      <c r="G253" s="35">
        <f t="shared" si="2"/>
        <v>0</v>
      </c>
      <c r="H253" s="59"/>
      <c r="I253" s="57"/>
      <c r="J253" s="79">
        <f t="shared" si="3"/>
        <v>0</v>
      </c>
      <c r="K253" s="79">
        <f t="shared" si="3"/>
        <v>0</v>
      </c>
      <c r="L253" s="79">
        <f t="shared" si="3"/>
        <v>0</v>
      </c>
      <c r="M253" s="78">
        <f t="shared" si="3"/>
        <v>0</v>
      </c>
      <c r="N253" s="162"/>
    </row>
    <row r="254" spans="1:14" s="151" customFormat="1">
      <c r="A254" s="356"/>
      <c r="B254" s="83">
        <f t="shared" si="1"/>
        <v>0</v>
      </c>
      <c r="C254" s="59"/>
      <c r="D254" s="56"/>
      <c r="E254" s="54"/>
      <c r="F254" s="55"/>
      <c r="G254" s="35">
        <f t="shared" si="2"/>
        <v>0</v>
      </c>
      <c r="H254" s="59"/>
      <c r="I254" s="57"/>
      <c r="J254" s="79">
        <f t="shared" si="3"/>
        <v>0</v>
      </c>
      <c r="K254" s="79">
        <f t="shared" si="3"/>
        <v>0</v>
      </c>
      <c r="L254" s="79">
        <f t="shared" si="3"/>
        <v>0</v>
      </c>
      <c r="M254" s="78">
        <f t="shared" si="3"/>
        <v>0</v>
      </c>
      <c r="N254" s="162"/>
    </row>
    <row r="255" spans="1:14" s="151" customFormat="1">
      <c r="A255" s="356"/>
      <c r="B255" s="83">
        <f t="shared" si="1"/>
        <v>0</v>
      </c>
      <c r="C255" s="59"/>
      <c r="D255" s="56"/>
      <c r="E255" s="54"/>
      <c r="F255" s="55"/>
      <c r="G255" s="35">
        <f t="shared" si="2"/>
        <v>0</v>
      </c>
      <c r="H255" s="59"/>
      <c r="I255" s="57"/>
      <c r="J255" s="79">
        <f t="shared" si="3"/>
        <v>0</v>
      </c>
      <c r="K255" s="79">
        <f t="shared" si="3"/>
        <v>0</v>
      </c>
      <c r="L255" s="79">
        <f t="shared" si="3"/>
        <v>0</v>
      </c>
      <c r="M255" s="78">
        <f t="shared" si="3"/>
        <v>0</v>
      </c>
      <c r="N255" s="162"/>
    </row>
    <row r="256" spans="1:14" s="151" customFormat="1">
      <c r="A256" s="356"/>
      <c r="B256" s="83">
        <f t="shared" si="1"/>
        <v>0</v>
      </c>
      <c r="C256" s="59"/>
      <c r="D256" s="56"/>
      <c r="E256" s="54"/>
      <c r="F256" s="55"/>
      <c r="G256" s="35">
        <f t="shared" si="2"/>
        <v>0</v>
      </c>
      <c r="H256" s="59"/>
      <c r="I256" s="57"/>
      <c r="J256" s="79">
        <f t="shared" si="3"/>
        <v>0</v>
      </c>
      <c r="K256" s="79">
        <f t="shared" si="3"/>
        <v>0</v>
      </c>
      <c r="L256" s="79">
        <f t="shared" si="3"/>
        <v>0</v>
      </c>
      <c r="M256" s="78">
        <f t="shared" si="3"/>
        <v>0</v>
      </c>
      <c r="N256" s="162"/>
    </row>
    <row r="257" spans="1:14" s="151" customFormat="1">
      <c r="A257" s="356"/>
      <c r="B257" s="83">
        <f t="shared" ref="B257:B321" si="4">B$192</f>
        <v>0</v>
      </c>
      <c r="C257" s="59"/>
      <c r="D257" s="56"/>
      <c r="E257" s="54"/>
      <c r="F257" s="55"/>
      <c r="G257" s="35">
        <f t="shared" ref="G257:G320" si="5">IF(AND((F257+E257/12)&gt;=2021.83,(F257+E257/12)&lt;=2022.75),"R-4",IF(AND((F257+E257/12)&gt;=2022.83,(F257+E257/12)&lt;=2023.75),"R-3",IF(AND((F257+E257/12)&gt;=2023.83,(F257+E257/12)&lt;=2024.75),"R-2",IF(AND((F257+E257/12)&gt;=2024.83,(F257+E257/12)&lt;=2025.75),"0",0))))</f>
        <v>0</v>
      </c>
      <c r="H257" s="59"/>
      <c r="I257" s="57"/>
      <c r="J257" s="79">
        <f t="shared" si="3"/>
        <v>0</v>
      </c>
      <c r="K257" s="79">
        <f t="shared" si="3"/>
        <v>0</v>
      </c>
      <c r="L257" s="79">
        <f t="shared" si="3"/>
        <v>0</v>
      </c>
      <c r="M257" s="78">
        <f t="shared" si="3"/>
        <v>0</v>
      </c>
      <c r="N257" s="162"/>
    </row>
    <row r="258" spans="1:14" s="151" customFormat="1">
      <c r="A258" s="356"/>
      <c r="B258" s="83">
        <f t="shared" si="4"/>
        <v>0</v>
      </c>
      <c r="C258" s="59"/>
      <c r="D258" s="56"/>
      <c r="E258" s="54"/>
      <c r="F258" s="55"/>
      <c r="G258" s="35">
        <f t="shared" si="5"/>
        <v>0</v>
      </c>
      <c r="H258" s="59"/>
      <c r="I258" s="57"/>
      <c r="J258" s="79">
        <f t="shared" si="3"/>
        <v>0</v>
      </c>
      <c r="K258" s="79">
        <f t="shared" si="3"/>
        <v>0</v>
      </c>
      <c r="L258" s="79">
        <f t="shared" si="3"/>
        <v>0</v>
      </c>
      <c r="M258" s="78">
        <f t="shared" si="3"/>
        <v>0</v>
      </c>
      <c r="N258" s="162"/>
    </row>
    <row r="259" spans="1:14" s="151" customFormat="1">
      <c r="A259" s="356"/>
      <c r="B259" s="83">
        <f t="shared" si="4"/>
        <v>0</v>
      </c>
      <c r="C259" s="59"/>
      <c r="D259" s="56"/>
      <c r="E259" s="54"/>
      <c r="F259" s="55"/>
      <c r="G259" s="35">
        <f t="shared" si="5"/>
        <v>0</v>
      </c>
      <c r="H259" s="59"/>
      <c r="I259" s="57"/>
      <c r="J259" s="79">
        <f t="shared" si="3"/>
        <v>0</v>
      </c>
      <c r="K259" s="79">
        <f t="shared" si="3"/>
        <v>0</v>
      </c>
      <c r="L259" s="79">
        <f t="shared" si="3"/>
        <v>0</v>
      </c>
      <c r="M259" s="78">
        <f t="shared" si="3"/>
        <v>0</v>
      </c>
      <c r="N259" s="162"/>
    </row>
    <row r="260" spans="1:14" s="151" customFormat="1">
      <c r="A260" s="356"/>
      <c r="B260" s="83">
        <f t="shared" si="4"/>
        <v>0</v>
      </c>
      <c r="C260" s="59"/>
      <c r="D260" s="56"/>
      <c r="E260" s="54"/>
      <c r="F260" s="55"/>
      <c r="G260" s="35">
        <f t="shared" si="5"/>
        <v>0</v>
      </c>
      <c r="H260" s="59"/>
      <c r="I260" s="57"/>
      <c r="J260" s="79">
        <f t="shared" si="3"/>
        <v>0</v>
      </c>
      <c r="K260" s="79">
        <f t="shared" si="3"/>
        <v>0</v>
      </c>
      <c r="L260" s="79">
        <f t="shared" si="3"/>
        <v>0</v>
      </c>
      <c r="M260" s="78">
        <f t="shared" si="3"/>
        <v>0</v>
      </c>
      <c r="N260" s="162"/>
    </row>
    <row r="261" spans="1:14" s="151" customFormat="1">
      <c r="A261" s="356"/>
      <c r="B261" s="83">
        <f t="shared" si="4"/>
        <v>0</v>
      </c>
      <c r="C261" s="59"/>
      <c r="D261" s="56"/>
      <c r="E261" s="54"/>
      <c r="F261" s="55"/>
      <c r="G261" s="35">
        <f t="shared" si="5"/>
        <v>0</v>
      </c>
      <c r="H261" s="59"/>
      <c r="I261" s="57"/>
      <c r="J261" s="79">
        <f t="shared" si="3"/>
        <v>0</v>
      </c>
      <c r="K261" s="79">
        <f t="shared" si="3"/>
        <v>0</v>
      </c>
      <c r="L261" s="79">
        <f t="shared" si="3"/>
        <v>0</v>
      </c>
      <c r="M261" s="78">
        <f t="shared" si="3"/>
        <v>0</v>
      </c>
      <c r="N261" s="162"/>
    </row>
    <row r="262" spans="1:14" s="151" customFormat="1">
      <c r="A262" s="356"/>
      <c r="B262" s="83">
        <f t="shared" si="4"/>
        <v>0</v>
      </c>
      <c r="C262" s="59"/>
      <c r="D262" s="56"/>
      <c r="E262" s="54"/>
      <c r="F262" s="55"/>
      <c r="G262" s="35">
        <f t="shared" si="5"/>
        <v>0</v>
      </c>
      <c r="H262" s="59"/>
      <c r="I262" s="57"/>
      <c r="J262" s="79">
        <f t="shared" si="3"/>
        <v>0</v>
      </c>
      <c r="K262" s="79">
        <f t="shared" si="3"/>
        <v>0</v>
      </c>
      <c r="L262" s="79">
        <f t="shared" si="3"/>
        <v>0</v>
      </c>
      <c r="M262" s="78">
        <f t="shared" si="3"/>
        <v>0</v>
      </c>
      <c r="N262" s="162"/>
    </row>
    <row r="263" spans="1:14" s="151" customFormat="1">
      <c r="A263" s="356"/>
      <c r="B263" s="83">
        <f t="shared" si="4"/>
        <v>0</v>
      </c>
      <c r="C263" s="59"/>
      <c r="D263" s="56"/>
      <c r="E263" s="54"/>
      <c r="F263" s="55"/>
      <c r="G263" s="35">
        <f t="shared" si="5"/>
        <v>0</v>
      </c>
      <c r="H263" s="59"/>
      <c r="I263" s="57"/>
      <c r="J263" s="79">
        <f t="shared" si="3"/>
        <v>0</v>
      </c>
      <c r="K263" s="79">
        <f t="shared" si="3"/>
        <v>0</v>
      </c>
      <c r="L263" s="79">
        <f t="shared" si="3"/>
        <v>0</v>
      </c>
      <c r="M263" s="78">
        <f t="shared" si="3"/>
        <v>0</v>
      </c>
      <c r="N263" s="162"/>
    </row>
    <row r="264" spans="1:14" s="151" customFormat="1">
      <c r="A264" s="356"/>
      <c r="B264" s="83">
        <f t="shared" si="4"/>
        <v>0</v>
      </c>
      <c r="C264" s="59"/>
      <c r="D264" s="56"/>
      <c r="E264" s="54"/>
      <c r="F264" s="55"/>
      <c r="G264" s="35">
        <f t="shared" si="5"/>
        <v>0</v>
      </c>
      <c r="H264" s="59"/>
      <c r="I264" s="57"/>
      <c r="J264" s="79">
        <f t="shared" si="3"/>
        <v>0</v>
      </c>
      <c r="K264" s="79">
        <f t="shared" si="3"/>
        <v>0</v>
      </c>
      <c r="L264" s="79">
        <f t="shared" si="3"/>
        <v>0</v>
      </c>
      <c r="M264" s="78">
        <f t="shared" si="3"/>
        <v>0</v>
      </c>
      <c r="N264" s="162"/>
    </row>
    <row r="265" spans="1:14" s="151" customFormat="1">
      <c r="A265" s="356"/>
      <c r="B265" s="83">
        <f t="shared" si="4"/>
        <v>0</v>
      </c>
      <c r="C265" s="59"/>
      <c r="D265" s="56"/>
      <c r="E265" s="54"/>
      <c r="F265" s="55"/>
      <c r="G265" s="35">
        <f t="shared" si="5"/>
        <v>0</v>
      </c>
      <c r="H265" s="59"/>
      <c r="I265" s="57"/>
      <c r="J265" s="79">
        <f t="shared" si="3"/>
        <v>0</v>
      </c>
      <c r="K265" s="79">
        <f t="shared" si="3"/>
        <v>0</v>
      </c>
      <c r="L265" s="79">
        <f t="shared" si="3"/>
        <v>0</v>
      </c>
      <c r="M265" s="78">
        <f t="shared" si="3"/>
        <v>0</v>
      </c>
      <c r="N265" s="162"/>
    </row>
    <row r="266" spans="1:14" s="151" customFormat="1">
      <c r="A266" s="356"/>
      <c r="B266" s="83">
        <f t="shared" si="4"/>
        <v>0</v>
      </c>
      <c r="C266" s="59"/>
      <c r="D266" s="56"/>
      <c r="E266" s="54"/>
      <c r="F266" s="55"/>
      <c r="G266" s="35">
        <f t="shared" si="5"/>
        <v>0</v>
      </c>
      <c r="H266" s="59"/>
      <c r="I266" s="57"/>
      <c r="J266" s="79">
        <f t="shared" si="3"/>
        <v>0</v>
      </c>
      <c r="K266" s="79">
        <f t="shared" si="3"/>
        <v>0</v>
      </c>
      <c r="L266" s="79">
        <f t="shared" si="3"/>
        <v>0</v>
      </c>
      <c r="M266" s="78">
        <f t="shared" si="3"/>
        <v>0</v>
      </c>
      <c r="N266" s="162"/>
    </row>
    <row r="267" spans="1:14" s="151" customFormat="1">
      <c r="A267" s="356"/>
      <c r="B267" s="83">
        <f t="shared" si="4"/>
        <v>0</v>
      </c>
      <c r="C267" s="59"/>
      <c r="D267" s="56"/>
      <c r="E267" s="54"/>
      <c r="F267" s="55"/>
      <c r="G267" s="35">
        <f t="shared" si="5"/>
        <v>0</v>
      </c>
      <c r="H267" s="59"/>
      <c r="I267" s="57"/>
      <c r="J267" s="79">
        <f t="shared" si="3"/>
        <v>0</v>
      </c>
      <c r="K267" s="79">
        <f t="shared" si="3"/>
        <v>0</v>
      </c>
      <c r="L267" s="79">
        <f t="shared" si="3"/>
        <v>0</v>
      </c>
      <c r="M267" s="78">
        <f t="shared" si="3"/>
        <v>0</v>
      </c>
      <c r="N267" s="162"/>
    </row>
    <row r="268" spans="1:14" s="151" customFormat="1">
      <c r="A268" s="356"/>
      <c r="B268" s="83">
        <f t="shared" si="4"/>
        <v>0</v>
      </c>
      <c r="C268" s="59"/>
      <c r="D268" s="56"/>
      <c r="E268" s="54"/>
      <c r="F268" s="55"/>
      <c r="G268" s="35">
        <f t="shared" si="5"/>
        <v>0</v>
      </c>
      <c r="H268" s="59"/>
      <c r="I268" s="57"/>
      <c r="J268" s="79">
        <f t="shared" si="3"/>
        <v>0</v>
      </c>
      <c r="K268" s="79">
        <f t="shared" si="3"/>
        <v>0</v>
      </c>
      <c r="L268" s="79">
        <f t="shared" si="3"/>
        <v>0</v>
      </c>
      <c r="M268" s="78">
        <f t="shared" si="3"/>
        <v>0</v>
      </c>
      <c r="N268" s="162"/>
    </row>
    <row r="269" spans="1:14" s="151" customFormat="1">
      <c r="A269" s="356"/>
      <c r="B269" s="83">
        <f t="shared" si="4"/>
        <v>0</v>
      </c>
      <c r="C269" s="59"/>
      <c r="D269" s="56"/>
      <c r="E269" s="54"/>
      <c r="F269" s="55"/>
      <c r="G269" s="35">
        <f t="shared" si="5"/>
        <v>0</v>
      </c>
      <c r="H269" s="59"/>
      <c r="I269" s="57"/>
      <c r="J269" s="79">
        <f t="shared" si="3"/>
        <v>0</v>
      </c>
      <c r="K269" s="79">
        <f t="shared" si="3"/>
        <v>0</v>
      </c>
      <c r="L269" s="79">
        <f t="shared" si="3"/>
        <v>0</v>
      </c>
      <c r="M269" s="78">
        <f t="shared" si="3"/>
        <v>0</v>
      </c>
      <c r="N269" s="162"/>
    </row>
    <row r="270" spans="1:14" s="151" customFormat="1">
      <c r="A270" s="356"/>
      <c r="B270" s="83">
        <f t="shared" si="4"/>
        <v>0</v>
      </c>
      <c r="C270" s="59"/>
      <c r="D270" s="56"/>
      <c r="E270" s="54"/>
      <c r="F270" s="55"/>
      <c r="G270" s="35">
        <f t="shared" si="5"/>
        <v>0</v>
      </c>
      <c r="H270" s="59"/>
      <c r="I270" s="57"/>
      <c r="J270" s="79">
        <f t="shared" si="3"/>
        <v>0</v>
      </c>
      <c r="K270" s="79">
        <f t="shared" si="3"/>
        <v>0</v>
      </c>
      <c r="L270" s="79">
        <f t="shared" si="3"/>
        <v>0</v>
      </c>
      <c r="M270" s="78">
        <f t="shared" si="3"/>
        <v>0</v>
      </c>
      <c r="N270" s="162"/>
    </row>
    <row r="271" spans="1:14" s="151" customFormat="1">
      <c r="A271" s="356"/>
      <c r="B271" s="83">
        <f t="shared" si="4"/>
        <v>0</v>
      </c>
      <c r="C271" s="59"/>
      <c r="D271" s="56"/>
      <c r="E271" s="54"/>
      <c r="F271" s="55"/>
      <c r="G271" s="35">
        <f t="shared" si="5"/>
        <v>0</v>
      </c>
      <c r="H271" s="59"/>
      <c r="I271" s="57"/>
      <c r="J271" s="79">
        <f t="shared" si="3"/>
        <v>0</v>
      </c>
      <c r="K271" s="79">
        <f t="shared" si="3"/>
        <v>0</v>
      </c>
      <c r="L271" s="79">
        <f t="shared" si="3"/>
        <v>0</v>
      </c>
      <c r="M271" s="78">
        <f t="shared" si="3"/>
        <v>0</v>
      </c>
      <c r="N271" s="162"/>
    </row>
    <row r="272" spans="1:14" s="151" customFormat="1">
      <c r="A272" s="356"/>
      <c r="B272" s="83">
        <f t="shared" si="4"/>
        <v>0</v>
      </c>
      <c r="C272" s="59"/>
      <c r="D272" s="56"/>
      <c r="E272" s="54"/>
      <c r="F272" s="55"/>
      <c r="G272" s="35">
        <f t="shared" si="5"/>
        <v>0</v>
      </c>
      <c r="H272" s="59"/>
      <c r="I272" s="57"/>
      <c r="J272" s="79">
        <f t="shared" si="3"/>
        <v>0</v>
      </c>
      <c r="K272" s="79">
        <f t="shared" si="3"/>
        <v>0</v>
      </c>
      <c r="L272" s="79">
        <f t="shared" si="3"/>
        <v>0</v>
      </c>
      <c r="M272" s="78">
        <f t="shared" ref="M272:M335" si="6">+IF($G272=M$191,$I272,0)</f>
        <v>0</v>
      </c>
      <c r="N272" s="162"/>
    </row>
    <row r="273" spans="1:14" s="151" customFormat="1">
      <c r="A273" s="356"/>
      <c r="B273" s="83">
        <f t="shared" si="4"/>
        <v>0</v>
      </c>
      <c r="C273" s="59"/>
      <c r="D273" s="56"/>
      <c r="E273" s="54"/>
      <c r="F273" s="55"/>
      <c r="G273" s="35">
        <f t="shared" si="5"/>
        <v>0</v>
      </c>
      <c r="H273" s="59"/>
      <c r="I273" s="57"/>
      <c r="J273" s="79">
        <f t="shared" ref="J273:L304" si="7">+IF($G273=J$191,$I273,0)</f>
        <v>0</v>
      </c>
      <c r="K273" s="79">
        <f t="shared" si="7"/>
        <v>0</v>
      </c>
      <c r="L273" s="79">
        <f t="shared" si="7"/>
        <v>0</v>
      </c>
      <c r="M273" s="78">
        <f t="shared" si="6"/>
        <v>0</v>
      </c>
      <c r="N273" s="162"/>
    </row>
    <row r="274" spans="1:14" s="151" customFormat="1">
      <c r="A274" s="356"/>
      <c r="B274" s="83">
        <f t="shared" si="4"/>
        <v>0</v>
      </c>
      <c r="C274" s="59"/>
      <c r="D274" s="56"/>
      <c r="E274" s="54"/>
      <c r="F274" s="55"/>
      <c r="G274" s="35">
        <f t="shared" si="5"/>
        <v>0</v>
      </c>
      <c r="H274" s="59"/>
      <c r="I274" s="57"/>
      <c r="J274" s="79">
        <f t="shared" si="7"/>
        <v>0</v>
      </c>
      <c r="K274" s="79">
        <f t="shared" si="7"/>
        <v>0</v>
      </c>
      <c r="L274" s="79">
        <f t="shared" si="7"/>
        <v>0</v>
      </c>
      <c r="M274" s="78">
        <f t="shared" si="6"/>
        <v>0</v>
      </c>
      <c r="N274" s="162"/>
    </row>
    <row r="275" spans="1:14" s="151" customFormat="1">
      <c r="A275" s="356"/>
      <c r="B275" s="83">
        <f t="shared" si="4"/>
        <v>0</v>
      </c>
      <c r="C275" s="59"/>
      <c r="D275" s="56"/>
      <c r="E275" s="54"/>
      <c r="F275" s="55"/>
      <c r="G275" s="35">
        <f t="shared" si="5"/>
        <v>0</v>
      </c>
      <c r="H275" s="59"/>
      <c r="I275" s="57"/>
      <c r="J275" s="79">
        <f t="shared" si="7"/>
        <v>0</v>
      </c>
      <c r="K275" s="79">
        <f t="shared" si="7"/>
        <v>0</v>
      </c>
      <c r="L275" s="79">
        <f t="shared" si="7"/>
        <v>0</v>
      </c>
      <c r="M275" s="78">
        <f t="shared" si="6"/>
        <v>0</v>
      </c>
      <c r="N275" s="162"/>
    </row>
    <row r="276" spans="1:14" s="151" customFormat="1">
      <c r="A276" s="356"/>
      <c r="B276" s="83">
        <f t="shared" si="4"/>
        <v>0</v>
      </c>
      <c r="C276" s="59"/>
      <c r="D276" s="56"/>
      <c r="E276" s="54"/>
      <c r="F276" s="55"/>
      <c r="G276" s="35">
        <f t="shared" si="5"/>
        <v>0</v>
      </c>
      <c r="H276" s="59"/>
      <c r="I276" s="57"/>
      <c r="J276" s="79">
        <f t="shared" si="7"/>
        <v>0</v>
      </c>
      <c r="K276" s="79">
        <f t="shared" si="7"/>
        <v>0</v>
      </c>
      <c r="L276" s="79">
        <f t="shared" si="7"/>
        <v>0</v>
      </c>
      <c r="M276" s="78">
        <f t="shared" si="6"/>
        <v>0</v>
      </c>
      <c r="N276" s="162"/>
    </row>
    <row r="277" spans="1:14" s="151" customFormat="1">
      <c r="A277" s="356"/>
      <c r="B277" s="83">
        <f t="shared" si="4"/>
        <v>0</v>
      </c>
      <c r="C277" s="59"/>
      <c r="D277" s="56"/>
      <c r="E277" s="54"/>
      <c r="F277" s="55"/>
      <c r="G277" s="35">
        <f t="shared" si="5"/>
        <v>0</v>
      </c>
      <c r="H277" s="59"/>
      <c r="I277" s="57"/>
      <c r="J277" s="79">
        <f t="shared" si="7"/>
        <v>0</v>
      </c>
      <c r="K277" s="79">
        <f t="shared" si="7"/>
        <v>0</v>
      </c>
      <c r="L277" s="79">
        <f t="shared" si="7"/>
        <v>0</v>
      </c>
      <c r="M277" s="78">
        <f t="shared" si="6"/>
        <v>0</v>
      </c>
      <c r="N277" s="162"/>
    </row>
    <row r="278" spans="1:14" s="151" customFormat="1">
      <c r="A278" s="356"/>
      <c r="B278" s="83">
        <f t="shared" si="4"/>
        <v>0</v>
      </c>
      <c r="C278" s="59"/>
      <c r="D278" s="56"/>
      <c r="E278" s="54"/>
      <c r="F278" s="55"/>
      <c r="G278" s="35">
        <f t="shared" si="5"/>
        <v>0</v>
      </c>
      <c r="H278" s="59"/>
      <c r="I278" s="57"/>
      <c r="J278" s="79">
        <f t="shared" si="7"/>
        <v>0</v>
      </c>
      <c r="K278" s="79">
        <f t="shared" si="7"/>
        <v>0</v>
      </c>
      <c r="L278" s="79">
        <f t="shared" si="7"/>
        <v>0</v>
      </c>
      <c r="M278" s="78">
        <f t="shared" si="6"/>
        <v>0</v>
      </c>
      <c r="N278" s="162"/>
    </row>
    <row r="279" spans="1:14" s="151" customFormat="1">
      <c r="A279" s="356"/>
      <c r="B279" s="83">
        <f t="shared" si="4"/>
        <v>0</v>
      </c>
      <c r="C279" s="59"/>
      <c r="D279" s="56"/>
      <c r="E279" s="54"/>
      <c r="F279" s="55"/>
      <c r="G279" s="35">
        <f t="shared" si="5"/>
        <v>0</v>
      </c>
      <c r="H279" s="59"/>
      <c r="I279" s="57"/>
      <c r="J279" s="79">
        <f t="shared" si="7"/>
        <v>0</v>
      </c>
      <c r="K279" s="79">
        <f t="shared" si="7"/>
        <v>0</v>
      </c>
      <c r="L279" s="79">
        <f t="shared" si="7"/>
        <v>0</v>
      </c>
      <c r="M279" s="78">
        <f t="shared" si="6"/>
        <v>0</v>
      </c>
      <c r="N279" s="162"/>
    </row>
    <row r="280" spans="1:14" s="151" customFormat="1">
      <c r="A280" s="356"/>
      <c r="B280" s="83">
        <f t="shared" si="4"/>
        <v>0</v>
      </c>
      <c r="C280" s="59"/>
      <c r="D280" s="56"/>
      <c r="E280" s="54"/>
      <c r="F280" s="55"/>
      <c r="G280" s="35">
        <f t="shared" si="5"/>
        <v>0</v>
      </c>
      <c r="H280" s="59"/>
      <c r="I280" s="57"/>
      <c r="J280" s="79">
        <f t="shared" si="7"/>
        <v>0</v>
      </c>
      <c r="K280" s="79">
        <f t="shared" si="7"/>
        <v>0</v>
      </c>
      <c r="L280" s="79">
        <f t="shared" si="7"/>
        <v>0</v>
      </c>
      <c r="M280" s="78">
        <f t="shared" si="6"/>
        <v>0</v>
      </c>
      <c r="N280" s="162"/>
    </row>
    <row r="281" spans="1:14" s="151" customFormat="1">
      <c r="A281" s="356"/>
      <c r="B281" s="83">
        <f t="shared" si="4"/>
        <v>0</v>
      </c>
      <c r="C281" s="59"/>
      <c r="D281" s="56"/>
      <c r="E281" s="54"/>
      <c r="F281" s="55"/>
      <c r="G281" s="35">
        <f t="shared" si="5"/>
        <v>0</v>
      </c>
      <c r="H281" s="59"/>
      <c r="I281" s="57"/>
      <c r="J281" s="79">
        <f t="shared" si="7"/>
        <v>0</v>
      </c>
      <c r="K281" s="79">
        <f t="shared" si="7"/>
        <v>0</v>
      </c>
      <c r="L281" s="79">
        <f t="shared" si="7"/>
        <v>0</v>
      </c>
      <c r="M281" s="78">
        <f t="shared" si="6"/>
        <v>0</v>
      </c>
      <c r="N281" s="162"/>
    </row>
    <row r="282" spans="1:14" s="151" customFormat="1">
      <c r="A282" s="356"/>
      <c r="B282" s="83">
        <f t="shared" si="4"/>
        <v>0</v>
      </c>
      <c r="C282" s="59"/>
      <c r="D282" s="56"/>
      <c r="E282" s="54"/>
      <c r="F282" s="55"/>
      <c r="G282" s="35">
        <f t="shared" si="5"/>
        <v>0</v>
      </c>
      <c r="H282" s="59"/>
      <c r="I282" s="57"/>
      <c r="J282" s="79">
        <f t="shared" si="7"/>
        <v>0</v>
      </c>
      <c r="K282" s="79">
        <f t="shared" si="7"/>
        <v>0</v>
      </c>
      <c r="L282" s="79">
        <f t="shared" si="7"/>
        <v>0</v>
      </c>
      <c r="M282" s="78">
        <f t="shared" si="6"/>
        <v>0</v>
      </c>
      <c r="N282" s="162"/>
    </row>
    <row r="283" spans="1:14" s="151" customFormat="1">
      <c r="A283" s="356"/>
      <c r="B283" s="83">
        <f t="shared" si="4"/>
        <v>0</v>
      </c>
      <c r="C283" s="59"/>
      <c r="D283" s="56"/>
      <c r="E283" s="54"/>
      <c r="F283" s="55"/>
      <c r="G283" s="35">
        <f t="shared" si="5"/>
        <v>0</v>
      </c>
      <c r="H283" s="59"/>
      <c r="I283" s="57"/>
      <c r="J283" s="79">
        <f t="shared" si="7"/>
        <v>0</v>
      </c>
      <c r="K283" s="79">
        <f t="shared" si="7"/>
        <v>0</v>
      </c>
      <c r="L283" s="79">
        <f t="shared" si="7"/>
        <v>0</v>
      </c>
      <c r="M283" s="78">
        <f t="shared" si="6"/>
        <v>0</v>
      </c>
      <c r="N283" s="162"/>
    </row>
    <row r="284" spans="1:14" s="151" customFormat="1">
      <c r="A284" s="356"/>
      <c r="B284" s="83">
        <f t="shared" si="4"/>
        <v>0</v>
      </c>
      <c r="C284" s="59"/>
      <c r="D284" s="56"/>
      <c r="E284" s="54"/>
      <c r="F284" s="55"/>
      <c r="G284" s="35">
        <f t="shared" si="5"/>
        <v>0</v>
      </c>
      <c r="H284" s="59"/>
      <c r="I284" s="57"/>
      <c r="J284" s="79">
        <f t="shared" si="7"/>
        <v>0</v>
      </c>
      <c r="K284" s="79">
        <f t="shared" si="7"/>
        <v>0</v>
      </c>
      <c r="L284" s="79">
        <f t="shared" si="7"/>
        <v>0</v>
      </c>
      <c r="M284" s="78">
        <f t="shared" si="6"/>
        <v>0</v>
      </c>
      <c r="N284" s="162"/>
    </row>
    <row r="285" spans="1:14" s="151" customFormat="1">
      <c r="A285" s="356"/>
      <c r="B285" s="83">
        <f t="shared" si="4"/>
        <v>0</v>
      </c>
      <c r="C285" s="59"/>
      <c r="D285" s="56"/>
      <c r="E285" s="54"/>
      <c r="F285" s="55"/>
      <c r="G285" s="35">
        <f t="shared" si="5"/>
        <v>0</v>
      </c>
      <c r="H285" s="59"/>
      <c r="I285" s="57"/>
      <c r="J285" s="79">
        <f t="shared" si="7"/>
        <v>0</v>
      </c>
      <c r="K285" s="79">
        <f t="shared" si="7"/>
        <v>0</v>
      </c>
      <c r="L285" s="79">
        <f t="shared" si="7"/>
        <v>0</v>
      </c>
      <c r="M285" s="78">
        <f t="shared" si="6"/>
        <v>0</v>
      </c>
      <c r="N285" s="162"/>
    </row>
    <row r="286" spans="1:14" s="151" customFormat="1">
      <c r="A286" s="356"/>
      <c r="B286" s="83">
        <f t="shared" si="4"/>
        <v>0</v>
      </c>
      <c r="C286" s="59"/>
      <c r="D286" s="56"/>
      <c r="E286" s="54"/>
      <c r="F286" s="55"/>
      <c r="G286" s="35">
        <f t="shared" si="5"/>
        <v>0</v>
      </c>
      <c r="H286" s="59"/>
      <c r="I286" s="57"/>
      <c r="J286" s="79">
        <f t="shared" si="7"/>
        <v>0</v>
      </c>
      <c r="K286" s="79">
        <f t="shared" si="7"/>
        <v>0</v>
      </c>
      <c r="L286" s="79">
        <f t="shared" si="7"/>
        <v>0</v>
      </c>
      <c r="M286" s="78">
        <f t="shared" si="6"/>
        <v>0</v>
      </c>
      <c r="N286" s="162"/>
    </row>
    <row r="287" spans="1:14" s="151" customFormat="1">
      <c r="A287" s="356"/>
      <c r="B287" s="83">
        <f t="shared" si="4"/>
        <v>0</v>
      </c>
      <c r="C287" s="59"/>
      <c r="D287" s="56"/>
      <c r="E287" s="54"/>
      <c r="F287" s="55"/>
      <c r="G287" s="35">
        <f t="shared" si="5"/>
        <v>0</v>
      </c>
      <c r="H287" s="59"/>
      <c r="I287" s="57"/>
      <c r="J287" s="79">
        <f t="shared" si="7"/>
        <v>0</v>
      </c>
      <c r="K287" s="79">
        <f t="shared" si="7"/>
        <v>0</v>
      </c>
      <c r="L287" s="79">
        <f t="shared" si="7"/>
        <v>0</v>
      </c>
      <c r="M287" s="78">
        <f t="shared" si="6"/>
        <v>0</v>
      </c>
      <c r="N287" s="162"/>
    </row>
    <row r="288" spans="1:14" s="151" customFormat="1">
      <c r="A288" s="356"/>
      <c r="B288" s="83">
        <f t="shared" si="4"/>
        <v>0</v>
      </c>
      <c r="C288" s="59"/>
      <c r="D288" s="56"/>
      <c r="E288" s="54"/>
      <c r="F288" s="55"/>
      <c r="G288" s="35">
        <f t="shared" si="5"/>
        <v>0</v>
      </c>
      <c r="H288" s="59"/>
      <c r="I288" s="57"/>
      <c r="J288" s="79">
        <f t="shared" si="7"/>
        <v>0</v>
      </c>
      <c r="K288" s="79">
        <f t="shared" si="7"/>
        <v>0</v>
      </c>
      <c r="L288" s="79">
        <f t="shared" si="7"/>
        <v>0</v>
      </c>
      <c r="M288" s="78">
        <f t="shared" si="6"/>
        <v>0</v>
      </c>
      <c r="N288" s="162"/>
    </row>
    <row r="289" spans="1:14" s="151" customFormat="1">
      <c r="A289" s="356"/>
      <c r="B289" s="83">
        <f t="shared" si="4"/>
        <v>0</v>
      </c>
      <c r="C289" s="59"/>
      <c r="D289" s="56"/>
      <c r="E289" s="54"/>
      <c r="F289" s="55"/>
      <c r="G289" s="35">
        <f t="shared" si="5"/>
        <v>0</v>
      </c>
      <c r="H289" s="59"/>
      <c r="I289" s="57"/>
      <c r="J289" s="79">
        <f t="shared" si="7"/>
        <v>0</v>
      </c>
      <c r="K289" s="79">
        <f t="shared" si="7"/>
        <v>0</v>
      </c>
      <c r="L289" s="79">
        <f t="shared" si="7"/>
        <v>0</v>
      </c>
      <c r="M289" s="78">
        <f t="shared" si="6"/>
        <v>0</v>
      </c>
      <c r="N289" s="162"/>
    </row>
    <row r="290" spans="1:14" s="151" customFormat="1">
      <c r="A290" s="356"/>
      <c r="B290" s="83">
        <f t="shared" si="4"/>
        <v>0</v>
      </c>
      <c r="C290" s="59"/>
      <c r="D290" s="56"/>
      <c r="E290" s="54"/>
      <c r="F290" s="55"/>
      <c r="G290" s="35">
        <f t="shared" si="5"/>
        <v>0</v>
      </c>
      <c r="H290" s="59"/>
      <c r="I290" s="57"/>
      <c r="J290" s="79">
        <f t="shared" si="7"/>
        <v>0</v>
      </c>
      <c r="K290" s="79">
        <f t="shared" si="7"/>
        <v>0</v>
      </c>
      <c r="L290" s="79">
        <f t="shared" si="7"/>
        <v>0</v>
      </c>
      <c r="M290" s="78">
        <f t="shared" si="6"/>
        <v>0</v>
      </c>
      <c r="N290" s="162"/>
    </row>
    <row r="291" spans="1:14" s="151" customFormat="1">
      <c r="A291" s="356"/>
      <c r="B291" s="83">
        <f t="shared" si="4"/>
        <v>0</v>
      </c>
      <c r="C291" s="59"/>
      <c r="D291" s="56"/>
      <c r="E291" s="54"/>
      <c r="F291" s="55"/>
      <c r="G291" s="35">
        <f t="shared" si="5"/>
        <v>0</v>
      </c>
      <c r="H291" s="59"/>
      <c r="I291" s="57"/>
      <c r="J291" s="79">
        <f t="shared" si="7"/>
        <v>0</v>
      </c>
      <c r="K291" s="79">
        <f t="shared" si="7"/>
        <v>0</v>
      </c>
      <c r="L291" s="79">
        <f t="shared" si="7"/>
        <v>0</v>
      </c>
      <c r="M291" s="78">
        <f t="shared" si="6"/>
        <v>0</v>
      </c>
      <c r="N291" s="162"/>
    </row>
    <row r="292" spans="1:14" s="151" customFormat="1">
      <c r="A292" s="356"/>
      <c r="B292" s="83">
        <f t="shared" si="4"/>
        <v>0</v>
      </c>
      <c r="C292" s="59"/>
      <c r="D292" s="56"/>
      <c r="E292" s="54"/>
      <c r="F292" s="55"/>
      <c r="G292" s="35">
        <f t="shared" si="5"/>
        <v>0</v>
      </c>
      <c r="H292" s="59"/>
      <c r="I292" s="57"/>
      <c r="J292" s="79">
        <f t="shared" si="7"/>
        <v>0</v>
      </c>
      <c r="K292" s="79">
        <f t="shared" si="7"/>
        <v>0</v>
      </c>
      <c r="L292" s="79">
        <f t="shared" si="7"/>
        <v>0</v>
      </c>
      <c r="M292" s="78">
        <f t="shared" si="6"/>
        <v>0</v>
      </c>
      <c r="N292" s="162"/>
    </row>
    <row r="293" spans="1:14" s="151" customFormat="1">
      <c r="A293" s="356"/>
      <c r="B293" s="83">
        <f t="shared" si="4"/>
        <v>0</v>
      </c>
      <c r="C293" s="59"/>
      <c r="D293" s="56"/>
      <c r="E293" s="54"/>
      <c r="F293" s="55"/>
      <c r="G293" s="35">
        <f t="shared" si="5"/>
        <v>0</v>
      </c>
      <c r="H293" s="59"/>
      <c r="I293" s="57"/>
      <c r="J293" s="79">
        <f t="shared" si="7"/>
        <v>0</v>
      </c>
      <c r="K293" s="79">
        <f t="shared" si="7"/>
        <v>0</v>
      </c>
      <c r="L293" s="79">
        <f t="shared" si="7"/>
        <v>0</v>
      </c>
      <c r="M293" s="78">
        <f t="shared" si="6"/>
        <v>0</v>
      </c>
      <c r="N293" s="162"/>
    </row>
    <row r="294" spans="1:14" s="151" customFormat="1">
      <c r="A294" s="356"/>
      <c r="B294" s="83">
        <f t="shared" si="4"/>
        <v>0</v>
      </c>
      <c r="C294" s="59"/>
      <c r="D294" s="56"/>
      <c r="E294" s="54"/>
      <c r="F294" s="55"/>
      <c r="G294" s="35">
        <f t="shared" si="5"/>
        <v>0</v>
      </c>
      <c r="H294" s="59"/>
      <c r="I294" s="57"/>
      <c r="J294" s="79">
        <f t="shared" si="7"/>
        <v>0</v>
      </c>
      <c r="K294" s="79">
        <f t="shared" si="7"/>
        <v>0</v>
      </c>
      <c r="L294" s="79">
        <f t="shared" si="7"/>
        <v>0</v>
      </c>
      <c r="M294" s="78">
        <f t="shared" si="6"/>
        <v>0</v>
      </c>
      <c r="N294" s="162"/>
    </row>
    <row r="295" spans="1:14" s="151" customFormat="1">
      <c r="A295" s="356"/>
      <c r="B295" s="83">
        <f t="shared" si="4"/>
        <v>0</v>
      </c>
      <c r="C295" s="59"/>
      <c r="D295" s="56"/>
      <c r="E295" s="54"/>
      <c r="F295" s="55"/>
      <c r="G295" s="35">
        <f t="shared" si="5"/>
        <v>0</v>
      </c>
      <c r="H295" s="59"/>
      <c r="I295" s="57"/>
      <c r="J295" s="79">
        <f t="shared" si="7"/>
        <v>0</v>
      </c>
      <c r="K295" s="79">
        <f t="shared" si="7"/>
        <v>0</v>
      </c>
      <c r="L295" s="79">
        <f t="shared" si="7"/>
        <v>0</v>
      </c>
      <c r="M295" s="78">
        <f t="shared" si="6"/>
        <v>0</v>
      </c>
      <c r="N295" s="162"/>
    </row>
    <row r="296" spans="1:14" s="151" customFormat="1">
      <c r="A296" s="356"/>
      <c r="B296" s="83">
        <f t="shared" si="4"/>
        <v>0</v>
      </c>
      <c r="C296" s="59"/>
      <c r="D296" s="56"/>
      <c r="E296" s="54"/>
      <c r="F296" s="55"/>
      <c r="G296" s="35">
        <f t="shared" si="5"/>
        <v>0</v>
      </c>
      <c r="H296" s="59"/>
      <c r="I296" s="57"/>
      <c r="J296" s="79">
        <f t="shared" si="7"/>
        <v>0</v>
      </c>
      <c r="K296" s="79">
        <f t="shared" si="7"/>
        <v>0</v>
      </c>
      <c r="L296" s="79">
        <f t="shared" si="7"/>
        <v>0</v>
      </c>
      <c r="M296" s="78">
        <f t="shared" si="6"/>
        <v>0</v>
      </c>
      <c r="N296" s="162"/>
    </row>
    <row r="297" spans="1:14" s="151" customFormat="1">
      <c r="A297" s="356"/>
      <c r="B297" s="83">
        <f t="shared" si="4"/>
        <v>0</v>
      </c>
      <c r="C297" s="59"/>
      <c r="D297" s="56"/>
      <c r="E297" s="54"/>
      <c r="F297" s="55"/>
      <c r="G297" s="35">
        <f t="shared" si="5"/>
        <v>0</v>
      </c>
      <c r="H297" s="59"/>
      <c r="I297" s="57"/>
      <c r="J297" s="79">
        <f t="shared" si="7"/>
        <v>0</v>
      </c>
      <c r="K297" s="79">
        <f t="shared" si="7"/>
        <v>0</v>
      </c>
      <c r="L297" s="79">
        <f t="shared" si="7"/>
        <v>0</v>
      </c>
      <c r="M297" s="78">
        <f t="shared" si="6"/>
        <v>0</v>
      </c>
      <c r="N297" s="162"/>
    </row>
    <row r="298" spans="1:14" s="151" customFormat="1">
      <c r="A298" s="356"/>
      <c r="B298" s="83">
        <f t="shared" si="4"/>
        <v>0</v>
      </c>
      <c r="C298" s="59"/>
      <c r="D298" s="56"/>
      <c r="E298" s="54"/>
      <c r="F298" s="55"/>
      <c r="G298" s="35">
        <f t="shared" si="5"/>
        <v>0</v>
      </c>
      <c r="H298" s="59"/>
      <c r="I298" s="57"/>
      <c r="J298" s="79">
        <f t="shared" si="7"/>
        <v>0</v>
      </c>
      <c r="K298" s="79">
        <f t="shared" si="7"/>
        <v>0</v>
      </c>
      <c r="L298" s="79">
        <f t="shared" si="7"/>
        <v>0</v>
      </c>
      <c r="M298" s="78">
        <f t="shared" si="6"/>
        <v>0</v>
      </c>
      <c r="N298" s="162"/>
    </row>
    <row r="299" spans="1:14" s="151" customFormat="1">
      <c r="A299" s="356"/>
      <c r="B299" s="83">
        <f t="shared" si="4"/>
        <v>0</v>
      </c>
      <c r="C299" s="59"/>
      <c r="D299" s="56"/>
      <c r="E299" s="54"/>
      <c r="F299" s="55"/>
      <c r="G299" s="35">
        <f t="shared" si="5"/>
        <v>0</v>
      </c>
      <c r="H299" s="59"/>
      <c r="I299" s="57"/>
      <c r="J299" s="79">
        <f t="shared" si="7"/>
        <v>0</v>
      </c>
      <c r="K299" s="79">
        <f t="shared" si="7"/>
        <v>0</v>
      </c>
      <c r="L299" s="79">
        <f t="shared" si="7"/>
        <v>0</v>
      </c>
      <c r="M299" s="78">
        <f t="shared" si="6"/>
        <v>0</v>
      </c>
      <c r="N299" s="162"/>
    </row>
    <row r="300" spans="1:14" s="151" customFormat="1">
      <c r="A300" s="356"/>
      <c r="B300" s="83">
        <f t="shared" si="4"/>
        <v>0</v>
      </c>
      <c r="C300" s="59"/>
      <c r="D300" s="56"/>
      <c r="E300" s="54"/>
      <c r="F300" s="55"/>
      <c r="G300" s="35">
        <f t="shared" si="5"/>
        <v>0</v>
      </c>
      <c r="H300" s="59"/>
      <c r="I300" s="57"/>
      <c r="J300" s="79">
        <f t="shared" si="7"/>
        <v>0</v>
      </c>
      <c r="K300" s="79">
        <f t="shared" si="7"/>
        <v>0</v>
      </c>
      <c r="L300" s="79">
        <f t="shared" si="7"/>
        <v>0</v>
      </c>
      <c r="M300" s="78">
        <f t="shared" si="6"/>
        <v>0</v>
      </c>
      <c r="N300" s="162"/>
    </row>
    <row r="301" spans="1:14" s="151" customFormat="1">
      <c r="A301" s="356"/>
      <c r="B301" s="83">
        <f t="shared" si="4"/>
        <v>0</v>
      </c>
      <c r="C301" s="59"/>
      <c r="D301" s="56"/>
      <c r="E301" s="54"/>
      <c r="F301" s="55"/>
      <c r="G301" s="35">
        <f t="shared" si="5"/>
        <v>0</v>
      </c>
      <c r="H301" s="59"/>
      <c r="I301" s="57"/>
      <c r="J301" s="79">
        <f t="shared" si="7"/>
        <v>0</v>
      </c>
      <c r="K301" s="79">
        <f t="shared" si="7"/>
        <v>0</v>
      </c>
      <c r="L301" s="79">
        <f t="shared" si="7"/>
        <v>0</v>
      </c>
      <c r="M301" s="78">
        <f t="shared" si="6"/>
        <v>0</v>
      </c>
      <c r="N301" s="162"/>
    </row>
    <row r="302" spans="1:14" s="151" customFormat="1">
      <c r="A302" s="356"/>
      <c r="B302" s="83">
        <f t="shared" si="4"/>
        <v>0</v>
      </c>
      <c r="C302" s="59"/>
      <c r="D302" s="56"/>
      <c r="E302" s="54"/>
      <c r="F302" s="55"/>
      <c r="G302" s="35">
        <f t="shared" si="5"/>
        <v>0</v>
      </c>
      <c r="H302" s="59"/>
      <c r="I302" s="57"/>
      <c r="J302" s="79">
        <f t="shared" si="7"/>
        <v>0</v>
      </c>
      <c r="K302" s="79">
        <f t="shared" si="7"/>
        <v>0</v>
      </c>
      <c r="L302" s="79">
        <f t="shared" si="7"/>
        <v>0</v>
      </c>
      <c r="M302" s="78">
        <f t="shared" si="6"/>
        <v>0</v>
      </c>
      <c r="N302" s="162"/>
    </row>
    <row r="303" spans="1:14" s="151" customFormat="1">
      <c r="A303" s="356"/>
      <c r="B303" s="83">
        <f t="shared" si="4"/>
        <v>0</v>
      </c>
      <c r="C303" s="59"/>
      <c r="D303" s="56"/>
      <c r="E303" s="54"/>
      <c r="F303" s="55"/>
      <c r="G303" s="35">
        <f t="shared" si="5"/>
        <v>0</v>
      </c>
      <c r="H303" s="59"/>
      <c r="I303" s="57"/>
      <c r="J303" s="79">
        <f t="shared" si="7"/>
        <v>0</v>
      </c>
      <c r="K303" s="79">
        <f t="shared" si="7"/>
        <v>0</v>
      </c>
      <c r="L303" s="79">
        <f t="shared" si="7"/>
        <v>0</v>
      </c>
      <c r="M303" s="78">
        <f t="shared" si="6"/>
        <v>0</v>
      </c>
      <c r="N303" s="162"/>
    </row>
    <row r="304" spans="1:14" s="151" customFormat="1">
      <c r="A304" s="356"/>
      <c r="B304" s="83">
        <f t="shared" si="4"/>
        <v>0</v>
      </c>
      <c r="C304" s="59"/>
      <c r="D304" s="56"/>
      <c r="E304" s="54"/>
      <c r="F304" s="55"/>
      <c r="G304" s="35">
        <f t="shared" si="5"/>
        <v>0</v>
      </c>
      <c r="H304" s="59"/>
      <c r="I304" s="57"/>
      <c r="J304" s="79">
        <f t="shared" si="7"/>
        <v>0</v>
      </c>
      <c r="K304" s="79">
        <f t="shared" si="7"/>
        <v>0</v>
      </c>
      <c r="L304" s="79">
        <f t="shared" si="7"/>
        <v>0</v>
      </c>
      <c r="M304" s="78">
        <f t="shared" si="6"/>
        <v>0</v>
      </c>
      <c r="N304" s="162"/>
    </row>
    <row r="305" spans="1:14" s="151" customFormat="1">
      <c r="A305" s="356"/>
      <c r="B305" s="83">
        <f t="shared" si="4"/>
        <v>0</v>
      </c>
      <c r="C305" s="59"/>
      <c r="D305" s="56"/>
      <c r="E305" s="54"/>
      <c r="F305" s="55"/>
      <c r="G305" s="35">
        <f t="shared" si="5"/>
        <v>0</v>
      </c>
      <c r="H305" s="59"/>
      <c r="I305" s="57"/>
      <c r="J305" s="79">
        <f t="shared" ref="J305:L336" si="8">+IF($G305=J$191,$I305,0)</f>
        <v>0</v>
      </c>
      <c r="K305" s="79">
        <f t="shared" si="8"/>
        <v>0</v>
      </c>
      <c r="L305" s="79">
        <f t="shared" si="8"/>
        <v>0</v>
      </c>
      <c r="M305" s="78">
        <f t="shared" si="6"/>
        <v>0</v>
      </c>
      <c r="N305" s="162"/>
    </row>
    <row r="306" spans="1:14" s="151" customFormat="1">
      <c r="A306" s="356"/>
      <c r="B306" s="83">
        <f t="shared" si="4"/>
        <v>0</v>
      </c>
      <c r="C306" s="59"/>
      <c r="D306" s="56"/>
      <c r="E306" s="54"/>
      <c r="F306" s="55"/>
      <c r="G306" s="35">
        <f t="shared" si="5"/>
        <v>0</v>
      </c>
      <c r="H306" s="59"/>
      <c r="I306" s="57"/>
      <c r="J306" s="79">
        <f t="shared" si="8"/>
        <v>0</v>
      </c>
      <c r="K306" s="79">
        <f t="shared" si="8"/>
        <v>0</v>
      </c>
      <c r="L306" s="79">
        <f t="shared" si="8"/>
        <v>0</v>
      </c>
      <c r="M306" s="78">
        <f t="shared" si="6"/>
        <v>0</v>
      </c>
      <c r="N306" s="162"/>
    </row>
    <row r="307" spans="1:14" s="151" customFormat="1">
      <c r="A307" s="356"/>
      <c r="B307" s="83">
        <f t="shared" si="4"/>
        <v>0</v>
      </c>
      <c r="C307" s="59"/>
      <c r="D307" s="56"/>
      <c r="E307" s="54"/>
      <c r="F307" s="55"/>
      <c r="G307" s="35">
        <f t="shared" si="5"/>
        <v>0</v>
      </c>
      <c r="H307" s="59"/>
      <c r="I307" s="57"/>
      <c r="J307" s="79">
        <f t="shared" si="8"/>
        <v>0</v>
      </c>
      <c r="K307" s="79">
        <f t="shared" si="8"/>
        <v>0</v>
      </c>
      <c r="L307" s="79">
        <f t="shared" si="8"/>
        <v>0</v>
      </c>
      <c r="M307" s="78">
        <f t="shared" si="6"/>
        <v>0</v>
      </c>
      <c r="N307" s="162"/>
    </row>
    <row r="308" spans="1:14" s="151" customFormat="1">
      <c r="A308" s="356"/>
      <c r="B308" s="83">
        <f t="shared" si="4"/>
        <v>0</v>
      </c>
      <c r="C308" s="59"/>
      <c r="D308" s="56"/>
      <c r="E308" s="54"/>
      <c r="F308" s="55"/>
      <c r="G308" s="35">
        <f t="shared" si="5"/>
        <v>0</v>
      </c>
      <c r="H308" s="59"/>
      <c r="I308" s="57"/>
      <c r="J308" s="79">
        <f t="shared" si="8"/>
        <v>0</v>
      </c>
      <c r="K308" s="79">
        <f t="shared" si="8"/>
        <v>0</v>
      </c>
      <c r="L308" s="79">
        <f t="shared" si="8"/>
        <v>0</v>
      </c>
      <c r="M308" s="78">
        <f t="shared" si="6"/>
        <v>0</v>
      </c>
      <c r="N308" s="162"/>
    </row>
    <row r="309" spans="1:14" s="151" customFormat="1">
      <c r="A309" s="356"/>
      <c r="B309" s="83">
        <f t="shared" si="4"/>
        <v>0</v>
      </c>
      <c r="C309" s="59"/>
      <c r="D309" s="56"/>
      <c r="E309" s="54"/>
      <c r="F309" s="55"/>
      <c r="G309" s="35">
        <f t="shared" si="5"/>
        <v>0</v>
      </c>
      <c r="H309" s="59"/>
      <c r="I309" s="57"/>
      <c r="J309" s="79">
        <f t="shared" si="8"/>
        <v>0</v>
      </c>
      <c r="K309" s="79">
        <f t="shared" si="8"/>
        <v>0</v>
      </c>
      <c r="L309" s="79">
        <f t="shared" si="8"/>
        <v>0</v>
      </c>
      <c r="M309" s="78">
        <f t="shared" si="6"/>
        <v>0</v>
      </c>
      <c r="N309" s="162"/>
    </row>
    <row r="310" spans="1:14" s="151" customFormat="1">
      <c r="A310" s="356"/>
      <c r="B310" s="83">
        <f t="shared" si="4"/>
        <v>0</v>
      </c>
      <c r="C310" s="59"/>
      <c r="D310" s="56"/>
      <c r="E310" s="54"/>
      <c r="F310" s="55"/>
      <c r="G310" s="35">
        <f t="shared" si="5"/>
        <v>0</v>
      </c>
      <c r="H310" s="59"/>
      <c r="I310" s="57"/>
      <c r="J310" s="79">
        <f t="shared" si="8"/>
        <v>0</v>
      </c>
      <c r="K310" s="79">
        <f t="shared" si="8"/>
        <v>0</v>
      </c>
      <c r="L310" s="79">
        <f t="shared" si="8"/>
        <v>0</v>
      </c>
      <c r="M310" s="78">
        <f t="shared" si="6"/>
        <v>0</v>
      </c>
      <c r="N310" s="162"/>
    </row>
    <row r="311" spans="1:14" s="151" customFormat="1">
      <c r="A311" s="356"/>
      <c r="B311" s="83">
        <f t="shared" si="4"/>
        <v>0</v>
      </c>
      <c r="C311" s="59"/>
      <c r="D311" s="56"/>
      <c r="E311" s="54"/>
      <c r="F311" s="55"/>
      <c r="G311" s="35">
        <f t="shared" si="5"/>
        <v>0</v>
      </c>
      <c r="H311" s="59"/>
      <c r="I311" s="57"/>
      <c r="J311" s="79">
        <f t="shared" si="8"/>
        <v>0</v>
      </c>
      <c r="K311" s="79">
        <f t="shared" si="8"/>
        <v>0</v>
      </c>
      <c r="L311" s="79">
        <f t="shared" si="8"/>
        <v>0</v>
      </c>
      <c r="M311" s="78">
        <f t="shared" si="6"/>
        <v>0</v>
      </c>
      <c r="N311" s="162"/>
    </row>
    <row r="312" spans="1:14" s="151" customFormat="1">
      <c r="A312" s="356"/>
      <c r="B312" s="83">
        <f t="shared" si="4"/>
        <v>0</v>
      </c>
      <c r="C312" s="59"/>
      <c r="D312" s="56"/>
      <c r="E312" s="54"/>
      <c r="F312" s="55"/>
      <c r="G312" s="35">
        <f t="shared" si="5"/>
        <v>0</v>
      </c>
      <c r="H312" s="59"/>
      <c r="I312" s="57"/>
      <c r="J312" s="79">
        <f t="shared" si="8"/>
        <v>0</v>
      </c>
      <c r="K312" s="79">
        <f t="shared" si="8"/>
        <v>0</v>
      </c>
      <c r="L312" s="79">
        <f t="shared" si="8"/>
        <v>0</v>
      </c>
      <c r="M312" s="78">
        <f t="shared" si="6"/>
        <v>0</v>
      </c>
      <c r="N312" s="162"/>
    </row>
    <row r="313" spans="1:14" s="151" customFormat="1">
      <c r="A313" s="356"/>
      <c r="B313" s="83">
        <f t="shared" si="4"/>
        <v>0</v>
      </c>
      <c r="C313" s="59"/>
      <c r="D313" s="56"/>
      <c r="E313" s="54"/>
      <c r="F313" s="55"/>
      <c r="G313" s="35">
        <f t="shared" si="5"/>
        <v>0</v>
      </c>
      <c r="H313" s="59"/>
      <c r="I313" s="57"/>
      <c r="J313" s="79">
        <f t="shared" si="8"/>
        <v>0</v>
      </c>
      <c r="K313" s="79">
        <f t="shared" si="8"/>
        <v>0</v>
      </c>
      <c r="L313" s="79">
        <f t="shared" si="8"/>
        <v>0</v>
      </c>
      <c r="M313" s="78">
        <f t="shared" si="6"/>
        <v>0</v>
      </c>
      <c r="N313" s="162"/>
    </row>
    <row r="314" spans="1:14" s="151" customFormat="1">
      <c r="A314" s="356"/>
      <c r="B314" s="83">
        <f t="shared" si="4"/>
        <v>0</v>
      </c>
      <c r="C314" s="59"/>
      <c r="D314" s="56"/>
      <c r="E314" s="54"/>
      <c r="F314" s="55"/>
      <c r="G314" s="35">
        <f t="shared" si="5"/>
        <v>0</v>
      </c>
      <c r="H314" s="59"/>
      <c r="I314" s="57"/>
      <c r="J314" s="79">
        <f t="shared" si="8"/>
        <v>0</v>
      </c>
      <c r="K314" s="79">
        <f t="shared" si="8"/>
        <v>0</v>
      </c>
      <c r="L314" s="79">
        <f t="shared" si="8"/>
        <v>0</v>
      </c>
      <c r="M314" s="78">
        <f t="shared" si="6"/>
        <v>0</v>
      </c>
      <c r="N314" s="162"/>
    </row>
    <row r="315" spans="1:14" s="151" customFormat="1">
      <c r="A315" s="356"/>
      <c r="B315" s="83">
        <f t="shared" si="4"/>
        <v>0</v>
      </c>
      <c r="C315" s="59"/>
      <c r="D315" s="56"/>
      <c r="E315" s="54"/>
      <c r="F315" s="55"/>
      <c r="G315" s="35">
        <f t="shared" si="5"/>
        <v>0</v>
      </c>
      <c r="H315" s="59"/>
      <c r="I315" s="57"/>
      <c r="J315" s="79">
        <f t="shared" si="8"/>
        <v>0</v>
      </c>
      <c r="K315" s="79">
        <f t="shared" si="8"/>
        <v>0</v>
      </c>
      <c r="L315" s="79">
        <f t="shared" si="8"/>
        <v>0</v>
      </c>
      <c r="M315" s="78">
        <f t="shared" si="6"/>
        <v>0</v>
      </c>
      <c r="N315" s="162"/>
    </row>
    <row r="316" spans="1:14" s="151" customFormat="1">
      <c r="A316" s="356"/>
      <c r="B316" s="83">
        <f t="shared" si="4"/>
        <v>0</v>
      </c>
      <c r="C316" s="59"/>
      <c r="D316" s="56"/>
      <c r="E316" s="54"/>
      <c r="F316" s="55"/>
      <c r="G316" s="35">
        <f t="shared" si="5"/>
        <v>0</v>
      </c>
      <c r="H316" s="59"/>
      <c r="I316" s="57"/>
      <c r="J316" s="79">
        <f t="shared" si="8"/>
        <v>0</v>
      </c>
      <c r="K316" s="79">
        <f t="shared" si="8"/>
        <v>0</v>
      </c>
      <c r="L316" s="79">
        <f t="shared" si="8"/>
        <v>0</v>
      </c>
      <c r="M316" s="78">
        <f t="shared" si="6"/>
        <v>0</v>
      </c>
      <c r="N316" s="162"/>
    </row>
    <row r="317" spans="1:14" s="151" customFormat="1">
      <c r="A317" s="356"/>
      <c r="B317" s="83">
        <f t="shared" si="4"/>
        <v>0</v>
      </c>
      <c r="C317" s="59"/>
      <c r="D317" s="56"/>
      <c r="E317" s="54"/>
      <c r="F317" s="55"/>
      <c r="G317" s="35">
        <f t="shared" si="5"/>
        <v>0</v>
      </c>
      <c r="H317" s="59"/>
      <c r="I317" s="57"/>
      <c r="J317" s="79">
        <f t="shared" si="8"/>
        <v>0</v>
      </c>
      <c r="K317" s="79">
        <f t="shared" si="8"/>
        <v>0</v>
      </c>
      <c r="L317" s="79">
        <f t="shared" si="8"/>
        <v>0</v>
      </c>
      <c r="M317" s="78">
        <f t="shared" si="6"/>
        <v>0</v>
      </c>
      <c r="N317" s="162"/>
    </row>
    <row r="318" spans="1:14" s="151" customFormat="1">
      <c r="A318" s="356"/>
      <c r="B318" s="83">
        <f t="shared" si="4"/>
        <v>0</v>
      </c>
      <c r="C318" s="59"/>
      <c r="D318" s="56"/>
      <c r="E318" s="54"/>
      <c r="F318" s="55"/>
      <c r="G318" s="35">
        <f t="shared" si="5"/>
        <v>0</v>
      </c>
      <c r="H318" s="59"/>
      <c r="I318" s="57"/>
      <c r="J318" s="79">
        <f t="shared" si="8"/>
        <v>0</v>
      </c>
      <c r="K318" s="79">
        <f t="shared" si="8"/>
        <v>0</v>
      </c>
      <c r="L318" s="79">
        <f t="shared" si="8"/>
        <v>0</v>
      </c>
      <c r="M318" s="78">
        <f t="shared" si="6"/>
        <v>0</v>
      </c>
      <c r="N318" s="162"/>
    </row>
    <row r="319" spans="1:14" s="151" customFormat="1">
      <c r="A319" s="356"/>
      <c r="B319" s="83">
        <f t="shared" si="4"/>
        <v>0</v>
      </c>
      <c r="C319" s="59"/>
      <c r="D319" s="56"/>
      <c r="E319" s="54"/>
      <c r="F319" s="55"/>
      <c r="G319" s="35">
        <f t="shared" si="5"/>
        <v>0</v>
      </c>
      <c r="H319" s="59"/>
      <c r="I319" s="57"/>
      <c r="J319" s="79">
        <f t="shared" si="8"/>
        <v>0</v>
      </c>
      <c r="K319" s="79">
        <f t="shared" si="8"/>
        <v>0</v>
      </c>
      <c r="L319" s="79">
        <f t="shared" si="8"/>
        <v>0</v>
      </c>
      <c r="M319" s="78">
        <f t="shared" si="6"/>
        <v>0</v>
      </c>
      <c r="N319" s="162"/>
    </row>
    <row r="320" spans="1:14" s="151" customFormat="1">
      <c r="A320" s="356"/>
      <c r="B320" s="83">
        <f t="shared" si="4"/>
        <v>0</v>
      </c>
      <c r="C320" s="59"/>
      <c r="D320" s="56"/>
      <c r="E320" s="54"/>
      <c r="F320" s="55"/>
      <c r="G320" s="35">
        <f t="shared" si="5"/>
        <v>0</v>
      </c>
      <c r="H320" s="59"/>
      <c r="I320" s="57"/>
      <c r="J320" s="79">
        <f t="shared" si="8"/>
        <v>0</v>
      </c>
      <c r="K320" s="79">
        <f t="shared" si="8"/>
        <v>0</v>
      </c>
      <c r="L320" s="79">
        <f t="shared" si="8"/>
        <v>0</v>
      </c>
      <c r="M320" s="78">
        <f t="shared" si="6"/>
        <v>0</v>
      </c>
      <c r="N320" s="162"/>
    </row>
    <row r="321" spans="1:14" s="151" customFormat="1">
      <c r="A321" s="356"/>
      <c r="B321" s="83">
        <f t="shared" si="4"/>
        <v>0</v>
      </c>
      <c r="C321" s="59"/>
      <c r="D321" s="56"/>
      <c r="E321" s="54"/>
      <c r="F321" s="55"/>
      <c r="G321" s="35">
        <f t="shared" ref="G321:G384" si="9">IF(AND((F321+E321/12)&gt;=2021.83,(F321+E321/12)&lt;=2022.75),"R-4",IF(AND((F321+E321/12)&gt;=2022.83,(F321+E321/12)&lt;=2023.75),"R-3",IF(AND((F321+E321/12)&gt;=2023.83,(F321+E321/12)&lt;=2024.75),"R-2",IF(AND((F321+E321/12)&gt;=2024.83,(F321+E321/12)&lt;=2025.75),"0",0))))</f>
        <v>0</v>
      </c>
      <c r="H321" s="59"/>
      <c r="I321" s="57"/>
      <c r="J321" s="79">
        <f t="shared" si="8"/>
        <v>0</v>
      </c>
      <c r="K321" s="79">
        <f t="shared" si="8"/>
        <v>0</v>
      </c>
      <c r="L321" s="79">
        <f t="shared" si="8"/>
        <v>0</v>
      </c>
      <c r="M321" s="78">
        <f t="shared" si="6"/>
        <v>0</v>
      </c>
      <c r="N321" s="162"/>
    </row>
    <row r="322" spans="1:14" s="151" customFormat="1">
      <c r="A322" s="356"/>
      <c r="B322" s="83">
        <f t="shared" ref="B322:B385" si="10">B$192</f>
        <v>0</v>
      </c>
      <c r="C322" s="59"/>
      <c r="D322" s="56"/>
      <c r="E322" s="54"/>
      <c r="F322" s="55"/>
      <c r="G322" s="35">
        <f t="shared" si="9"/>
        <v>0</v>
      </c>
      <c r="H322" s="59"/>
      <c r="I322" s="57"/>
      <c r="J322" s="79">
        <f t="shared" si="8"/>
        <v>0</v>
      </c>
      <c r="K322" s="79">
        <f t="shared" si="8"/>
        <v>0</v>
      </c>
      <c r="L322" s="79">
        <f t="shared" si="8"/>
        <v>0</v>
      </c>
      <c r="M322" s="78">
        <f t="shared" si="6"/>
        <v>0</v>
      </c>
      <c r="N322" s="162"/>
    </row>
    <row r="323" spans="1:14" s="151" customFormat="1">
      <c r="A323" s="356"/>
      <c r="B323" s="83">
        <f t="shared" si="10"/>
        <v>0</v>
      </c>
      <c r="C323" s="59"/>
      <c r="D323" s="56"/>
      <c r="E323" s="54"/>
      <c r="F323" s="55"/>
      <c r="G323" s="35">
        <f t="shared" si="9"/>
        <v>0</v>
      </c>
      <c r="H323" s="59"/>
      <c r="I323" s="57"/>
      <c r="J323" s="79">
        <f t="shared" si="8"/>
        <v>0</v>
      </c>
      <c r="K323" s="79">
        <f t="shared" si="8"/>
        <v>0</v>
      </c>
      <c r="L323" s="79">
        <f t="shared" si="8"/>
        <v>0</v>
      </c>
      <c r="M323" s="78">
        <f t="shared" si="6"/>
        <v>0</v>
      </c>
      <c r="N323" s="162"/>
    </row>
    <row r="324" spans="1:14" s="151" customFormat="1">
      <c r="A324" s="356"/>
      <c r="B324" s="83">
        <f t="shared" si="10"/>
        <v>0</v>
      </c>
      <c r="C324" s="59"/>
      <c r="D324" s="56"/>
      <c r="E324" s="54"/>
      <c r="F324" s="55"/>
      <c r="G324" s="35">
        <f t="shared" si="9"/>
        <v>0</v>
      </c>
      <c r="H324" s="59"/>
      <c r="I324" s="57"/>
      <c r="J324" s="79">
        <f t="shared" si="8"/>
        <v>0</v>
      </c>
      <c r="K324" s="79">
        <f t="shared" si="8"/>
        <v>0</v>
      </c>
      <c r="L324" s="79">
        <f t="shared" si="8"/>
        <v>0</v>
      </c>
      <c r="M324" s="78">
        <f t="shared" si="6"/>
        <v>0</v>
      </c>
      <c r="N324" s="162"/>
    </row>
    <row r="325" spans="1:14" s="151" customFormat="1">
      <c r="A325" s="356"/>
      <c r="B325" s="83">
        <f t="shared" si="10"/>
        <v>0</v>
      </c>
      <c r="C325" s="59"/>
      <c r="D325" s="56"/>
      <c r="E325" s="54"/>
      <c r="F325" s="55"/>
      <c r="G325" s="35">
        <f t="shared" si="9"/>
        <v>0</v>
      </c>
      <c r="H325" s="59"/>
      <c r="I325" s="57"/>
      <c r="J325" s="79">
        <f t="shared" si="8"/>
        <v>0</v>
      </c>
      <c r="K325" s="79">
        <f t="shared" si="8"/>
        <v>0</v>
      </c>
      <c r="L325" s="79">
        <f t="shared" si="8"/>
        <v>0</v>
      </c>
      <c r="M325" s="78">
        <f t="shared" si="6"/>
        <v>0</v>
      </c>
      <c r="N325" s="162"/>
    </row>
    <row r="326" spans="1:14" s="151" customFormat="1">
      <c r="A326" s="356"/>
      <c r="B326" s="83">
        <f t="shared" si="10"/>
        <v>0</v>
      </c>
      <c r="C326" s="59"/>
      <c r="D326" s="56"/>
      <c r="E326" s="54"/>
      <c r="F326" s="55"/>
      <c r="G326" s="35">
        <f t="shared" si="9"/>
        <v>0</v>
      </c>
      <c r="H326" s="59"/>
      <c r="I326" s="57"/>
      <c r="J326" s="79">
        <f t="shared" si="8"/>
        <v>0</v>
      </c>
      <c r="K326" s="79">
        <f t="shared" si="8"/>
        <v>0</v>
      </c>
      <c r="L326" s="79">
        <f t="shared" si="8"/>
        <v>0</v>
      </c>
      <c r="M326" s="78">
        <f t="shared" si="6"/>
        <v>0</v>
      </c>
      <c r="N326" s="162"/>
    </row>
    <row r="327" spans="1:14" s="151" customFormat="1">
      <c r="A327" s="356"/>
      <c r="B327" s="83">
        <f t="shared" si="10"/>
        <v>0</v>
      </c>
      <c r="C327" s="59"/>
      <c r="D327" s="56"/>
      <c r="E327" s="54"/>
      <c r="F327" s="55"/>
      <c r="G327" s="35">
        <f t="shared" si="9"/>
        <v>0</v>
      </c>
      <c r="H327" s="59"/>
      <c r="I327" s="57"/>
      <c r="J327" s="79">
        <f t="shared" si="8"/>
        <v>0</v>
      </c>
      <c r="K327" s="79">
        <f t="shared" si="8"/>
        <v>0</v>
      </c>
      <c r="L327" s="79">
        <f t="shared" si="8"/>
        <v>0</v>
      </c>
      <c r="M327" s="78">
        <f t="shared" si="6"/>
        <v>0</v>
      </c>
      <c r="N327" s="162"/>
    </row>
    <row r="328" spans="1:14" s="151" customFormat="1">
      <c r="A328" s="356"/>
      <c r="B328" s="83">
        <f t="shared" si="10"/>
        <v>0</v>
      </c>
      <c r="C328" s="59"/>
      <c r="D328" s="56"/>
      <c r="E328" s="54"/>
      <c r="F328" s="55"/>
      <c r="G328" s="35">
        <f t="shared" si="9"/>
        <v>0</v>
      </c>
      <c r="H328" s="59"/>
      <c r="I328" s="57"/>
      <c r="J328" s="79">
        <f t="shared" si="8"/>
        <v>0</v>
      </c>
      <c r="K328" s="79">
        <f t="shared" si="8"/>
        <v>0</v>
      </c>
      <c r="L328" s="79">
        <f t="shared" si="8"/>
        <v>0</v>
      </c>
      <c r="M328" s="78">
        <f t="shared" si="6"/>
        <v>0</v>
      </c>
      <c r="N328" s="162"/>
    </row>
    <row r="329" spans="1:14" s="151" customFormat="1">
      <c r="A329" s="356"/>
      <c r="B329" s="83">
        <f t="shared" si="10"/>
        <v>0</v>
      </c>
      <c r="C329" s="59"/>
      <c r="D329" s="56"/>
      <c r="E329" s="54"/>
      <c r="F329" s="55"/>
      <c r="G329" s="35">
        <f t="shared" si="9"/>
        <v>0</v>
      </c>
      <c r="H329" s="59"/>
      <c r="I329" s="57"/>
      <c r="J329" s="79">
        <f t="shared" si="8"/>
        <v>0</v>
      </c>
      <c r="K329" s="79">
        <f t="shared" si="8"/>
        <v>0</v>
      </c>
      <c r="L329" s="79">
        <f t="shared" si="8"/>
        <v>0</v>
      </c>
      <c r="M329" s="78">
        <f t="shared" si="6"/>
        <v>0</v>
      </c>
      <c r="N329" s="162"/>
    </row>
    <row r="330" spans="1:14" s="151" customFormat="1">
      <c r="A330" s="356"/>
      <c r="B330" s="83">
        <f t="shared" si="10"/>
        <v>0</v>
      </c>
      <c r="C330" s="59"/>
      <c r="D330" s="56"/>
      <c r="E330" s="54"/>
      <c r="F330" s="55"/>
      <c r="G330" s="35">
        <f t="shared" si="9"/>
        <v>0</v>
      </c>
      <c r="H330" s="59"/>
      <c r="I330" s="57"/>
      <c r="J330" s="79">
        <f t="shared" si="8"/>
        <v>0</v>
      </c>
      <c r="K330" s="79">
        <f t="shared" si="8"/>
        <v>0</v>
      </c>
      <c r="L330" s="79">
        <f t="shared" si="8"/>
        <v>0</v>
      </c>
      <c r="M330" s="78">
        <f t="shared" si="6"/>
        <v>0</v>
      </c>
      <c r="N330" s="162"/>
    </row>
    <row r="331" spans="1:14" s="151" customFormat="1">
      <c r="A331" s="356"/>
      <c r="B331" s="83">
        <f t="shared" si="10"/>
        <v>0</v>
      </c>
      <c r="C331" s="59"/>
      <c r="D331" s="56"/>
      <c r="E331" s="54"/>
      <c r="F331" s="55"/>
      <c r="G331" s="35">
        <f t="shared" si="9"/>
        <v>0</v>
      </c>
      <c r="H331" s="59"/>
      <c r="I331" s="57"/>
      <c r="J331" s="79">
        <f t="shared" si="8"/>
        <v>0</v>
      </c>
      <c r="K331" s="79">
        <f t="shared" si="8"/>
        <v>0</v>
      </c>
      <c r="L331" s="79">
        <f t="shared" si="8"/>
        <v>0</v>
      </c>
      <c r="M331" s="78">
        <f t="shared" si="6"/>
        <v>0</v>
      </c>
      <c r="N331" s="162"/>
    </row>
    <row r="332" spans="1:14" s="151" customFormat="1">
      <c r="A332" s="356"/>
      <c r="B332" s="83">
        <f t="shared" si="10"/>
        <v>0</v>
      </c>
      <c r="C332" s="59"/>
      <c r="D332" s="56"/>
      <c r="E332" s="54"/>
      <c r="F332" s="55"/>
      <c r="G332" s="35">
        <f t="shared" si="9"/>
        <v>0</v>
      </c>
      <c r="H332" s="59"/>
      <c r="I332" s="57"/>
      <c r="J332" s="79">
        <f t="shared" si="8"/>
        <v>0</v>
      </c>
      <c r="K332" s="79">
        <f t="shared" si="8"/>
        <v>0</v>
      </c>
      <c r="L332" s="79">
        <f t="shared" si="8"/>
        <v>0</v>
      </c>
      <c r="M332" s="78">
        <f t="shared" si="6"/>
        <v>0</v>
      </c>
      <c r="N332" s="162"/>
    </row>
    <row r="333" spans="1:14" s="151" customFormat="1">
      <c r="A333" s="356"/>
      <c r="B333" s="83">
        <f t="shared" si="10"/>
        <v>0</v>
      </c>
      <c r="C333" s="59"/>
      <c r="D333" s="56"/>
      <c r="E333" s="54"/>
      <c r="F333" s="55"/>
      <c r="G333" s="35">
        <f t="shared" si="9"/>
        <v>0</v>
      </c>
      <c r="H333" s="59"/>
      <c r="I333" s="57"/>
      <c r="J333" s="79">
        <f t="shared" si="8"/>
        <v>0</v>
      </c>
      <c r="K333" s="79">
        <f t="shared" si="8"/>
        <v>0</v>
      </c>
      <c r="L333" s="79">
        <f t="shared" si="8"/>
        <v>0</v>
      </c>
      <c r="M333" s="78">
        <f t="shared" si="6"/>
        <v>0</v>
      </c>
      <c r="N333" s="162"/>
    </row>
    <row r="334" spans="1:14" s="151" customFormat="1">
      <c r="A334" s="356"/>
      <c r="B334" s="83">
        <f t="shared" si="10"/>
        <v>0</v>
      </c>
      <c r="C334" s="59"/>
      <c r="D334" s="56"/>
      <c r="E334" s="54"/>
      <c r="F334" s="55"/>
      <c r="G334" s="35">
        <f t="shared" si="9"/>
        <v>0</v>
      </c>
      <c r="H334" s="59"/>
      <c r="I334" s="57"/>
      <c r="J334" s="79">
        <f t="shared" si="8"/>
        <v>0</v>
      </c>
      <c r="K334" s="79">
        <f t="shared" si="8"/>
        <v>0</v>
      </c>
      <c r="L334" s="79">
        <f t="shared" si="8"/>
        <v>0</v>
      </c>
      <c r="M334" s="78">
        <f t="shared" si="6"/>
        <v>0</v>
      </c>
      <c r="N334" s="162"/>
    </row>
    <row r="335" spans="1:14" s="151" customFormat="1">
      <c r="A335" s="356"/>
      <c r="B335" s="83">
        <f t="shared" si="10"/>
        <v>0</v>
      </c>
      <c r="C335" s="59"/>
      <c r="D335" s="56"/>
      <c r="E335" s="54"/>
      <c r="F335" s="55"/>
      <c r="G335" s="35">
        <f t="shared" si="9"/>
        <v>0</v>
      </c>
      <c r="H335" s="59"/>
      <c r="I335" s="57"/>
      <c r="J335" s="79">
        <f t="shared" si="8"/>
        <v>0</v>
      </c>
      <c r="K335" s="79">
        <f t="shared" si="8"/>
        <v>0</v>
      </c>
      <c r="L335" s="79">
        <f t="shared" si="8"/>
        <v>0</v>
      </c>
      <c r="M335" s="78">
        <f t="shared" si="6"/>
        <v>0</v>
      </c>
      <c r="N335" s="162"/>
    </row>
    <row r="336" spans="1:14" s="151" customFormat="1">
      <c r="A336" s="356"/>
      <c r="B336" s="83">
        <f t="shared" si="10"/>
        <v>0</v>
      </c>
      <c r="C336" s="59"/>
      <c r="D336" s="56"/>
      <c r="E336" s="54"/>
      <c r="F336" s="55"/>
      <c r="G336" s="35">
        <f t="shared" si="9"/>
        <v>0</v>
      </c>
      <c r="H336" s="59"/>
      <c r="I336" s="57"/>
      <c r="J336" s="79">
        <f t="shared" si="8"/>
        <v>0</v>
      </c>
      <c r="K336" s="79">
        <f>+IF($G336=K$191,$I336,0)</f>
        <v>0</v>
      </c>
      <c r="L336" s="79">
        <f>+IF($G336=L$191,$I336,0)</f>
        <v>0</v>
      </c>
      <c r="M336" s="78">
        <f t="shared" ref="M336:M399" si="11">+IF($G336=M$191,$I336,0)</f>
        <v>0</v>
      </c>
      <c r="N336" s="162"/>
    </row>
    <row r="337" spans="1:14" s="151" customFormat="1">
      <c r="A337" s="356"/>
      <c r="B337" s="83">
        <f t="shared" si="10"/>
        <v>0</v>
      </c>
      <c r="C337" s="59"/>
      <c r="D337" s="56"/>
      <c r="E337" s="54"/>
      <c r="F337" s="55"/>
      <c r="G337" s="35">
        <f t="shared" si="9"/>
        <v>0</v>
      </c>
      <c r="H337" s="59"/>
      <c r="I337" s="57"/>
      <c r="J337" s="79">
        <f t="shared" ref="J337:M400" si="12">+IF($G337=J$191,$I337,0)</f>
        <v>0</v>
      </c>
      <c r="K337" s="79">
        <f t="shared" si="12"/>
        <v>0</v>
      </c>
      <c r="L337" s="79">
        <f t="shared" si="12"/>
        <v>0</v>
      </c>
      <c r="M337" s="78">
        <f t="shared" si="11"/>
        <v>0</v>
      </c>
      <c r="N337" s="162"/>
    </row>
    <row r="338" spans="1:14" s="151" customFormat="1">
      <c r="A338" s="356"/>
      <c r="B338" s="83">
        <f t="shared" si="10"/>
        <v>0</v>
      </c>
      <c r="C338" s="59"/>
      <c r="D338" s="56"/>
      <c r="E338" s="54"/>
      <c r="F338" s="55"/>
      <c r="G338" s="35">
        <f t="shared" si="9"/>
        <v>0</v>
      </c>
      <c r="H338" s="59"/>
      <c r="I338" s="57"/>
      <c r="J338" s="79">
        <f t="shared" si="12"/>
        <v>0</v>
      </c>
      <c r="K338" s="79">
        <f t="shared" si="12"/>
        <v>0</v>
      </c>
      <c r="L338" s="79">
        <f t="shared" si="12"/>
        <v>0</v>
      </c>
      <c r="M338" s="78">
        <f t="shared" si="11"/>
        <v>0</v>
      </c>
      <c r="N338" s="162"/>
    </row>
    <row r="339" spans="1:14" s="151" customFormat="1">
      <c r="A339" s="356"/>
      <c r="B339" s="83">
        <f t="shared" si="10"/>
        <v>0</v>
      </c>
      <c r="C339" s="59"/>
      <c r="D339" s="56"/>
      <c r="E339" s="54"/>
      <c r="F339" s="55"/>
      <c r="G339" s="35">
        <f t="shared" si="9"/>
        <v>0</v>
      </c>
      <c r="H339" s="59"/>
      <c r="I339" s="57"/>
      <c r="J339" s="79">
        <f t="shared" si="12"/>
        <v>0</v>
      </c>
      <c r="K339" s="79">
        <f t="shared" si="12"/>
        <v>0</v>
      </c>
      <c r="L339" s="79">
        <f t="shared" si="12"/>
        <v>0</v>
      </c>
      <c r="M339" s="78">
        <f t="shared" si="11"/>
        <v>0</v>
      </c>
      <c r="N339" s="162"/>
    </row>
    <row r="340" spans="1:14" s="151" customFormat="1">
      <c r="A340" s="356"/>
      <c r="B340" s="83">
        <f t="shared" si="10"/>
        <v>0</v>
      </c>
      <c r="C340" s="59"/>
      <c r="D340" s="56"/>
      <c r="E340" s="54"/>
      <c r="F340" s="55"/>
      <c r="G340" s="35">
        <f t="shared" si="9"/>
        <v>0</v>
      </c>
      <c r="H340" s="59"/>
      <c r="I340" s="57"/>
      <c r="J340" s="79">
        <f t="shared" si="12"/>
        <v>0</v>
      </c>
      <c r="K340" s="79">
        <f t="shared" si="12"/>
        <v>0</v>
      </c>
      <c r="L340" s="79">
        <f t="shared" si="12"/>
        <v>0</v>
      </c>
      <c r="M340" s="78">
        <f t="shared" si="11"/>
        <v>0</v>
      </c>
      <c r="N340" s="162"/>
    </row>
    <row r="341" spans="1:14" s="151" customFormat="1">
      <c r="A341" s="356"/>
      <c r="B341" s="83">
        <f t="shared" si="10"/>
        <v>0</v>
      </c>
      <c r="C341" s="59"/>
      <c r="D341" s="56"/>
      <c r="E341" s="54"/>
      <c r="F341" s="55"/>
      <c r="G341" s="35">
        <f t="shared" si="9"/>
        <v>0</v>
      </c>
      <c r="H341" s="59"/>
      <c r="I341" s="57"/>
      <c r="J341" s="79">
        <f t="shared" si="12"/>
        <v>0</v>
      </c>
      <c r="K341" s="79">
        <f t="shared" si="12"/>
        <v>0</v>
      </c>
      <c r="L341" s="79">
        <f t="shared" si="12"/>
        <v>0</v>
      </c>
      <c r="M341" s="78">
        <f t="shared" si="11"/>
        <v>0</v>
      </c>
      <c r="N341" s="162"/>
    </row>
    <row r="342" spans="1:14" s="151" customFormat="1">
      <c r="A342" s="356"/>
      <c r="B342" s="83">
        <f t="shared" si="10"/>
        <v>0</v>
      </c>
      <c r="C342" s="59"/>
      <c r="D342" s="56"/>
      <c r="E342" s="54"/>
      <c r="F342" s="55"/>
      <c r="G342" s="35">
        <f t="shared" si="9"/>
        <v>0</v>
      </c>
      <c r="H342" s="59"/>
      <c r="I342" s="57"/>
      <c r="J342" s="79">
        <f t="shared" si="12"/>
        <v>0</v>
      </c>
      <c r="K342" s="79">
        <f t="shared" si="12"/>
        <v>0</v>
      </c>
      <c r="L342" s="79">
        <f t="shared" si="12"/>
        <v>0</v>
      </c>
      <c r="M342" s="78">
        <f t="shared" si="11"/>
        <v>0</v>
      </c>
      <c r="N342" s="162"/>
    </row>
    <row r="343" spans="1:14" s="151" customFormat="1">
      <c r="A343" s="356"/>
      <c r="B343" s="83">
        <f t="shared" si="10"/>
        <v>0</v>
      </c>
      <c r="C343" s="59"/>
      <c r="D343" s="56"/>
      <c r="E343" s="54"/>
      <c r="F343" s="55"/>
      <c r="G343" s="35">
        <f t="shared" si="9"/>
        <v>0</v>
      </c>
      <c r="H343" s="59"/>
      <c r="I343" s="57"/>
      <c r="J343" s="79">
        <f t="shared" si="12"/>
        <v>0</v>
      </c>
      <c r="K343" s="79">
        <f t="shared" si="12"/>
        <v>0</v>
      </c>
      <c r="L343" s="79">
        <f t="shared" si="12"/>
        <v>0</v>
      </c>
      <c r="M343" s="78">
        <f t="shared" si="11"/>
        <v>0</v>
      </c>
      <c r="N343" s="162"/>
    </row>
    <row r="344" spans="1:14" s="151" customFormat="1">
      <c r="A344" s="356"/>
      <c r="B344" s="83">
        <f t="shared" si="10"/>
        <v>0</v>
      </c>
      <c r="C344" s="59"/>
      <c r="D344" s="56"/>
      <c r="E344" s="54"/>
      <c r="F344" s="55"/>
      <c r="G344" s="35">
        <f t="shared" si="9"/>
        <v>0</v>
      </c>
      <c r="H344" s="59"/>
      <c r="I344" s="57"/>
      <c r="J344" s="79">
        <f t="shared" si="12"/>
        <v>0</v>
      </c>
      <c r="K344" s="79">
        <f t="shared" si="12"/>
        <v>0</v>
      </c>
      <c r="L344" s="79">
        <f t="shared" si="12"/>
        <v>0</v>
      </c>
      <c r="M344" s="78">
        <f t="shared" si="11"/>
        <v>0</v>
      </c>
      <c r="N344" s="162"/>
    </row>
    <row r="345" spans="1:14" s="151" customFormat="1">
      <c r="A345" s="356"/>
      <c r="B345" s="83">
        <f t="shared" si="10"/>
        <v>0</v>
      </c>
      <c r="C345" s="59"/>
      <c r="D345" s="56"/>
      <c r="E345" s="54"/>
      <c r="F345" s="55"/>
      <c r="G345" s="35">
        <f t="shared" si="9"/>
        <v>0</v>
      </c>
      <c r="H345" s="59"/>
      <c r="I345" s="57"/>
      <c r="J345" s="79">
        <f t="shared" si="12"/>
        <v>0</v>
      </c>
      <c r="K345" s="79">
        <f t="shared" si="12"/>
        <v>0</v>
      </c>
      <c r="L345" s="79">
        <f t="shared" si="12"/>
        <v>0</v>
      </c>
      <c r="M345" s="78">
        <f t="shared" si="11"/>
        <v>0</v>
      </c>
      <c r="N345" s="162"/>
    </row>
    <row r="346" spans="1:14" s="151" customFormat="1">
      <c r="A346" s="356"/>
      <c r="B346" s="83">
        <f t="shared" si="10"/>
        <v>0</v>
      </c>
      <c r="C346" s="59"/>
      <c r="D346" s="56"/>
      <c r="E346" s="54"/>
      <c r="F346" s="55"/>
      <c r="G346" s="35">
        <f t="shared" si="9"/>
        <v>0</v>
      </c>
      <c r="H346" s="59"/>
      <c r="I346" s="57"/>
      <c r="J346" s="79">
        <f t="shared" si="12"/>
        <v>0</v>
      </c>
      <c r="K346" s="79">
        <f t="shared" si="12"/>
        <v>0</v>
      </c>
      <c r="L346" s="79">
        <f t="shared" si="12"/>
        <v>0</v>
      </c>
      <c r="M346" s="78">
        <f t="shared" si="11"/>
        <v>0</v>
      </c>
      <c r="N346" s="162"/>
    </row>
    <row r="347" spans="1:14" s="151" customFormat="1">
      <c r="A347" s="356"/>
      <c r="B347" s="83">
        <f t="shared" si="10"/>
        <v>0</v>
      </c>
      <c r="C347" s="59"/>
      <c r="D347" s="56"/>
      <c r="E347" s="54"/>
      <c r="F347" s="55"/>
      <c r="G347" s="35">
        <f t="shared" si="9"/>
        <v>0</v>
      </c>
      <c r="H347" s="59"/>
      <c r="I347" s="57"/>
      <c r="J347" s="79">
        <f t="shared" si="12"/>
        <v>0</v>
      </c>
      <c r="K347" s="79">
        <f t="shared" si="12"/>
        <v>0</v>
      </c>
      <c r="L347" s="79">
        <f t="shared" si="12"/>
        <v>0</v>
      </c>
      <c r="M347" s="78">
        <f t="shared" si="11"/>
        <v>0</v>
      </c>
      <c r="N347" s="162"/>
    </row>
    <row r="348" spans="1:14" s="151" customFormat="1">
      <c r="A348" s="356"/>
      <c r="B348" s="83">
        <f t="shared" si="10"/>
        <v>0</v>
      </c>
      <c r="C348" s="59"/>
      <c r="D348" s="56"/>
      <c r="E348" s="54"/>
      <c r="F348" s="55"/>
      <c r="G348" s="35">
        <f t="shared" si="9"/>
        <v>0</v>
      </c>
      <c r="H348" s="59"/>
      <c r="I348" s="57"/>
      <c r="J348" s="79">
        <f t="shared" si="12"/>
        <v>0</v>
      </c>
      <c r="K348" s="79">
        <f t="shared" si="12"/>
        <v>0</v>
      </c>
      <c r="L348" s="79">
        <f t="shared" si="12"/>
        <v>0</v>
      </c>
      <c r="M348" s="78">
        <f t="shared" si="11"/>
        <v>0</v>
      </c>
      <c r="N348" s="162"/>
    </row>
    <row r="349" spans="1:14" s="151" customFormat="1">
      <c r="A349" s="356"/>
      <c r="B349" s="83">
        <f t="shared" si="10"/>
        <v>0</v>
      </c>
      <c r="C349" s="59"/>
      <c r="D349" s="56"/>
      <c r="E349" s="54"/>
      <c r="F349" s="55"/>
      <c r="G349" s="35">
        <f t="shared" si="9"/>
        <v>0</v>
      </c>
      <c r="H349" s="59"/>
      <c r="I349" s="57"/>
      <c r="J349" s="79">
        <f t="shared" si="12"/>
        <v>0</v>
      </c>
      <c r="K349" s="79">
        <f t="shared" si="12"/>
        <v>0</v>
      </c>
      <c r="L349" s="79">
        <f t="shared" si="12"/>
        <v>0</v>
      </c>
      <c r="M349" s="78">
        <f t="shared" si="11"/>
        <v>0</v>
      </c>
      <c r="N349" s="162"/>
    </row>
    <row r="350" spans="1:14" s="151" customFormat="1">
      <c r="A350" s="356"/>
      <c r="B350" s="83">
        <f t="shared" si="10"/>
        <v>0</v>
      </c>
      <c r="C350" s="59"/>
      <c r="D350" s="56"/>
      <c r="E350" s="54"/>
      <c r="F350" s="55"/>
      <c r="G350" s="35">
        <f t="shared" si="9"/>
        <v>0</v>
      </c>
      <c r="H350" s="59"/>
      <c r="I350" s="57"/>
      <c r="J350" s="79">
        <f t="shared" si="12"/>
        <v>0</v>
      </c>
      <c r="K350" s="79">
        <f t="shared" si="12"/>
        <v>0</v>
      </c>
      <c r="L350" s="79">
        <f t="shared" si="12"/>
        <v>0</v>
      </c>
      <c r="M350" s="78">
        <f t="shared" si="11"/>
        <v>0</v>
      </c>
      <c r="N350" s="162"/>
    </row>
    <row r="351" spans="1:14" s="151" customFormat="1">
      <c r="A351" s="356"/>
      <c r="B351" s="83">
        <f t="shared" si="10"/>
        <v>0</v>
      </c>
      <c r="C351" s="59"/>
      <c r="D351" s="56"/>
      <c r="E351" s="54"/>
      <c r="F351" s="55"/>
      <c r="G351" s="35">
        <f t="shared" si="9"/>
        <v>0</v>
      </c>
      <c r="H351" s="59"/>
      <c r="I351" s="57"/>
      <c r="J351" s="79">
        <f t="shared" si="12"/>
        <v>0</v>
      </c>
      <c r="K351" s="79">
        <f t="shared" si="12"/>
        <v>0</v>
      </c>
      <c r="L351" s="79">
        <f t="shared" si="12"/>
        <v>0</v>
      </c>
      <c r="M351" s="78">
        <f t="shared" si="11"/>
        <v>0</v>
      </c>
      <c r="N351" s="162"/>
    </row>
    <row r="352" spans="1:14" s="151" customFormat="1">
      <c r="A352" s="356"/>
      <c r="B352" s="83">
        <f t="shared" si="10"/>
        <v>0</v>
      </c>
      <c r="C352" s="59"/>
      <c r="D352" s="56"/>
      <c r="E352" s="54"/>
      <c r="F352" s="55"/>
      <c r="G352" s="35">
        <f t="shared" si="9"/>
        <v>0</v>
      </c>
      <c r="H352" s="59"/>
      <c r="I352" s="57"/>
      <c r="J352" s="79">
        <f t="shared" si="12"/>
        <v>0</v>
      </c>
      <c r="K352" s="79">
        <f t="shared" si="12"/>
        <v>0</v>
      </c>
      <c r="L352" s="79">
        <f t="shared" si="12"/>
        <v>0</v>
      </c>
      <c r="M352" s="78">
        <f t="shared" si="11"/>
        <v>0</v>
      </c>
      <c r="N352" s="162"/>
    </row>
    <row r="353" spans="1:14" s="151" customFormat="1">
      <c r="A353" s="356"/>
      <c r="B353" s="83">
        <f t="shared" si="10"/>
        <v>0</v>
      </c>
      <c r="C353" s="59"/>
      <c r="D353" s="56"/>
      <c r="E353" s="54"/>
      <c r="F353" s="55"/>
      <c r="G353" s="35">
        <f t="shared" si="9"/>
        <v>0</v>
      </c>
      <c r="H353" s="59"/>
      <c r="I353" s="57"/>
      <c r="J353" s="79">
        <f t="shared" si="12"/>
        <v>0</v>
      </c>
      <c r="K353" s="79">
        <f t="shared" si="12"/>
        <v>0</v>
      </c>
      <c r="L353" s="79">
        <f t="shared" si="12"/>
        <v>0</v>
      </c>
      <c r="M353" s="78">
        <f t="shared" si="11"/>
        <v>0</v>
      </c>
      <c r="N353" s="162"/>
    </row>
    <row r="354" spans="1:14" s="151" customFormat="1">
      <c r="A354" s="356"/>
      <c r="B354" s="83">
        <f t="shared" si="10"/>
        <v>0</v>
      </c>
      <c r="C354" s="59"/>
      <c r="D354" s="56"/>
      <c r="E354" s="54"/>
      <c r="F354" s="55"/>
      <c r="G354" s="35">
        <f t="shared" si="9"/>
        <v>0</v>
      </c>
      <c r="H354" s="59"/>
      <c r="I354" s="57"/>
      <c r="J354" s="79">
        <f t="shared" si="12"/>
        <v>0</v>
      </c>
      <c r="K354" s="79">
        <f t="shared" si="12"/>
        <v>0</v>
      </c>
      <c r="L354" s="79">
        <f t="shared" si="12"/>
        <v>0</v>
      </c>
      <c r="M354" s="78">
        <f t="shared" si="11"/>
        <v>0</v>
      </c>
      <c r="N354" s="162"/>
    </row>
    <row r="355" spans="1:14" s="151" customFormat="1">
      <c r="A355" s="356"/>
      <c r="B355" s="83">
        <f t="shared" si="10"/>
        <v>0</v>
      </c>
      <c r="C355" s="59"/>
      <c r="D355" s="56"/>
      <c r="E355" s="54"/>
      <c r="F355" s="55"/>
      <c r="G355" s="35">
        <f t="shared" si="9"/>
        <v>0</v>
      </c>
      <c r="H355" s="59"/>
      <c r="I355" s="57"/>
      <c r="J355" s="79">
        <f t="shared" si="12"/>
        <v>0</v>
      </c>
      <c r="K355" s="79">
        <f t="shared" si="12"/>
        <v>0</v>
      </c>
      <c r="L355" s="79">
        <f t="shared" si="12"/>
        <v>0</v>
      </c>
      <c r="M355" s="78">
        <f t="shared" si="11"/>
        <v>0</v>
      </c>
      <c r="N355" s="162"/>
    </row>
    <row r="356" spans="1:14" s="151" customFormat="1">
      <c r="A356" s="356"/>
      <c r="B356" s="83">
        <f t="shared" si="10"/>
        <v>0</v>
      </c>
      <c r="C356" s="59"/>
      <c r="D356" s="56"/>
      <c r="E356" s="54"/>
      <c r="F356" s="55"/>
      <c r="G356" s="35">
        <f t="shared" si="9"/>
        <v>0</v>
      </c>
      <c r="H356" s="59"/>
      <c r="I356" s="57"/>
      <c r="J356" s="79">
        <f t="shared" si="12"/>
        <v>0</v>
      </c>
      <c r="K356" s="79">
        <f t="shared" si="12"/>
        <v>0</v>
      </c>
      <c r="L356" s="79">
        <f t="shared" si="12"/>
        <v>0</v>
      </c>
      <c r="M356" s="78">
        <f t="shared" si="11"/>
        <v>0</v>
      </c>
      <c r="N356" s="162"/>
    </row>
    <row r="357" spans="1:14" s="151" customFormat="1">
      <c r="A357" s="356"/>
      <c r="B357" s="83">
        <f t="shared" si="10"/>
        <v>0</v>
      </c>
      <c r="C357" s="59"/>
      <c r="D357" s="56"/>
      <c r="E357" s="54"/>
      <c r="F357" s="55"/>
      <c r="G357" s="35">
        <f t="shared" si="9"/>
        <v>0</v>
      </c>
      <c r="H357" s="59"/>
      <c r="I357" s="57"/>
      <c r="J357" s="79">
        <f t="shared" si="12"/>
        <v>0</v>
      </c>
      <c r="K357" s="79">
        <f t="shared" si="12"/>
        <v>0</v>
      </c>
      <c r="L357" s="79">
        <f t="shared" si="12"/>
        <v>0</v>
      </c>
      <c r="M357" s="78">
        <f t="shared" si="11"/>
        <v>0</v>
      </c>
      <c r="N357" s="162"/>
    </row>
    <row r="358" spans="1:14" s="151" customFormat="1">
      <c r="A358" s="356"/>
      <c r="B358" s="83">
        <f t="shared" si="10"/>
        <v>0</v>
      </c>
      <c r="C358" s="59"/>
      <c r="D358" s="56"/>
      <c r="E358" s="54"/>
      <c r="F358" s="55"/>
      <c r="G358" s="35">
        <f t="shared" si="9"/>
        <v>0</v>
      </c>
      <c r="H358" s="59"/>
      <c r="I358" s="57"/>
      <c r="J358" s="79">
        <f t="shared" si="12"/>
        <v>0</v>
      </c>
      <c r="K358" s="79">
        <f t="shared" si="12"/>
        <v>0</v>
      </c>
      <c r="L358" s="79">
        <f t="shared" si="12"/>
        <v>0</v>
      </c>
      <c r="M358" s="78">
        <f t="shared" si="11"/>
        <v>0</v>
      </c>
      <c r="N358" s="162"/>
    </row>
    <row r="359" spans="1:14" s="151" customFormat="1">
      <c r="A359" s="356"/>
      <c r="B359" s="83">
        <f t="shared" si="10"/>
        <v>0</v>
      </c>
      <c r="C359" s="59"/>
      <c r="D359" s="56"/>
      <c r="E359" s="54"/>
      <c r="F359" s="55"/>
      <c r="G359" s="35">
        <f t="shared" si="9"/>
        <v>0</v>
      </c>
      <c r="H359" s="59"/>
      <c r="I359" s="57"/>
      <c r="J359" s="79">
        <f t="shared" si="12"/>
        <v>0</v>
      </c>
      <c r="K359" s="79">
        <f t="shared" si="12"/>
        <v>0</v>
      </c>
      <c r="L359" s="79">
        <f t="shared" si="12"/>
        <v>0</v>
      </c>
      <c r="M359" s="78">
        <f t="shared" si="11"/>
        <v>0</v>
      </c>
      <c r="N359" s="162"/>
    </row>
    <row r="360" spans="1:14" s="151" customFormat="1">
      <c r="A360" s="356"/>
      <c r="B360" s="83">
        <f t="shared" si="10"/>
        <v>0</v>
      </c>
      <c r="C360" s="59"/>
      <c r="D360" s="56"/>
      <c r="E360" s="54"/>
      <c r="F360" s="55"/>
      <c r="G360" s="35">
        <f t="shared" si="9"/>
        <v>0</v>
      </c>
      <c r="H360" s="59"/>
      <c r="I360" s="57"/>
      <c r="J360" s="79">
        <f t="shared" si="12"/>
        <v>0</v>
      </c>
      <c r="K360" s="79">
        <f t="shared" si="12"/>
        <v>0</v>
      </c>
      <c r="L360" s="79">
        <f t="shared" si="12"/>
        <v>0</v>
      </c>
      <c r="M360" s="78">
        <f t="shared" si="11"/>
        <v>0</v>
      </c>
      <c r="N360" s="162"/>
    </row>
    <row r="361" spans="1:14" s="151" customFormat="1">
      <c r="A361" s="356"/>
      <c r="B361" s="83">
        <f t="shared" si="10"/>
        <v>0</v>
      </c>
      <c r="C361" s="59"/>
      <c r="D361" s="56"/>
      <c r="E361" s="54"/>
      <c r="F361" s="55"/>
      <c r="G361" s="35">
        <f t="shared" si="9"/>
        <v>0</v>
      </c>
      <c r="H361" s="59"/>
      <c r="I361" s="57"/>
      <c r="J361" s="79">
        <f t="shared" si="12"/>
        <v>0</v>
      </c>
      <c r="K361" s="79">
        <f t="shared" si="12"/>
        <v>0</v>
      </c>
      <c r="L361" s="79">
        <f t="shared" si="12"/>
        <v>0</v>
      </c>
      <c r="M361" s="78">
        <f t="shared" si="11"/>
        <v>0</v>
      </c>
      <c r="N361" s="162"/>
    </row>
    <row r="362" spans="1:14" s="151" customFormat="1">
      <c r="A362" s="356"/>
      <c r="B362" s="83">
        <f t="shared" si="10"/>
        <v>0</v>
      </c>
      <c r="C362" s="59"/>
      <c r="D362" s="56"/>
      <c r="E362" s="54"/>
      <c r="F362" s="55"/>
      <c r="G362" s="35">
        <f t="shared" si="9"/>
        <v>0</v>
      </c>
      <c r="H362" s="59"/>
      <c r="I362" s="57"/>
      <c r="J362" s="79">
        <f t="shared" si="12"/>
        <v>0</v>
      </c>
      <c r="K362" s="79">
        <f t="shared" si="12"/>
        <v>0</v>
      </c>
      <c r="L362" s="79">
        <f t="shared" si="12"/>
        <v>0</v>
      </c>
      <c r="M362" s="78">
        <f t="shared" si="11"/>
        <v>0</v>
      </c>
      <c r="N362" s="162"/>
    </row>
    <row r="363" spans="1:14" s="151" customFormat="1">
      <c r="A363" s="356"/>
      <c r="B363" s="83">
        <f t="shared" si="10"/>
        <v>0</v>
      </c>
      <c r="C363" s="59"/>
      <c r="D363" s="56"/>
      <c r="E363" s="54"/>
      <c r="F363" s="55"/>
      <c r="G363" s="35">
        <f t="shared" si="9"/>
        <v>0</v>
      </c>
      <c r="H363" s="59"/>
      <c r="I363" s="57"/>
      <c r="J363" s="79">
        <f t="shared" si="12"/>
        <v>0</v>
      </c>
      <c r="K363" s="79">
        <f t="shared" si="12"/>
        <v>0</v>
      </c>
      <c r="L363" s="79">
        <f t="shared" si="12"/>
        <v>0</v>
      </c>
      <c r="M363" s="78">
        <f t="shared" si="11"/>
        <v>0</v>
      </c>
      <c r="N363" s="162"/>
    </row>
    <row r="364" spans="1:14" s="151" customFormat="1">
      <c r="A364" s="356"/>
      <c r="B364" s="83">
        <f t="shared" si="10"/>
        <v>0</v>
      </c>
      <c r="C364" s="59"/>
      <c r="D364" s="56"/>
      <c r="E364" s="54"/>
      <c r="F364" s="55"/>
      <c r="G364" s="35">
        <f t="shared" si="9"/>
        <v>0</v>
      </c>
      <c r="H364" s="59"/>
      <c r="I364" s="57"/>
      <c r="J364" s="79">
        <f t="shared" si="12"/>
        <v>0</v>
      </c>
      <c r="K364" s="79">
        <f t="shared" si="12"/>
        <v>0</v>
      </c>
      <c r="L364" s="79">
        <f t="shared" si="12"/>
        <v>0</v>
      </c>
      <c r="M364" s="78">
        <f t="shared" si="11"/>
        <v>0</v>
      </c>
      <c r="N364" s="162"/>
    </row>
    <row r="365" spans="1:14" s="151" customFormat="1">
      <c r="A365" s="356"/>
      <c r="B365" s="83">
        <f t="shared" si="10"/>
        <v>0</v>
      </c>
      <c r="C365" s="59"/>
      <c r="D365" s="56"/>
      <c r="E365" s="54"/>
      <c r="F365" s="55"/>
      <c r="G365" s="35">
        <f t="shared" si="9"/>
        <v>0</v>
      </c>
      <c r="H365" s="59"/>
      <c r="I365" s="57"/>
      <c r="J365" s="79">
        <f t="shared" si="12"/>
        <v>0</v>
      </c>
      <c r="K365" s="79">
        <f t="shared" si="12"/>
        <v>0</v>
      </c>
      <c r="L365" s="79">
        <f t="shared" si="12"/>
        <v>0</v>
      </c>
      <c r="M365" s="78">
        <f t="shared" si="11"/>
        <v>0</v>
      </c>
      <c r="N365" s="162"/>
    </row>
    <row r="366" spans="1:14" s="151" customFormat="1">
      <c r="A366" s="356"/>
      <c r="B366" s="83">
        <f t="shared" si="10"/>
        <v>0</v>
      </c>
      <c r="C366" s="59"/>
      <c r="D366" s="56"/>
      <c r="E366" s="54"/>
      <c r="F366" s="55"/>
      <c r="G366" s="35">
        <f t="shared" si="9"/>
        <v>0</v>
      </c>
      <c r="H366" s="59"/>
      <c r="I366" s="57"/>
      <c r="J366" s="79">
        <f t="shared" si="12"/>
        <v>0</v>
      </c>
      <c r="K366" s="79">
        <f t="shared" si="12"/>
        <v>0</v>
      </c>
      <c r="L366" s="79">
        <f t="shared" si="12"/>
        <v>0</v>
      </c>
      <c r="M366" s="78">
        <f t="shared" si="11"/>
        <v>0</v>
      </c>
      <c r="N366" s="162"/>
    </row>
    <row r="367" spans="1:14" s="151" customFormat="1">
      <c r="A367" s="356"/>
      <c r="B367" s="83">
        <f t="shared" si="10"/>
        <v>0</v>
      </c>
      <c r="C367" s="59"/>
      <c r="D367" s="56"/>
      <c r="E367" s="54"/>
      <c r="F367" s="55"/>
      <c r="G367" s="35">
        <f t="shared" si="9"/>
        <v>0</v>
      </c>
      <c r="H367" s="59"/>
      <c r="I367" s="57"/>
      <c r="J367" s="79">
        <f t="shared" si="12"/>
        <v>0</v>
      </c>
      <c r="K367" s="79">
        <f t="shared" si="12"/>
        <v>0</v>
      </c>
      <c r="L367" s="79">
        <f t="shared" si="12"/>
        <v>0</v>
      </c>
      <c r="M367" s="78">
        <f t="shared" si="11"/>
        <v>0</v>
      </c>
      <c r="N367" s="162"/>
    </row>
    <row r="368" spans="1:14" s="151" customFormat="1">
      <c r="A368" s="356"/>
      <c r="B368" s="83">
        <f t="shared" si="10"/>
        <v>0</v>
      </c>
      <c r="C368" s="59"/>
      <c r="D368" s="56"/>
      <c r="E368" s="54"/>
      <c r="F368" s="55"/>
      <c r="G368" s="35">
        <f t="shared" si="9"/>
        <v>0</v>
      </c>
      <c r="H368" s="59"/>
      <c r="I368" s="57"/>
      <c r="J368" s="79">
        <f t="shared" si="12"/>
        <v>0</v>
      </c>
      <c r="K368" s="79">
        <f t="shared" si="12"/>
        <v>0</v>
      </c>
      <c r="L368" s="79">
        <f t="shared" si="12"/>
        <v>0</v>
      </c>
      <c r="M368" s="78">
        <f t="shared" si="11"/>
        <v>0</v>
      </c>
      <c r="N368" s="162"/>
    </row>
    <row r="369" spans="1:14" s="151" customFormat="1">
      <c r="A369" s="356"/>
      <c r="B369" s="83">
        <f t="shared" si="10"/>
        <v>0</v>
      </c>
      <c r="C369" s="59"/>
      <c r="D369" s="56"/>
      <c r="E369" s="54"/>
      <c r="F369" s="55"/>
      <c r="G369" s="35">
        <f t="shared" si="9"/>
        <v>0</v>
      </c>
      <c r="H369" s="59"/>
      <c r="I369" s="57"/>
      <c r="J369" s="79">
        <f t="shared" si="12"/>
        <v>0</v>
      </c>
      <c r="K369" s="79">
        <f t="shared" si="12"/>
        <v>0</v>
      </c>
      <c r="L369" s="79">
        <f t="shared" si="12"/>
        <v>0</v>
      </c>
      <c r="M369" s="78">
        <f t="shared" si="11"/>
        <v>0</v>
      </c>
      <c r="N369" s="162"/>
    </row>
    <row r="370" spans="1:14" s="151" customFormat="1">
      <c r="A370" s="356"/>
      <c r="B370" s="83">
        <f t="shared" si="10"/>
        <v>0</v>
      </c>
      <c r="C370" s="59"/>
      <c r="D370" s="56"/>
      <c r="E370" s="54"/>
      <c r="F370" s="55"/>
      <c r="G370" s="35">
        <f t="shared" si="9"/>
        <v>0</v>
      </c>
      <c r="H370" s="59"/>
      <c r="I370" s="57"/>
      <c r="J370" s="79">
        <f t="shared" si="12"/>
        <v>0</v>
      </c>
      <c r="K370" s="79">
        <f t="shared" si="12"/>
        <v>0</v>
      </c>
      <c r="L370" s="79">
        <f t="shared" si="12"/>
        <v>0</v>
      </c>
      <c r="M370" s="78">
        <f t="shared" si="11"/>
        <v>0</v>
      </c>
      <c r="N370" s="162"/>
    </row>
    <row r="371" spans="1:14" s="151" customFormat="1">
      <c r="A371" s="356"/>
      <c r="B371" s="83">
        <f t="shared" si="10"/>
        <v>0</v>
      </c>
      <c r="C371" s="59"/>
      <c r="D371" s="56"/>
      <c r="E371" s="54"/>
      <c r="F371" s="55"/>
      <c r="G371" s="35">
        <f t="shared" si="9"/>
        <v>0</v>
      </c>
      <c r="H371" s="59"/>
      <c r="I371" s="57"/>
      <c r="J371" s="79">
        <f t="shared" si="12"/>
        <v>0</v>
      </c>
      <c r="K371" s="79">
        <f t="shared" si="12"/>
        <v>0</v>
      </c>
      <c r="L371" s="79">
        <f t="shared" si="12"/>
        <v>0</v>
      </c>
      <c r="M371" s="78">
        <f t="shared" si="11"/>
        <v>0</v>
      </c>
      <c r="N371" s="162"/>
    </row>
    <row r="372" spans="1:14" s="151" customFormat="1">
      <c r="A372" s="356"/>
      <c r="B372" s="83">
        <f t="shared" si="10"/>
        <v>0</v>
      </c>
      <c r="C372" s="59"/>
      <c r="D372" s="56"/>
      <c r="E372" s="54"/>
      <c r="F372" s="55"/>
      <c r="G372" s="35">
        <f t="shared" si="9"/>
        <v>0</v>
      </c>
      <c r="H372" s="59"/>
      <c r="I372" s="57"/>
      <c r="J372" s="79">
        <f t="shared" si="12"/>
        <v>0</v>
      </c>
      <c r="K372" s="79">
        <f t="shared" si="12"/>
        <v>0</v>
      </c>
      <c r="L372" s="79">
        <f t="shared" si="12"/>
        <v>0</v>
      </c>
      <c r="M372" s="78">
        <f t="shared" si="11"/>
        <v>0</v>
      </c>
      <c r="N372" s="162"/>
    </row>
    <row r="373" spans="1:14" s="151" customFormat="1">
      <c r="A373" s="356"/>
      <c r="B373" s="83">
        <f t="shared" si="10"/>
        <v>0</v>
      </c>
      <c r="C373" s="59"/>
      <c r="D373" s="56"/>
      <c r="E373" s="54"/>
      <c r="F373" s="55"/>
      <c r="G373" s="35">
        <f t="shared" si="9"/>
        <v>0</v>
      </c>
      <c r="H373" s="59"/>
      <c r="I373" s="57"/>
      <c r="J373" s="79">
        <f t="shared" si="12"/>
        <v>0</v>
      </c>
      <c r="K373" s="79">
        <f t="shared" si="12"/>
        <v>0</v>
      </c>
      <c r="L373" s="79">
        <f t="shared" si="12"/>
        <v>0</v>
      </c>
      <c r="M373" s="78">
        <f t="shared" si="11"/>
        <v>0</v>
      </c>
      <c r="N373" s="162"/>
    </row>
    <row r="374" spans="1:14" s="151" customFormat="1">
      <c r="A374" s="356"/>
      <c r="B374" s="83">
        <f t="shared" si="10"/>
        <v>0</v>
      </c>
      <c r="C374" s="59"/>
      <c r="D374" s="56"/>
      <c r="E374" s="54"/>
      <c r="F374" s="55"/>
      <c r="G374" s="35">
        <f t="shared" si="9"/>
        <v>0</v>
      </c>
      <c r="H374" s="59"/>
      <c r="I374" s="57"/>
      <c r="J374" s="79">
        <f t="shared" si="12"/>
        <v>0</v>
      </c>
      <c r="K374" s="79">
        <f t="shared" si="12"/>
        <v>0</v>
      </c>
      <c r="L374" s="79">
        <f t="shared" si="12"/>
        <v>0</v>
      </c>
      <c r="M374" s="78">
        <f t="shared" si="11"/>
        <v>0</v>
      </c>
      <c r="N374" s="162"/>
    </row>
    <row r="375" spans="1:14" s="151" customFormat="1">
      <c r="A375" s="356"/>
      <c r="B375" s="83">
        <f t="shared" si="10"/>
        <v>0</v>
      </c>
      <c r="C375" s="59"/>
      <c r="D375" s="56"/>
      <c r="E375" s="54"/>
      <c r="F375" s="55"/>
      <c r="G375" s="35">
        <f t="shared" si="9"/>
        <v>0</v>
      </c>
      <c r="H375" s="59"/>
      <c r="I375" s="57"/>
      <c r="J375" s="79">
        <f t="shared" si="12"/>
        <v>0</v>
      </c>
      <c r="K375" s="79">
        <f t="shared" si="12"/>
        <v>0</v>
      </c>
      <c r="L375" s="79">
        <f t="shared" si="12"/>
        <v>0</v>
      </c>
      <c r="M375" s="78">
        <f t="shared" si="11"/>
        <v>0</v>
      </c>
      <c r="N375" s="162"/>
    </row>
    <row r="376" spans="1:14" s="151" customFormat="1">
      <c r="A376" s="356"/>
      <c r="B376" s="83">
        <f t="shared" si="10"/>
        <v>0</v>
      </c>
      <c r="C376" s="59"/>
      <c r="D376" s="56"/>
      <c r="E376" s="54"/>
      <c r="F376" s="55"/>
      <c r="G376" s="35">
        <f t="shared" si="9"/>
        <v>0</v>
      </c>
      <c r="H376" s="59"/>
      <c r="I376" s="57"/>
      <c r="J376" s="79">
        <f t="shared" si="12"/>
        <v>0</v>
      </c>
      <c r="K376" s="79">
        <f t="shared" si="12"/>
        <v>0</v>
      </c>
      <c r="L376" s="79">
        <f t="shared" si="12"/>
        <v>0</v>
      </c>
      <c r="M376" s="78">
        <f t="shared" si="11"/>
        <v>0</v>
      </c>
      <c r="N376" s="162"/>
    </row>
    <row r="377" spans="1:14" s="151" customFormat="1">
      <c r="A377" s="356"/>
      <c r="B377" s="83">
        <f t="shared" si="10"/>
        <v>0</v>
      </c>
      <c r="C377" s="59"/>
      <c r="D377" s="56"/>
      <c r="E377" s="54"/>
      <c r="F377" s="55"/>
      <c r="G377" s="35">
        <f t="shared" si="9"/>
        <v>0</v>
      </c>
      <c r="H377" s="59"/>
      <c r="I377" s="57"/>
      <c r="J377" s="79">
        <f t="shared" si="12"/>
        <v>0</v>
      </c>
      <c r="K377" s="79">
        <f t="shared" si="12"/>
        <v>0</v>
      </c>
      <c r="L377" s="79">
        <f t="shared" si="12"/>
        <v>0</v>
      </c>
      <c r="M377" s="78">
        <f t="shared" si="11"/>
        <v>0</v>
      </c>
      <c r="N377" s="162"/>
    </row>
    <row r="378" spans="1:14" s="151" customFormat="1">
      <c r="A378" s="356"/>
      <c r="B378" s="83">
        <f t="shared" si="10"/>
        <v>0</v>
      </c>
      <c r="C378" s="59"/>
      <c r="D378" s="56"/>
      <c r="E378" s="54"/>
      <c r="F378" s="55"/>
      <c r="G378" s="35">
        <f t="shared" si="9"/>
        <v>0</v>
      </c>
      <c r="H378" s="59"/>
      <c r="I378" s="57"/>
      <c r="J378" s="79">
        <f t="shared" si="12"/>
        <v>0</v>
      </c>
      <c r="K378" s="79">
        <f t="shared" si="12"/>
        <v>0</v>
      </c>
      <c r="L378" s="79">
        <f t="shared" si="12"/>
        <v>0</v>
      </c>
      <c r="M378" s="78">
        <f t="shared" si="11"/>
        <v>0</v>
      </c>
      <c r="N378" s="162"/>
    </row>
    <row r="379" spans="1:14" s="151" customFormat="1">
      <c r="A379" s="356"/>
      <c r="B379" s="83">
        <f t="shared" si="10"/>
        <v>0</v>
      </c>
      <c r="C379" s="59"/>
      <c r="D379" s="56"/>
      <c r="E379" s="54"/>
      <c r="F379" s="55"/>
      <c r="G379" s="35">
        <f t="shared" si="9"/>
        <v>0</v>
      </c>
      <c r="H379" s="59"/>
      <c r="I379" s="57"/>
      <c r="J379" s="79">
        <f t="shared" si="12"/>
        <v>0</v>
      </c>
      <c r="K379" s="79">
        <f t="shared" si="12"/>
        <v>0</v>
      </c>
      <c r="L379" s="79">
        <f t="shared" si="12"/>
        <v>0</v>
      </c>
      <c r="M379" s="78">
        <f t="shared" si="11"/>
        <v>0</v>
      </c>
      <c r="N379" s="162"/>
    </row>
    <row r="380" spans="1:14" s="151" customFormat="1">
      <c r="A380" s="356"/>
      <c r="B380" s="83">
        <f t="shared" si="10"/>
        <v>0</v>
      </c>
      <c r="C380" s="59"/>
      <c r="D380" s="56"/>
      <c r="E380" s="54"/>
      <c r="F380" s="55"/>
      <c r="G380" s="35">
        <f t="shared" si="9"/>
        <v>0</v>
      </c>
      <c r="H380" s="59"/>
      <c r="I380" s="57"/>
      <c r="J380" s="79">
        <f t="shared" si="12"/>
        <v>0</v>
      </c>
      <c r="K380" s="79">
        <f t="shared" si="12"/>
        <v>0</v>
      </c>
      <c r="L380" s="79">
        <f t="shared" si="12"/>
        <v>0</v>
      </c>
      <c r="M380" s="78">
        <f t="shared" si="11"/>
        <v>0</v>
      </c>
      <c r="N380" s="162"/>
    </row>
    <row r="381" spans="1:14" s="151" customFormat="1">
      <c r="A381" s="356"/>
      <c r="B381" s="83">
        <f t="shared" si="10"/>
        <v>0</v>
      </c>
      <c r="C381" s="59"/>
      <c r="D381" s="56"/>
      <c r="E381" s="54"/>
      <c r="F381" s="55"/>
      <c r="G381" s="35">
        <f t="shared" si="9"/>
        <v>0</v>
      </c>
      <c r="H381" s="59"/>
      <c r="I381" s="57"/>
      <c r="J381" s="79">
        <f t="shared" si="12"/>
        <v>0</v>
      </c>
      <c r="K381" s="79">
        <f t="shared" si="12"/>
        <v>0</v>
      </c>
      <c r="L381" s="79">
        <f t="shared" si="12"/>
        <v>0</v>
      </c>
      <c r="M381" s="78">
        <f t="shared" si="11"/>
        <v>0</v>
      </c>
      <c r="N381" s="162"/>
    </row>
    <row r="382" spans="1:14" s="151" customFormat="1">
      <c r="A382" s="356"/>
      <c r="B382" s="83">
        <f t="shared" si="10"/>
        <v>0</v>
      </c>
      <c r="C382" s="59"/>
      <c r="D382" s="56"/>
      <c r="E382" s="54"/>
      <c r="F382" s="55"/>
      <c r="G382" s="35">
        <f t="shared" si="9"/>
        <v>0</v>
      </c>
      <c r="H382" s="59"/>
      <c r="I382" s="57"/>
      <c r="J382" s="79">
        <f t="shared" si="12"/>
        <v>0</v>
      </c>
      <c r="K382" s="79">
        <f t="shared" si="12"/>
        <v>0</v>
      </c>
      <c r="L382" s="79">
        <f t="shared" si="12"/>
        <v>0</v>
      </c>
      <c r="M382" s="78">
        <f t="shared" si="11"/>
        <v>0</v>
      </c>
      <c r="N382" s="162"/>
    </row>
    <row r="383" spans="1:14" s="151" customFormat="1">
      <c r="A383" s="356"/>
      <c r="B383" s="83">
        <f t="shared" si="10"/>
        <v>0</v>
      </c>
      <c r="C383" s="59"/>
      <c r="D383" s="56"/>
      <c r="E383" s="54"/>
      <c r="F383" s="55"/>
      <c r="G383" s="35">
        <f t="shared" si="9"/>
        <v>0</v>
      </c>
      <c r="H383" s="59"/>
      <c r="I383" s="57"/>
      <c r="J383" s="79">
        <f t="shared" si="12"/>
        <v>0</v>
      </c>
      <c r="K383" s="79">
        <f t="shared" si="12"/>
        <v>0</v>
      </c>
      <c r="L383" s="79">
        <f t="shared" si="12"/>
        <v>0</v>
      </c>
      <c r="M383" s="78">
        <f t="shared" si="11"/>
        <v>0</v>
      </c>
      <c r="N383" s="162"/>
    </row>
    <row r="384" spans="1:14" s="151" customFormat="1">
      <c r="A384" s="356"/>
      <c r="B384" s="83">
        <f t="shared" si="10"/>
        <v>0</v>
      </c>
      <c r="C384" s="59"/>
      <c r="D384" s="56"/>
      <c r="E384" s="54"/>
      <c r="F384" s="55"/>
      <c r="G384" s="35">
        <f t="shared" si="9"/>
        <v>0</v>
      </c>
      <c r="H384" s="59"/>
      <c r="I384" s="57"/>
      <c r="J384" s="79">
        <f t="shared" si="12"/>
        <v>0</v>
      </c>
      <c r="K384" s="79">
        <f t="shared" si="12"/>
        <v>0</v>
      </c>
      <c r="L384" s="79">
        <f t="shared" si="12"/>
        <v>0</v>
      </c>
      <c r="M384" s="78">
        <f t="shared" si="11"/>
        <v>0</v>
      </c>
      <c r="N384" s="162"/>
    </row>
    <row r="385" spans="1:14" s="151" customFormat="1">
      <c r="A385" s="356"/>
      <c r="B385" s="83">
        <f t="shared" si="10"/>
        <v>0</v>
      </c>
      <c r="C385" s="59"/>
      <c r="D385" s="56"/>
      <c r="E385" s="54"/>
      <c r="F385" s="55"/>
      <c r="G385" s="35">
        <f t="shared" ref="G385:G420" si="13">IF(AND((F385+E385/12)&gt;=2021.83,(F385+E385/12)&lt;=2022.75),"R-4",IF(AND((F385+E385/12)&gt;=2022.83,(F385+E385/12)&lt;=2023.75),"R-3",IF(AND((F385+E385/12)&gt;=2023.83,(F385+E385/12)&lt;=2024.75),"R-2",IF(AND((F385+E385/12)&gt;=2024.83,(F385+E385/12)&lt;=2025.75),"0",0))))</f>
        <v>0</v>
      </c>
      <c r="H385" s="59"/>
      <c r="I385" s="57"/>
      <c r="J385" s="79">
        <f t="shared" si="12"/>
        <v>0</v>
      </c>
      <c r="K385" s="79">
        <f t="shared" si="12"/>
        <v>0</v>
      </c>
      <c r="L385" s="79">
        <f t="shared" si="12"/>
        <v>0</v>
      </c>
      <c r="M385" s="78">
        <f t="shared" si="11"/>
        <v>0</v>
      </c>
      <c r="N385" s="162"/>
    </row>
    <row r="386" spans="1:14" s="151" customFormat="1">
      <c r="A386" s="356"/>
      <c r="B386" s="83">
        <f t="shared" ref="B386:B420" si="14">B$192</f>
        <v>0</v>
      </c>
      <c r="C386" s="59"/>
      <c r="D386" s="56"/>
      <c r="E386" s="54"/>
      <c r="F386" s="55"/>
      <c r="G386" s="35">
        <f t="shared" si="13"/>
        <v>0</v>
      </c>
      <c r="H386" s="59"/>
      <c r="I386" s="57"/>
      <c r="J386" s="79">
        <f t="shared" si="12"/>
        <v>0</v>
      </c>
      <c r="K386" s="79">
        <f t="shared" si="12"/>
        <v>0</v>
      </c>
      <c r="L386" s="79">
        <f t="shared" si="12"/>
        <v>0</v>
      </c>
      <c r="M386" s="78">
        <f t="shared" si="11"/>
        <v>0</v>
      </c>
      <c r="N386" s="162"/>
    </row>
    <row r="387" spans="1:14" s="151" customFormat="1">
      <c r="A387" s="356"/>
      <c r="B387" s="83">
        <f t="shared" si="14"/>
        <v>0</v>
      </c>
      <c r="C387" s="59"/>
      <c r="D387" s="56"/>
      <c r="E387" s="54"/>
      <c r="F387" s="55"/>
      <c r="G387" s="35">
        <f t="shared" si="13"/>
        <v>0</v>
      </c>
      <c r="H387" s="59"/>
      <c r="I387" s="57"/>
      <c r="J387" s="79">
        <f t="shared" si="12"/>
        <v>0</v>
      </c>
      <c r="K387" s="79">
        <f t="shared" si="12"/>
        <v>0</v>
      </c>
      <c r="L387" s="79">
        <f t="shared" si="12"/>
        <v>0</v>
      </c>
      <c r="M387" s="78">
        <f t="shared" si="11"/>
        <v>0</v>
      </c>
      <c r="N387" s="162"/>
    </row>
    <row r="388" spans="1:14" s="151" customFormat="1">
      <c r="A388" s="356"/>
      <c r="B388" s="83">
        <f t="shared" si="14"/>
        <v>0</v>
      </c>
      <c r="C388" s="59"/>
      <c r="D388" s="56"/>
      <c r="E388" s="54"/>
      <c r="F388" s="55"/>
      <c r="G388" s="35">
        <f t="shared" si="13"/>
        <v>0</v>
      </c>
      <c r="H388" s="59"/>
      <c r="I388" s="57"/>
      <c r="J388" s="79">
        <f t="shared" si="12"/>
        <v>0</v>
      </c>
      <c r="K388" s="79">
        <f t="shared" si="12"/>
        <v>0</v>
      </c>
      <c r="L388" s="79">
        <f t="shared" si="12"/>
        <v>0</v>
      </c>
      <c r="M388" s="78">
        <f t="shared" si="11"/>
        <v>0</v>
      </c>
      <c r="N388" s="162"/>
    </row>
    <row r="389" spans="1:14" s="151" customFormat="1">
      <c r="A389" s="356"/>
      <c r="B389" s="83">
        <f t="shared" si="14"/>
        <v>0</v>
      </c>
      <c r="C389" s="59"/>
      <c r="D389" s="56"/>
      <c r="E389" s="54"/>
      <c r="F389" s="55"/>
      <c r="G389" s="35">
        <f t="shared" si="13"/>
        <v>0</v>
      </c>
      <c r="H389" s="59"/>
      <c r="I389" s="57"/>
      <c r="J389" s="79">
        <f t="shared" si="12"/>
        <v>0</v>
      </c>
      <c r="K389" s="79">
        <f t="shared" si="12"/>
        <v>0</v>
      </c>
      <c r="L389" s="79">
        <f t="shared" si="12"/>
        <v>0</v>
      </c>
      <c r="M389" s="78">
        <f t="shared" si="11"/>
        <v>0</v>
      </c>
      <c r="N389" s="162"/>
    </row>
    <row r="390" spans="1:14" s="151" customFormat="1">
      <c r="A390" s="356"/>
      <c r="B390" s="83">
        <f t="shared" si="14"/>
        <v>0</v>
      </c>
      <c r="C390" s="59"/>
      <c r="D390" s="56"/>
      <c r="E390" s="54"/>
      <c r="F390" s="55"/>
      <c r="G390" s="35">
        <f t="shared" si="13"/>
        <v>0</v>
      </c>
      <c r="H390" s="59"/>
      <c r="I390" s="57"/>
      <c r="J390" s="79">
        <f t="shared" si="12"/>
        <v>0</v>
      </c>
      <c r="K390" s="79">
        <f t="shared" si="12"/>
        <v>0</v>
      </c>
      <c r="L390" s="79">
        <f t="shared" si="12"/>
        <v>0</v>
      </c>
      <c r="M390" s="78">
        <f t="shared" si="11"/>
        <v>0</v>
      </c>
      <c r="N390" s="162"/>
    </row>
    <row r="391" spans="1:14" s="151" customFormat="1">
      <c r="A391" s="356"/>
      <c r="B391" s="83">
        <f t="shared" si="14"/>
        <v>0</v>
      </c>
      <c r="C391" s="59"/>
      <c r="D391" s="56"/>
      <c r="E391" s="54"/>
      <c r="F391" s="55"/>
      <c r="G391" s="35">
        <f t="shared" si="13"/>
        <v>0</v>
      </c>
      <c r="H391" s="59"/>
      <c r="I391" s="57"/>
      <c r="J391" s="79">
        <f t="shared" si="12"/>
        <v>0</v>
      </c>
      <c r="K391" s="79">
        <f t="shared" si="12"/>
        <v>0</v>
      </c>
      <c r="L391" s="79">
        <f t="shared" si="12"/>
        <v>0</v>
      </c>
      <c r="M391" s="78">
        <f t="shared" si="11"/>
        <v>0</v>
      </c>
      <c r="N391" s="162"/>
    </row>
    <row r="392" spans="1:14" s="151" customFormat="1">
      <c r="A392" s="356"/>
      <c r="B392" s="83">
        <f t="shared" si="14"/>
        <v>0</v>
      </c>
      <c r="C392" s="59"/>
      <c r="D392" s="56"/>
      <c r="E392" s="54"/>
      <c r="F392" s="55"/>
      <c r="G392" s="35">
        <f t="shared" si="13"/>
        <v>0</v>
      </c>
      <c r="H392" s="59"/>
      <c r="I392" s="57"/>
      <c r="J392" s="79">
        <f t="shared" si="12"/>
        <v>0</v>
      </c>
      <c r="K392" s="79">
        <f t="shared" si="12"/>
        <v>0</v>
      </c>
      <c r="L392" s="79">
        <f t="shared" si="12"/>
        <v>0</v>
      </c>
      <c r="M392" s="78">
        <f t="shared" si="11"/>
        <v>0</v>
      </c>
      <c r="N392" s="162"/>
    </row>
    <row r="393" spans="1:14" s="151" customFormat="1">
      <c r="A393" s="356"/>
      <c r="B393" s="83">
        <f t="shared" si="14"/>
        <v>0</v>
      </c>
      <c r="C393" s="59"/>
      <c r="D393" s="56"/>
      <c r="E393" s="54"/>
      <c r="F393" s="55"/>
      <c r="G393" s="35">
        <f t="shared" si="13"/>
        <v>0</v>
      </c>
      <c r="H393" s="59"/>
      <c r="I393" s="57"/>
      <c r="J393" s="79">
        <f t="shared" si="12"/>
        <v>0</v>
      </c>
      <c r="K393" s="79">
        <f t="shared" si="12"/>
        <v>0</v>
      </c>
      <c r="L393" s="79">
        <f t="shared" si="12"/>
        <v>0</v>
      </c>
      <c r="M393" s="78">
        <f t="shared" si="11"/>
        <v>0</v>
      </c>
      <c r="N393" s="162"/>
    </row>
    <row r="394" spans="1:14" s="151" customFormat="1">
      <c r="A394" s="356"/>
      <c r="B394" s="83">
        <f t="shared" si="14"/>
        <v>0</v>
      </c>
      <c r="C394" s="59"/>
      <c r="D394" s="56"/>
      <c r="E394" s="54"/>
      <c r="F394" s="55"/>
      <c r="G394" s="35">
        <f t="shared" si="13"/>
        <v>0</v>
      </c>
      <c r="H394" s="59"/>
      <c r="I394" s="57"/>
      <c r="J394" s="79">
        <f t="shared" si="12"/>
        <v>0</v>
      </c>
      <c r="K394" s="79">
        <f t="shared" si="12"/>
        <v>0</v>
      </c>
      <c r="L394" s="79">
        <f t="shared" si="12"/>
        <v>0</v>
      </c>
      <c r="M394" s="78">
        <f t="shared" si="11"/>
        <v>0</v>
      </c>
      <c r="N394" s="162"/>
    </row>
    <row r="395" spans="1:14" s="151" customFormat="1">
      <c r="A395" s="356"/>
      <c r="B395" s="83">
        <f t="shared" si="14"/>
        <v>0</v>
      </c>
      <c r="C395" s="59"/>
      <c r="D395" s="56"/>
      <c r="E395" s="54"/>
      <c r="F395" s="55"/>
      <c r="G395" s="35">
        <f t="shared" si="13"/>
        <v>0</v>
      </c>
      <c r="H395" s="59"/>
      <c r="I395" s="57"/>
      <c r="J395" s="79">
        <f t="shared" si="12"/>
        <v>0</v>
      </c>
      <c r="K395" s="79">
        <f t="shared" si="12"/>
        <v>0</v>
      </c>
      <c r="L395" s="79">
        <f t="shared" si="12"/>
        <v>0</v>
      </c>
      <c r="M395" s="78">
        <f t="shared" si="11"/>
        <v>0</v>
      </c>
      <c r="N395" s="162"/>
    </row>
    <row r="396" spans="1:14" s="151" customFormat="1">
      <c r="A396" s="356"/>
      <c r="B396" s="83">
        <f t="shared" si="14"/>
        <v>0</v>
      </c>
      <c r="C396" s="59"/>
      <c r="D396" s="56"/>
      <c r="E396" s="54"/>
      <c r="F396" s="55"/>
      <c r="G396" s="35">
        <f t="shared" si="13"/>
        <v>0</v>
      </c>
      <c r="H396" s="59"/>
      <c r="I396" s="57"/>
      <c r="J396" s="79">
        <f t="shared" si="12"/>
        <v>0</v>
      </c>
      <c r="K396" s="79">
        <f t="shared" si="12"/>
        <v>0</v>
      </c>
      <c r="L396" s="79">
        <f t="shared" si="12"/>
        <v>0</v>
      </c>
      <c r="M396" s="78">
        <f t="shared" si="11"/>
        <v>0</v>
      </c>
      <c r="N396" s="162"/>
    </row>
    <row r="397" spans="1:14" s="151" customFormat="1">
      <c r="A397" s="356"/>
      <c r="B397" s="83">
        <f t="shared" si="14"/>
        <v>0</v>
      </c>
      <c r="C397" s="59"/>
      <c r="D397" s="56"/>
      <c r="E397" s="54"/>
      <c r="F397" s="55"/>
      <c r="G397" s="35">
        <f t="shared" si="13"/>
        <v>0</v>
      </c>
      <c r="H397" s="59"/>
      <c r="I397" s="57"/>
      <c r="J397" s="79">
        <f t="shared" si="12"/>
        <v>0</v>
      </c>
      <c r="K397" s="79">
        <f t="shared" si="12"/>
        <v>0</v>
      </c>
      <c r="L397" s="79">
        <f t="shared" si="12"/>
        <v>0</v>
      </c>
      <c r="M397" s="78">
        <f t="shared" si="11"/>
        <v>0</v>
      </c>
      <c r="N397" s="162"/>
    </row>
    <row r="398" spans="1:14" s="151" customFormat="1">
      <c r="A398" s="356"/>
      <c r="B398" s="83">
        <f t="shared" si="14"/>
        <v>0</v>
      </c>
      <c r="C398" s="59"/>
      <c r="D398" s="56"/>
      <c r="E398" s="54"/>
      <c r="F398" s="55"/>
      <c r="G398" s="35">
        <f t="shared" si="13"/>
        <v>0</v>
      </c>
      <c r="H398" s="59"/>
      <c r="I398" s="57"/>
      <c r="J398" s="79">
        <f t="shared" si="12"/>
        <v>0</v>
      </c>
      <c r="K398" s="79">
        <f t="shared" si="12"/>
        <v>0</v>
      </c>
      <c r="L398" s="79">
        <f t="shared" si="12"/>
        <v>0</v>
      </c>
      <c r="M398" s="78">
        <f t="shared" si="11"/>
        <v>0</v>
      </c>
      <c r="N398" s="162"/>
    </row>
    <row r="399" spans="1:14" s="151" customFormat="1">
      <c r="A399" s="356"/>
      <c r="B399" s="83">
        <f t="shared" si="14"/>
        <v>0</v>
      </c>
      <c r="C399" s="59"/>
      <c r="D399" s="56"/>
      <c r="E399" s="54"/>
      <c r="F399" s="55"/>
      <c r="G399" s="35">
        <f t="shared" si="13"/>
        <v>0</v>
      </c>
      <c r="H399" s="59"/>
      <c r="I399" s="57"/>
      <c r="J399" s="79">
        <f t="shared" si="12"/>
        <v>0</v>
      </c>
      <c r="K399" s="79">
        <f t="shared" si="12"/>
        <v>0</v>
      </c>
      <c r="L399" s="79">
        <f t="shared" si="12"/>
        <v>0</v>
      </c>
      <c r="M399" s="78">
        <f t="shared" si="11"/>
        <v>0</v>
      </c>
      <c r="N399" s="162"/>
    </row>
    <row r="400" spans="1:14" s="151" customFormat="1">
      <c r="A400" s="356"/>
      <c r="B400" s="83">
        <f t="shared" si="14"/>
        <v>0</v>
      </c>
      <c r="C400" s="59"/>
      <c r="D400" s="56"/>
      <c r="E400" s="54"/>
      <c r="F400" s="55"/>
      <c r="G400" s="35">
        <f t="shared" si="13"/>
        <v>0</v>
      </c>
      <c r="H400" s="59"/>
      <c r="I400" s="57"/>
      <c r="J400" s="79">
        <f t="shared" si="12"/>
        <v>0</v>
      </c>
      <c r="K400" s="79">
        <f t="shared" si="12"/>
        <v>0</v>
      </c>
      <c r="L400" s="79">
        <f t="shared" si="12"/>
        <v>0</v>
      </c>
      <c r="M400" s="78">
        <f t="shared" si="12"/>
        <v>0</v>
      </c>
      <c r="N400" s="162"/>
    </row>
    <row r="401" spans="1:14" s="151" customFormat="1">
      <c r="A401" s="356"/>
      <c r="B401" s="83">
        <f t="shared" si="14"/>
        <v>0</v>
      </c>
      <c r="C401" s="59"/>
      <c r="D401" s="56"/>
      <c r="E401" s="54"/>
      <c r="F401" s="55"/>
      <c r="G401" s="35">
        <f t="shared" si="13"/>
        <v>0</v>
      </c>
      <c r="H401" s="59"/>
      <c r="I401" s="57"/>
      <c r="J401" s="79">
        <f t="shared" ref="J401:M420" si="15">+IF($G401=J$191,$I401,0)</f>
        <v>0</v>
      </c>
      <c r="K401" s="79">
        <f t="shared" si="15"/>
        <v>0</v>
      </c>
      <c r="L401" s="79">
        <f t="shared" si="15"/>
        <v>0</v>
      </c>
      <c r="M401" s="78">
        <f t="shared" si="15"/>
        <v>0</v>
      </c>
      <c r="N401" s="162"/>
    </row>
    <row r="402" spans="1:14" s="151" customFormat="1">
      <c r="A402" s="356"/>
      <c r="B402" s="83">
        <f t="shared" si="14"/>
        <v>0</v>
      </c>
      <c r="C402" s="59"/>
      <c r="D402" s="56"/>
      <c r="E402" s="54"/>
      <c r="F402" s="55"/>
      <c r="G402" s="35">
        <f t="shared" si="13"/>
        <v>0</v>
      </c>
      <c r="H402" s="59"/>
      <c r="I402" s="57"/>
      <c r="J402" s="79">
        <f t="shared" si="15"/>
        <v>0</v>
      </c>
      <c r="K402" s="79">
        <f t="shared" si="15"/>
        <v>0</v>
      </c>
      <c r="L402" s="79">
        <f t="shared" si="15"/>
        <v>0</v>
      </c>
      <c r="M402" s="78">
        <f t="shared" si="15"/>
        <v>0</v>
      </c>
      <c r="N402" s="162"/>
    </row>
    <row r="403" spans="1:14" s="151" customFormat="1">
      <c r="A403" s="356"/>
      <c r="B403" s="83">
        <f t="shared" si="14"/>
        <v>0</v>
      </c>
      <c r="C403" s="59"/>
      <c r="D403" s="56"/>
      <c r="E403" s="54"/>
      <c r="F403" s="55"/>
      <c r="G403" s="35">
        <f t="shared" si="13"/>
        <v>0</v>
      </c>
      <c r="H403" s="59"/>
      <c r="I403" s="57"/>
      <c r="J403" s="79">
        <f t="shared" si="15"/>
        <v>0</v>
      </c>
      <c r="K403" s="79">
        <f t="shared" si="15"/>
        <v>0</v>
      </c>
      <c r="L403" s="79">
        <f t="shared" si="15"/>
        <v>0</v>
      </c>
      <c r="M403" s="78">
        <f t="shared" si="15"/>
        <v>0</v>
      </c>
      <c r="N403" s="162"/>
    </row>
    <row r="404" spans="1:14" s="151" customFormat="1">
      <c r="A404" s="356"/>
      <c r="B404" s="83">
        <f t="shared" si="14"/>
        <v>0</v>
      </c>
      <c r="C404" s="59"/>
      <c r="D404" s="56"/>
      <c r="E404" s="54"/>
      <c r="F404" s="55"/>
      <c r="G404" s="35">
        <f t="shared" si="13"/>
        <v>0</v>
      </c>
      <c r="H404" s="59"/>
      <c r="I404" s="57"/>
      <c r="J404" s="79">
        <f t="shared" si="15"/>
        <v>0</v>
      </c>
      <c r="K404" s="79">
        <f t="shared" si="15"/>
        <v>0</v>
      </c>
      <c r="L404" s="79">
        <f t="shared" si="15"/>
        <v>0</v>
      </c>
      <c r="M404" s="78">
        <f t="shared" si="15"/>
        <v>0</v>
      </c>
      <c r="N404" s="162"/>
    </row>
    <row r="405" spans="1:14" s="151" customFormat="1">
      <c r="A405" s="356"/>
      <c r="B405" s="83">
        <f t="shared" si="14"/>
        <v>0</v>
      </c>
      <c r="C405" s="59"/>
      <c r="D405" s="56"/>
      <c r="E405" s="54"/>
      <c r="F405" s="55"/>
      <c r="G405" s="35">
        <f t="shared" si="13"/>
        <v>0</v>
      </c>
      <c r="H405" s="59"/>
      <c r="I405" s="57"/>
      <c r="J405" s="79">
        <f t="shared" si="15"/>
        <v>0</v>
      </c>
      <c r="K405" s="79">
        <f t="shared" si="15"/>
        <v>0</v>
      </c>
      <c r="L405" s="79">
        <f t="shared" si="15"/>
        <v>0</v>
      </c>
      <c r="M405" s="78">
        <f t="shared" si="15"/>
        <v>0</v>
      </c>
      <c r="N405" s="162"/>
    </row>
    <row r="406" spans="1:14" s="151" customFormat="1">
      <c r="A406" s="356"/>
      <c r="B406" s="83">
        <f t="shared" si="14"/>
        <v>0</v>
      </c>
      <c r="C406" s="59"/>
      <c r="D406" s="56"/>
      <c r="E406" s="54"/>
      <c r="F406" s="55"/>
      <c r="G406" s="35">
        <f t="shared" si="13"/>
        <v>0</v>
      </c>
      <c r="H406" s="59"/>
      <c r="I406" s="57"/>
      <c r="J406" s="79">
        <f t="shared" si="15"/>
        <v>0</v>
      </c>
      <c r="K406" s="79">
        <f t="shared" si="15"/>
        <v>0</v>
      </c>
      <c r="L406" s="79">
        <f t="shared" si="15"/>
        <v>0</v>
      </c>
      <c r="M406" s="78">
        <f t="shared" si="15"/>
        <v>0</v>
      </c>
      <c r="N406" s="162"/>
    </row>
    <row r="407" spans="1:14" s="151" customFormat="1">
      <c r="A407" s="356"/>
      <c r="B407" s="83">
        <f t="shared" si="14"/>
        <v>0</v>
      </c>
      <c r="C407" s="59"/>
      <c r="D407" s="56"/>
      <c r="E407" s="54"/>
      <c r="F407" s="55"/>
      <c r="G407" s="35">
        <f t="shared" si="13"/>
        <v>0</v>
      </c>
      <c r="H407" s="59"/>
      <c r="I407" s="57"/>
      <c r="J407" s="79">
        <f t="shared" si="15"/>
        <v>0</v>
      </c>
      <c r="K407" s="79">
        <f t="shared" si="15"/>
        <v>0</v>
      </c>
      <c r="L407" s="79">
        <f t="shared" si="15"/>
        <v>0</v>
      </c>
      <c r="M407" s="78">
        <f t="shared" si="15"/>
        <v>0</v>
      </c>
      <c r="N407" s="162"/>
    </row>
    <row r="408" spans="1:14" s="151" customFormat="1">
      <c r="A408" s="356"/>
      <c r="B408" s="83">
        <f t="shared" si="14"/>
        <v>0</v>
      </c>
      <c r="C408" s="59"/>
      <c r="D408" s="56"/>
      <c r="E408" s="54"/>
      <c r="F408" s="55"/>
      <c r="G408" s="35">
        <f t="shared" si="13"/>
        <v>0</v>
      </c>
      <c r="H408" s="59"/>
      <c r="I408" s="57"/>
      <c r="J408" s="79">
        <f t="shared" si="15"/>
        <v>0</v>
      </c>
      <c r="K408" s="79">
        <f t="shared" si="15"/>
        <v>0</v>
      </c>
      <c r="L408" s="79">
        <f t="shared" si="15"/>
        <v>0</v>
      </c>
      <c r="M408" s="78">
        <f t="shared" si="15"/>
        <v>0</v>
      </c>
      <c r="N408" s="162"/>
    </row>
    <row r="409" spans="1:14" s="151" customFormat="1">
      <c r="A409" s="356"/>
      <c r="B409" s="83">
        <f t="shared" si="14"/>
        <v>0</v>
      </c>
      <c r="C409" s="59"/>
      <c r="D409" s="56"/>
      <c r="E409" s="54"/>
      <c r="F409" s="55"/>
      <c r="G409" s="35">
        <f t="shared" si="13"/>
        <v>0</v>
      </c>
      <c r="H409" s="59"/>
      <c r="I409" s="57"/>
      <c r="J409" s="79">
        <f t="shared" si="15"/>
        <v>0</v>
      </c>
      <c r="K409" s="79">
        <f t="shared" si="15"/>
        <v>0</v>
      </c>
      <c r="L409" s="79">
        <f t="shared" si="15"/>
        <v>0</v>
      </c>
      <c r="M409" s="78">
        <f t="shared" si="15"/>
        <v>0</v>
      </c>
      <c r="N409" s="162"/>
    </row>
    <row r="410" spans="1:14" s="151" customFormat="1">
      <c r="A410" s="356"/>
      <c r="B410" s="83">
        <f t="shared" si="14"/>
        <v>0</v>
      </c>
      <c r="C410" s="59"/>
      <c r="D410" s="56"/>
      <c r="E410" s="54"/>
      <c r="F410" s="55"/>
      <c r="G410" s="35">
        <f t="shared" si="13"/>
        <v>0</v>
      </c>
      <c r="H410" s="59"/>
      <c r="I410" s="57"/>
      <c r="J410" s="79">
        <f t="shared" si="15"/>
        <v>0</v>
      </c>
      <c r="K410" s="79">
        <f t="shared" si="15"/>
        <v>0</v>
      </c>
      <c r="L410" s="79">
        <f t="shared" si="15"/>
        <v>0</v>
      </c>
      <c r="M410" s="78">
        <f t="shared" si="15"/>
        <v>0</v>
      </c>
      <c r="N410" s="162"/>
    </row>
    <row r="411" spans="1:14" s="151" customFormat="1">
      <c r="A411" s="356"/>
      <c r="B411" s="83">
        <f t="shared" si="14"/>
        <v>0</v>
      </c>
      <c r="C411" s="59"/>
      <c r="D411" s="56"/>
      <c r="E411" s="54"/>
      <c r="F411" s="55"/>
      <c r="G411" s="35">
        <f t="shared" si="13"/>
        <v>0</v>
      </c>
      <c r="H411" s="59"/>
      <c r="I411" s="57"/>
      <c r="J411" s="79">
        <f t="shared" si="15"/>
        <v>0</v>
      </c>
      <c r="K411" s="79">
        <f t="shared" si="15"/>
        <v>0</v>
      </c>
      <c r="L411" s="79">
        <f t="shared" si="15"/>
        <v>0</v>
      </c>
      <c r="M411" s="78">
        <f t="shared" si="15"/>
        <v>0</v>
      </c>
      <c r="N411" s="162"/>
    </row>
    <row r="412" spans="1:14" s="151" customFormat="1">
      <c r="A412" s="356"/>
      <c r="B412" s="83">
        <f t="shared" si="14"/>
        <v>0</v>
      </c>
      <c r="C412" s="59"/>
      <c r="D412" s="56"/>
      <c r="E412" s="54"/>
      <c r="F412" s="55"/>
      <c r="G412" s="35">
        <f t="shared" si="13"/>
        <v>0</v>
      </c>
      <c r="H412" s="59"/>
      <c r="I412" s="57"/>
      <c r="J412" s="79">
        <f t="shared" si="15"/>
        <v>0</v>
      </c>
      <c r="K412" s="79">
        <f t="shared" si="15"/>
        <v>0</v>
      </c>
      <c r="L412" s="79">
        <f t="shared" si="15"/>
        <v>0</v>
      </c>
      <c r="M412" s="78">
        <f t="shared" si="15"/>
        <v>0</v>
      </c>
      <c r="N412" s="162"/>
    </row>
    <row r="413" spans="1:14" s="151" customFormat="1">
      <c r="A413" s="356"/>
      <c r="B413" s="83">
        <f t="shared" si="14"/>
        <v>0</v>
      </c>
      <c r="C413" s="59"/>
      <c r="D413" s="56"/>
      <c r="E413" s="54"/>
      <c r="F413" s="55"/>
      <c r="G413" s="35">
        <f t="shared" si="13"/>
        <v>0</v>
      </c>
      <c r="H413" s="59"/>
      <c r="I413" s="57"/>
      <c r="J413" s="79">
        <f t="shared" si="15"/>
        <v>0</v>
      </c>
      <c r="K413" s="79">
        <f t="shared" si="15"/>
        <v>0</v>
      </c>
      <c r="L413" s="79">
        <f t="shared" si="15"/>
        <v>0</v>
      </c>
      <c r="M413" s="78">
        <f t="shared" si="15"/>
        <v>0</v>
      </c>
      <c r="N413" s="162"/>
    </row>
    <row r="414" spans="1:14" s="151" customFormat="1">
      <c r="A414" s="356"/>
      <c r="B414" s="83">
        <f t="shared" si="14"/>
        <v>0</v>
      </c>
      <c r="C414" s="59"/>
      <c r="D414" s="56"/>
      <c r="E414" s="54"/>
      <c r="F414" s="55"/>
      <c r="G414" s="35">
        <f t="shared" si="13"/>
        <v>0</v>
      </c>
      <c r="H414" s="59"/>
      <c r="I414" s="57"/>
      <c r="J414" s="79">
        <f t="shared" si="15"/>
        <v>0</v>
      </c>
      <c r="K414" s="79">
        <f t="shared" si="15"/>
        <v>0</v>
      </c>
      <c r="L414" s="79">
        <f t="shared" si="15"/>
        <v>0</v>
      </c>
      <c r="M414" s="78">
        <f t="shared" si="15"/>
        <v>0</v>
      </c>
      <c r="N414" s="162"/>
    </row>
    <row r="415" spans="1:14" s="151" customFormat="1">
      <c r="A415" s="356"/>
      <c r="B415" s="83">
        <f t="shared" si="14"/>
        <v>0</v>
      </c>
      <c r="C415" s="59"/>
      <c r="D415" s="56"/>
      <c r="E415" s="54"/>
      <c r="F415" s="55"/>
      <c r="G415" s="35">
        <f t="shared" si="13"/>
        <v>0</v>
      </c>
      <c r="H415" s="59"/>
      <c r="I415" s="57"/>
      <c r="J415" s="79">
        <f t="shared" si="15"/>
        <v>0</v>
      </c>
      <c r="K415" s="79">
        <f t="shared" si="15"/>
        <v>0</v>
      </c>
      <c r="L415" s="79">
        <f t="shared" si="15"/>
        <v>0</v>
      </c>
      <c r="M415" s="78">
        <f t="shared" si="15"/>
        <v>0</v>
      </c>
      <c r="N415" s="162"/>
    </row>
    <row r="416" spans="1:14" s="151" customFormat="1">
      <c r="A416" s="356"/>
      <c r="B416" s="83">
        <f t="shared" si="14"/>
        <v>0</v>
      </c>
      <c r="C416" s="59"/>
      <c r="D416" s="56"/>
      <c r="E416" s="54"/>
      <c r="F416" s="55"/>
      <c r="G416" s="35">
        <f t="shared" si="13"/>
        <v>0</v>
      </c>
      <c r="H416" s="59"/>
      <c r="I416" s="57"/>
      <c r="J416" s="79">
        <f t="shared" si="15"/>
        <v>0</v>
      </c>
      <c r="K416" s="79">
        <f t="shared" si="15"/>
        <v>0</v>
      </c>
      <c r="L416" s="79">
        <f t="shared" si="15"/>
        <v>0</v>
      </c>
      <c r="M416" s="78">
        <f t="shared" si="15"/>
        <v>0</v>
      </c>
      <c r="N416" s="162"/>
    </row>
    <row r="417" spans="1:14" s="151" customFormat="1">
      <c r="A417" s="356"/>
      <c r="B417" s="83">
        <f t="shared" si="14"/>
        <v>0</v>
      </c>
      <c r="C417" s="59"/>
      <c r="D417" s="56"/>
      <c r="E417" s="54"/>
      <c r="F417" s="55"/>
      <c r="G417" s="35">
        <f t="shared" si="13"/>
        <v>0</v>
      </c>
      <c r="H417" s="59"/>
      <c r="I417" s="57"/>
      <c r="J417" s="79">
        <f t="shared" si="15"/>
        <v>0</v>
      </c>
      <c r="K417" s="79">
        <f t="shared" si="15"/>
        <v>0</v>
      </c>
      <c r="L417" s="79">
        <f t="shared" si="15"/>
        <v>0</v>
      </c>
      <c r="M417" s="78">
        <f t="shared" si="15"/>
        <v>0</v>
      </c>
      <c r="N417" s="162"/>
    </row>
    <row r="418" spans="1:14" s="151" customFormat="1">
      <c r="A418" s="356"/>
      <c r="B418" s="83">
        <f t="shared" si="14"/>
        <v>0</v>
      </c>
      <c r="C418" s="59"/>
      <c r="D418" s="56"/>
      <c r="E418" s="54"/>
      <c r="F418" s="55"/>
      <c r="G418" s="35">
        <f t="shared" si="13"/>
        <v>0</v>
      </c>
      <c r="H418" s="59"/>
      <c r="I418" s="57"/>
      <c r="J418" s="79">
        <f t="shared" si="15"/>
        <v>0</v>
      </c>
      <c r="K418" s="79">
        <f t="shared" si="15"/>
        <v>0</v>
      </c>
      <c r="L418" s="79">
        <f t="shared" si="15"/>
        <v>0</v>
      </c>
      <c r="M418" s="78">
        <f t="shared" si="15"/>
        <v>0</v>
      </c>
      <c r="N418" s="162"/>
    </row>
    <row r="419" spans="1:14" s="151" customFormat="1">
      <c r="A419" s="356"/>
      <c r="B419" s="83">
        <f t="shared" si="14"/>
        <v>0</v>
      </c>
      <c r="C419" s="59"/>
      <c r="D419" s="56"/>
      <c r="E419" s="54"/>
      <c r="F419" s="55"/>
      <c r="G419" s="35">
        <f t="shared" si="13"/>
        <v>0</v>
      </c>
      <c r="H419" s="59"/>
      <c r="I419" s="57"/>
      <c r="J419" s="79">
        <f t="shared" si="15"/>
        <v>0</v>
      </c>
      <c r="K419" s="79">
        <f t="shared" si="15"/>
        <v>0</v>
      </c>
      <c r="L419" s="79">
        <f t="shared" si="15"/>
        <v>0</v>
      </c>
      <c r="M419" s="78">
        <f t="shared" si="15"/>
        <v>0</v>
      </c>
      <c r="N419" s="162"/>
    </row>
    <row r="420" spans="1:14" s="151" customFormat="1">
      <c r="A420" s="356"/>
      <c r="B420" s="83">
        <f t="shared" si="14"/>
        <v>0</v>
      </c>
      <c r="C420" s="59"/>
      <c r="D420" s="56"/>
      <c r="E420" s="54"/>
      <c r="F420" s="55"/>
      <c r="G420" s="35">
        <f t="shared" si="13"/>
        <v>0</v>
      </c>
      <c r="H420" s="59"/>
      <c r="I420" s="57"/>
      <c r="J420" s="79">
        <f t="shared" si="15"/>
        <v>0</v>
      </c>
      <c r="K420" s="79">
        <f t="shared" si="15"/>
        <v>0</v>
      </c>
      <c r="L420" s="79">
        <f t="shared" si="15"/>
        <v>0</v>
      </c>
      <c r="M420" s="78">
        <f t="shared" si="15"/>
        <v>0</v>
      </c>
      <c r="N420" s="162"/>
    </row>
    <row r="421" spans="1:14" s="151" customFormat="1" ht="12">
      <c r="E421" s="153"/>
      <c r="F421" s="153"/>
      <c r="G421" s="153"/>
      <c r="I421" s="153"/>
      <c r="J421" s="153"/>
      <c r="K421" s="153"/>
      <c r="L421" s="153"/>
      <c r="M421" s="153"/>
      <c r="N421" s="144"/>
    </row>
  </sheetData>
  <sheetProtection password="8A86" sheet="1"/>
  <mergeCells count="1">
    <mergeCell ref="B182:N182"/>
  </mergeCells>
  <conditionalFormatting sqref="J192:L420">
    <cfRule type="cellIs" dxfId="14" priority="5" stopIfTrue="1" operator="greaterThan">
      <formula>0</formula>
    </cfRule>
  </conditionalFormatting>
  <conditionalFormatting sqref="M192:M420">
    <cfRule type="cellIs" dxfId="13" priority="3" stopIfTrue="1" operator="greaterThan">
      <formula>0</formula>
    </cfRule>
  </conditionalFormatting>
  <conditionalFormatting sqref="G192:G420">
    <cfRule type="cellIs" dxfId="12" priority="1" stopIfTrue="1" operator="equal">
      <formula>0</formula>
    </cfRule>
  </conditionalFormatting>
  <dataValidations count="7">
    <dataValidation type="list" allowBlank="1" showInputMessage="1" showErrorMessage="1" sqref="D192:D420" xr:uid="{A6F01D0C-F34F-4887-8CD5-3F8081E1B94E}">
      <formula1>$D$1:$D$12</formula1>
    </dataValidation>
    <dataValidation type="whole" operator="greaterThan" allowBlank="1" showInputMessage="1" showErrorMessage="1" error="zadajte celé číslo" sqref="I193" xr:uid="{CB1E1B77-D201-465D-81FD-79E924D2484F}">
      <formula1>0</formula1>
    </dataValidation>
    <dataValidation type="list" allowBlank="1" showInputMessage="1" showErrorMessage="1" sqref="C192:C420" xr:uid="{A107D953-2EAA-4E59-86B7-E48CAAA6712D}">
      <formula1>OFFSET($C$1,$O$1-1,0,$O$2,1)</formula1>
    </dataValidation>
    <dataValidation type="whole" operator="greaterThan" allowBlank="1" showInputMessage="1" showErrorMessage="1" sqref="I192 I194:I420" xr:uid="{1C57C76B-9574-44F2-A79D-0928684CD74D}">
      <formula1>0</formula1>
    </dataValidation>
    <dataValidation type="whole" allowBlank="1" showInputMessage="1" showErrorMessage="1" error="zadajte označenie mesiaca - celé číslo v rozsahu 1 - 12" sqref="E192:E420" xr:uid="{F02159B5-F50F-42F1-BAE4-E56631729E68}">
      <formula1>1</formula1>
      <formula2>12</formula2>
    </dataValidation>
    <dataValidation type="list" allowBlank="1" showInputMessage="1" showErrorMessage="1" sqref="A192:A420" xr:uid="{7FFC35D0-B244-4437-AA3B-20F15F043D90}">
      <formula1>"Dospelí, MládežJ1, MládežJ2"</formula1>
    </dataValidation>
    <dataValidation type="list" allowBlank="1" showInputMessage="1" showErrorMessage="1" error="Zadajte rok 2021 až 2024." sqref="F192:F420" xr:uid="{DB7247E2-4D67-46AB-AA27-DE7F537BAB2C}">
      <formula1>"2021,2022,2023,2024"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&amp;L&amp;F, &amp;A&amp;Cstrana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DCA6-7687-4063-A9CA-7F680DCBCB8F}">
  <sheetPr codeName="Hárok10"/>
  <dimension ref="A1:P224"/>
  <sheetViews>
    <sheetView topLeftCell="A39" workbookViewId="0">
      <selection activeCell="B39" sqref="B39"/>
    </sheetView>
  </sheetViews>
  <sheetFormatPr defaultRowHeight="12.75"/>
  <cols>
    <col min="1" max="1" width="3.42578125" style="164" customWidth="1"/>
    <col min="2" max="2" width="25.7109375" style="165" customWidth="1"/>
    <col min="3" max="5" width="6.7109375" style="165" customWidth="1"/>
    <col min="6" max="6" width="20.7109375" style="165" customWidth="1"/>
    <col min="7" max="7" width="1.5703125" style="165" customWidth="1"/>
    <col min="8" max="10" width="6.7109375" style="165" customWidth="1"/>
    <col min="11" max="11" width="20.7109375" style="165" customWidth="1"/>
    <col min="12" max="12" width="1.5703125" style="165" customWidth="1"/>
    <col min="13" max="15" width="6.7109375" style="165" customWidth="1"/>
    <col min="16" max="16" width="20.7109375" style="165" customWidth="1"/>
    <col min="17" max="16384" width="9.140625" style="165"/>
  </cols>
  <sheetData>
    <row r="1" spans="2:16" hidden="1">
      <c r="B1" s="203" t="str">
        <f>+ciselniky!O6</f>
        <v>americký futbal</v>
      </c>
      <c r="C1" s="203" t="s">
        <v>62</v>
      </c>
      <c r="E1" s="331">
        <f>MATCH(B41,B1:B34,0)</f>
        <v>32</v>
      </c>
      <c r="F1" s="203" t="str">
        <f>+ciselniky!S6</f>
        <v>americký futbal</v>
      </c>
      <c r="H1" s="99">
        <f>MATCH(B41,B1:B34,0)</f>
        <v>32</v>
      </c>
      <c r="J1" s="99"/>
      <c r="K1" s="60"/>
      <c r="M1" s="102"/>
      <c r="O1" s="99"/>
      <c r="P1" s="203"/>
    </row>
    <row r="2" spans="2:16" hidden="1">
      <c r="B2" s="203" t="str">
        <f>+ciselniky!O7</f>
        <v>americký futbal</v>
      </c>
      <c r="C2" s="203" t="str">
        <f>+ciselniky!P7</f>
        <v>vlajkový americký futbal</v>
      </c>
      <c r="E2" s="99">
        <f>+COUNTIF(B1:B34,B41)</f>
        <v>3</v>
      </c>
      <c r="F2" s="203" t="str">
        <f>+ciselniky!S7</f>
        <v>baseball</v>
      </c>
      <c r="H2" s="102">
        <f>+E2</f>
        <v>3</v>
      </c>
      <c r="J2" s="99"/>
      <c r="K2" s="60"/>
      <c r="M2" s="102"/>
      <c r="O2" s="99"/>
      <c r="P2" s="205"/>
    </row>
    <row r="3" spans="2:16" hidden="1">
      <c r="B3" s="203" t="str">
        <f>+ciselniky!O8</f>
        <v>americký futbal</v>
      </c>
      <c r="C3" s="203" t="str">
        <f>+ciselniky!P8</f>
        <v>plážový americký futbal</v>
      </c>
      <c r="F3" s="203" t="str">
        <f>+ciselniky!S8</f>
        <v>basketbal</v>
      </c>
      <c r="H3" s="102"/>
      <c r="K3" s="60"/>
      <c r="M3" s="102"/>
      <c r="P3" s="205"/>
    </row>
    <row r="4" spans="2:16" hidden="1">
      <c r="B4" s="203" t="str">
        <f>+ciselniky!O9</f>
        <v>baseball</v>
      </c>
      <c r="C4" s="203" t="str">
        <f>+ciselniky!P9</f>
        <v>baseball</v>
      </c>
      <c r="F4" s="203" t="str">
        <f>+ciselniky!S9</f>
        <v>curling</v>
      </c>
      <c r="H4" s="102"/>
      <c r="K4" s="60"/>
      <c r="M4" s="102"/>
      <c r="P4" s="205"/>
    </row>
    <row r="5" spans="2:16" hidden="1">
      <c r="B5" s="203" t="str">
        <f>+ciselniky!O10</f>
        <v>baseball</v>
      </c>
      <c r="C5" s="203" t="str">
        <f>+ciselniky!P10</f>
        <v>baseball 5</v>
      </c>
      <c r="F5" s="203" t="str">
        <f>+ciselniky!S10</f>
        <v>florbal</v>
      </c>
      <c r="H5" s="102"/>
      <c r="K5" s="60"/>
      <c r="M5" s="102"/>
      <c r="P5" s="205"/>
    </row>
    <row r="6" spans="2:16" hidden="1">
      <c r="B6" s="203" t="str">
        <f>+ciselniky!O11</f>
        <v>basketbal</v>
      </c>
      <c r="C6" s="203" t="str">
        <f>+ciselniky!P11</f>
        <v>basketbal</v>
      </c>
      <c r="F6" s="203" t="str">
        <f>+ciselniky!S11</f>
        <v>futbal</v>
      </c>
      <c r="H6" s="102"/>
      <c r="K6" s="60"/>
      <c r="M6" s="102"/>
      <c r="P6" s="205"/>
    </row>
    <row r="7" spans="2:16" hidden="1">
      <c r="B7" s="203" t="str">
        <f>+ciselniky!O12</f>
        <v>basketbal</v>
      </c>
      <c r="C7" s="203" t="str">
        <f>+ciselniky!P12</f>
        <v>basketbal 3x3</v>
      </c>
      <c r="F7" s="203" t="str">
        <f>+ciselniky!S12</f>
        <v>hádzaná</v>
      </c>
      <c r="H7" s="102"/>
      <c r="K7" s="60"/>
      <c r="M7" s="102"/>
      <c r="P7" s="205"/>
    </row>
    <row r="8" spans="2:16" hidden="1">
      <c r="B8" s="203" t="str">
        <f>+ciselniky!O13</f>
        <v>curling</v>
      </c>
      <c r="C8" s="203" t="str">
        <f>+ciselniky!P13</f>
        <v>curling</v>
      </c>
      <c r="F8" s="203" t="str">
        <f>+ciselniky!S13</f>
        <v>kolieskové korčuľovanie</v>
      </c>
      <c r="H8" s="102"/>
      <c r="K8" s="60"/>
      <c r="M8" s="102"/>
      <c r="P8" s="205"/>
    </row>
    <row r="9" spans="2:16" hidden="1">
      <c r="B9" s="203" t="str">
        <f>+ciselniky!O14</f>
        <v>florbal</v>
      </c>
      <c r="C9" s="203" t="str">
        <f>+ciselniky!P14</f>
        <v>florbal</v>
      </c>
      <c r="F9" s="203" t="str">
        <f>+ciselniky!S14</f>
        <v>korfbal</v>
      </c>
      <c r="H9" s="102"/>
      <c r="K9" s="60"/>
      <c r="M9" s="102"/>
      <c r="P9" s="205"/>
    </row>
    <row r="10" spans="2:16" hidden="1">
      <c r="B10" s="203" t="str">
        <f>+ciselniky!O15</f>
        <v>futbal</v>
      </c>
      <c r="C10" s="203" t="str">
        <f>+ciselniky!P15</f>
        <v>futbal</v>
      </c>
      <c r="F10" s="203" t="str">
        <f>+ciselniky!S15</f>
        <v>ľadový hokej</v>
      </c>
      <c r="H10" s="102"/>
      <c r="K10" s="60"/>
      <c r="M10" s="102"/>
      <c r="P10" s="205"/>
    </row>
    <row r="11" spans="2:16" hidden="1">
      <c r="B11" s="203" t="str">
        <f>+ciselniky!O16</f>
        <v>futbal</v>
      </c>
      <c r="C11" s="203" t="str">
        <f>+ciselniky!P16</f>
        <v>futsal</v>
      </c>
      <c r="F11" s="203" t="str">
        <f>+ciselniky!S16</f>
        <v>lakros</v>
      </c>
      <c r="H11" s="102"/>
      <c r="K11" s="60"/>
      <c r="M11" s="102"/>
      <c r="P11" s="205"/>
    </row>
    <row r="12" spans="2:16" hidden="1">
      <c r="B12" s="203" t="str">
        <f>+ciselniky!O17</f>
        <v>futbal</v>
      </c>
      <c r="C12" s="203" t="str">
        <f>+ciselniky!P17</f>
        <v>plážový futbal</v>
      </c>
      <c r="F12" s="203" t="str">
        <f>+ciselniky!S17</f>
        <v>plavecké športy</v>
      </c>
      <c r="H12" s="102"/>
      <c r="K12" s="60"/>
      <c r="M12" s="102"/>
      <c r="P12" s="205"/>
    </row>
    <row r="13" spans="2:16" hidden="1">
      <c r="B13" s="203" t="str">
        <f>+ciselniky!O18</f>
        <v>hádzaná</v>
      </c>
      <c r="C13" s="203" t="str">
        <f>+ciselniky!P18</f>
        <v>hádzaná</v>
      </c>
      <c r="F13" s="203" t="str">
        <f>+ciselniky!S18</f>
        <v>potápačské športy</v>
      </c>
      <c r="H13" s="102"/>
      <c r="K13" s="60"/>
      <c r="M13" s="102"/>
      <c r="P13" s="205"/>
    </row>
    <row r="14" spans="2:16" hidden="1">
      <c r="B14" s="203" t="str">
        <f>+ciselniky!O19</f>
        <v>hádzaná</v>
      </c>
      <c r="C14" s="203" t="str">
        <f>+ciselniky!P19</f>
        <v>plážová hádzaná</v>
      </c>
      <c r="F14" s="203" t="str">
        <f>+ciselniky!S19</f>
        <v>pozemný hokej</v>
      </c>
      <c r="H14" s="102"/>
      <c r="K14" s="60"/>
      <c r="M14" s="102"/>
      <c r="P14" s="205"/>
    </row>
    <row r="15" spans="2:16" hidden="1">
      <c r="B15" s="203" t="str">
        <f>+ciselniky!O20</f>
        <v>kolieskové korčuľovanie</v>
      </c>
      <c r="C15" s="203" t="str">
        <f>+ciselniky!P20</f>
        <v>inline hokej</v>
      </c>
      <c r="F15" s="203" t="str">
        <f>+ciselniky!S20</f>
        <v>rugby</v>
      </c>
      <c r="H15" s="102"/>
      <c r="K15" s="60"/>
      <c r="M15" s="102"/>
      <c r="P15" s="205"/>
    </row>
    <row r="16" spans="2:16" hidden="1">
      <c r="B16" s="203" t="str">
        <f>+ciselniky!O21</f>
        <v>korfbal</v>
      </c>
      <c r="C16" s="203" t="str">
        <f>+ciselniky!P21</f>
        <v>korfbal</v>
      </c>
      <c r="F16" s="203" t="str">
        <f>+ciselniky!S21</f>
        <v>softbal</v>
      </c>
      <c r="H16" s="102"/>
      <c r="K16" s="60"/>
      <c r="M16" s="102"/>
      <c r="P16" s="205"/>
    </row>
    <row r="17" spans="2:16" hidden="1">
      <c r="B17" s="203" t="str">
        <f>+ciselniky!O22</f>
        <v>ľadový hokej</v>
      </c>
      <c r="C17" s="203" t="str">
        <f>+ciselniky!P22</f>
        <v>ľadový hokej</v>
      </c>
      <c r="F17" s="203" t="str">
        <f>+ciselniky!S22</f>
        <v>športy s lietajúcim diskom</v>
      </c>
      <c r="H17" s="102"/>
      <c r="K17" s="60"/>
      <c r="M17" s="102"/>
      <c r="P17" s="205"/>
    </row>
    <row r="18" spans="2:16" hidden="1">
      <c r="B18" s="203" t="str">
        <f>+ciselniky!O23</f>
        <v>lakros</v>
      </c>
      <c r="C18" s="203" t="str">
        <f>+ciselniky!P23</f>
        <v>field lakros</v>
      </c>
      <c r="F18" s="203" t="str">
        <f>+ciselniky!S23</f>
        <v>volejbal</v>
      </c>
      <c r="H18" s="102"/>
      <c r="M18" s="102"/>
      <c r="P18" s="205"/>
    </row>
    <row r="19" spans="2:16" hidden="1">
      <c r="B19" s="203" t="str">
        <f>+ciselniky!O24</f>
        <v>lakros</v>
      </c>
      <c r="C19" s="203" t="str">
        <f>+ciselniky!P24</f>
        <v>box lakros</v>
      </c>
      <c r="F19" s="203">
        <f>+ciselniky!S24</f>
        <v>0</v>
      </c>
      <c r="H19" s="102"/>
      <c r="M19" s="102"/>
    </row>
    <row r="20" spans="2:16" hidden="1">
      <c r="B20" s="203" t="str">
        <f>+ciselniky!O25</f>
        <v>plavecké športy</v>
      </c>
      <c r="C20" s="203" t="str">
        <f>+ciselniky!P25</f>
        <v>vodné pólo</v>
      </c>
      <c r="F20" s="203">
        <f>+ciselniky!S25</f>
        <v>0</v>
      </c>
      <c r="H20" s="102"/>
      <c r="M20" s="102"/>
    </row>
    <row r="21" spans="2:16" hidden="1">
      <c r="B21" s="203" t="str">
        <f>+ciselniky!O26</f>
        <v>potápačské športy</v>
      </c>
      <c r="C21" s="203" t="str">
        <f>+ciselniky!P26</f>
        <v>ragby pod vodou</v>
      </c>
      <c r="F21" s="203">
        <f>+ciselniky!S26</f>
        <v>0</v>
      </c>
      <c r="H21" s="102"/>
      <c r="M21" s="102"/>
    </row>
    <row r="22" spans="2:16" hidden="1">
      <c r="B22" s="203" t="str">
        <f>+ciselniky!O27</f>
        <v>potápačské športy</v>
      </c>
      <c r="C22" s="203" t="str">
        <f>+ciselniky!P27</f>
        <v>hokej pod vodou</v>
      </c>
      <c r="F22" s="203">
        <f>+ciselniky!S27</f>
        <v>0</v>
      </c>
      <c r="H22" s="102"/>
      <c r="M22" s="102"/>
    </row>
    <row r="23" spans="2:16" hidden="1">
      <c r="B23" s="203" t="str">
        <f>+ciselniky!O28</f>
        <v>pozemný hokej</v>
      </c>
      <c r="C23" s="203" t="str">
        <f>+ciselniky!P28</f>
        <v>pozemný hokej</v>
      </c>
      <c r="F23" s="102"/>
      <c r="H23" s="102"/>
      <c r="M23" s="102"/>
    </row>
    <row r="24" spans="2:16" hidden="1">
      <c r="B24" s="203" t="str">
        <f>+ciselniky!O29</f>
        <v>pozemný hokej</v>
      </c>
      <c r="C24" s="203" t="str">
        <f>+ciselniky!P29</f>
        <v>halový pozemný hokej</v>
      </c>
      <c r="F24" s="102"/>
      <c r="H24" s="102"/>
      <c r="M24" s="102"/>
    </row>
    <row r="25" spans="2:16" hidden="1">
      <c r="B25" s="203" t="str">
        <f>+ciselniky!O30</f>
        <v>rugby</v>
      </c>
      <c r="C25" s="203" t="str">
        <f>+ciselniky!P30</f>
        <v>rugby XV.</v>
      </c>
      <c r="F25" s="102"/>
      <c r="H25" s="102"/>
      <c r="M25" s="102"/>
    </row>
    <row r="26" spans="2:16" hidden="1">
      <c r="B26" s="203" t="str">
        <f>+ciselniky!O31</f>
        <v>rugby</v>
      </c>
      <c r="C26" s="203" t="str">
        <f>+ciselniky!P31</f>
        <v>rugby 7</v>
      </c>
      <c r="F26" s="102"/>
      <c r="H26" s="102"/>
      <c r="M26" s="102"/>
    </row>
    <row r="27" spans="2:16" hidden="1">
      <c r="B27" s="203" t="str">
        <f>+ciselniky!O32</f>
        <v>softbal</v>
      </c>
      <c r="C27" s="203" t="str">
        <f>+ciselniky!P32</f>
        <v>softbal</v>
      </c>
      <c r="F27" s="102"/>
      <c r="H27" s="102"/>
      <c r="M27" s="102"/>
    </row>
    <row r="28" spans="2:16" hidden="1">
      <c r="B28" s="203" t="str">
        <f>+ciselniky!O33</f>
        <v>športy s lietajúcim diskom</v>
      </c>
      <c r="C28" s="203" t="str">
        <f>+ciselniky!P33</f>
        <v>ultimate</v>
      </c>
      <c r="F28" s="102"/>
      <c r="H28" s="102"/>
      <c r="M28" s="102"/>
    </row>
    <row r="29" spans="2:16" hidden="1">
      <c r="B29" s="203" t="str">
        <f>+ciselniky!O34</f>
        <v>športy s lietajúcim diskom</v>
      </c>
      <c r="C29" s="203" t="str">
        <f>+ciselniky!P34</f>
        <v>plážové ultimate</v>
      </c>
      <c r="F29" s="102"/>
      <c r="H29" s="102"/>
      <c r="M29" s="102"/>
    </row>
    <row r="30" spans="2:16" hidden="1">
      <c r="B30" s="203" t="str">
        <f>+ciselniky!O35</f>
        <v>športy s lietajúcim diskom</v>
      </c>
      <c r="C30" s="203" t="str">
        <f>+ciselniky!P35</f>
        <v>guts</v>
      </c>
      <c r="F30" s="102"/>
      <c r="H30" s="102"/>
      <c r="M30" s="102"/>
    </row>
    <row r="31" spans="2:16" hidden="1">
      <c r="B31" s="203" t="str">
        <f>+ciselniky!O36</f>
        <v>volejbal</v>
      </c>
      <c r="C31" s="203" t="str">
        <f>+ciselniky!P36</f>
        <v>volejbal</v>
      </c>
      <c r="F31" s="102"/>
      <c r="H31" s="102"/>
      <c r="M31" s="102"/>
    </row>
    <row r="32" spans="2:16" hidden="1">
      <c r="B32" s="203">
        <f>+ciselniky!O37</f>
        <v>0</v>
      </c>
      <c r="C32" s="203">
        <f>+ciselniky!P37</f>
        <v>0</v>
      </c>
      <c r="F32" s="102"/>
      <c r="H32" s="102"/>
      <c r="M32" s="102"/>
    </row>
    <row r="33" spans="1:16" hidden="1">
      <c r="B33" s="203">
        <f>+ciselniky!O38</f>
        <v>0</v>
      </c>
      <c r="C33" s="203">
        <f>+ciselniky!P38</f>
        <v>0</v>
      </c>
    </row>
    <row r="34" spans="1:16" hidden="1">
      <c r="B34" s="203">
        <f>+ciselniky!O39</f>
        <v>0</v>
      </c>
      <c r="C34" s="203">
        <f>+ciselniky!P39</f>
        <v>0</v>
      </c>
    </row>
    <row r="35" spans="1:16" hidden="1">
      <c r="B35" s="203">
        <f>+ciselniky!O40</f>
        <v>0</v>
      </c>
      <c r="C35" s="203">
        <f>+ciselniky!P40</f>
        <v>0</v>
      </c>
    </row>
    <row r="36" spans="1:16" hidden="1">
      <c r="B36" s="203">
        <f>+ciselniky!O41</f>
        <v>0</v>
      </c>
      <c r="C36" s="203">
        <f>+ciselniky!P41</f>
        <v>0</v>
      </c>
    </row>
    <row r="37" spans="1:16" hidden="1"/>
    <row r="38" spans="1:16" hidden="1"/>
    <row r="39" spans="1:16" ht="18">
      <c r="A39" s="94" t="s">
        <v>611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1:16" ht="18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6" ht="15.75">
      <c r="B41" s="166">
        <f>+ID!C16</f>
        <v>0</v>
      </c>
      <c r="C41" s="410" t="s">
        <v>612</v>
      </c>
      <c r="D41" s="411"/>
      <c r="E41" s="411"/>
      <c r="F41" s="412"/>
      <c r="G41" s="167"/>
      <c r="H41" s="410" t="s">
        <v>613</v>
      </c>
      <c r="I41" s="411"/>
      <c r="J41" s="411"/>
      <c r="K41" s="412"/>
      <c r="L41" s="167"/>
      <c r="M41" s="410" t="s">
        <v>614</v>
      </c>
      <c r="N41" s="411"/>
      <c r="O41" s="411"/>
      <c r="P41" s="412"/>
    </row>
    <row r="42" spans="1:16" ht="15.75">
      <c r="B42" s="168" t="s">
        <v>615</v>
      </c>
      <c r="C42" s="413">
        <f>+IF(H2&gt;=1,INDEX(C1:C34,H1),"odvetvie neexistuje, nevypĺňať")</f>
        <v>0</v>
      </c>
      <c r="D42" s="414"/>
      <c r="E42" s="414"/>
      <c r="F42" s="415"/>
      <c r="G42" s="169"/>
      <c r="H42" s="413">
        <f>+C42</f>
        <v>0</v>
      </c>
      <c r="I42" s="414"/>
      <c r="J42" s="414"/>
      <c r="K42" s="415"/>
      <c r="L42" s="169"/>
      <c r="M42" s="413">
        <f>+H42</f>
        <v>0</v>
      </c>
      <c r="N42" s="414"/>
      <c r="O42" s="414"/>
      <c r="P42" s="415"/>
    </row>
    <row r="44" spans="1:16" ht="41.25" customHeight="1">
      <c r="A44" s="170" t="s">
        <v>616</v>
      </c>
      <c r="B44" s="171" t="s">
        <v>617</v>
      </c>
      <c r="C44" s="172" t="s">
        <v>618</v>
      </c>
      <c r="D44" s="172" t="s">
        <v>619</v>
      </c>
      <c r="E44" s="32" t="s">
        <v>620</v>
      </c>
      <c r="F44" s="173" t="s">
        <v>500</v>
      </c>
      <c r="H44" s="172" t="s">
        <v>618</v>
      </c>
      <c r="I44" s="172" t="s">
        <v>619</v>
      </c>
      <c r="J44" s="32" t="s">
        <v>620</v>
      </c>
      <c r="K44" s="173" t="s">
        <v>500</v>
      </c>
      <c r="M44" s="172" t="s">
        <v>618</v>
      </c>
      <c r="N44" s="172" t="s">
        <v>619</v>
      </c>
      <c r="O44" s="32" t="s">
        <v>620</v>
      </c>
      <c r="P44" s="173" t="s">
        <v>500</v>
      </c>
    </row>
    <row r="45" spans="1:16">
      <c r="B45" s="171"/>
      <c r="C45" s="179"/>
      <c r="D45" s="179"/>
      <c r="E45" s="179"/>
      <c r="F45" s="180"/>
      <c r="H45" s="179"/>
      <c r="I45" s="179"/>
      <c r="J45" s="179"/>
      <c r="K45" s="180"/>
      <c r="M45" s="179"/>
      <c r="N45" s="179"/>
      <c r="O45" s="179"/>
      <c r="P45" s="180"/>
    </row>
    <row r="46" spans="1:16">
      <c r="B46" s="92" t="s">
        <v>621</v>
      </c>
    </row>
    <row r="47" spans="1:16" ht="4.5" customHeight="1"/>
    <row r="48" spans="1:16" ht="52.5" customHeight="1">
      <c r="A48" s="170" t="s">
        <v>622</v>
      </c>
      <c r="B48" s="174" t="s">
        <v>623</v>
      </c>
      <c r="C48" s="172" t="s">
        <v>624</v>
      </c>
      <c r="D48" s="172" t="s">
        <v>625</v>
      </c>
      <c r="E48" s="172" t="s">
        <v>626</v>
      </c>
      <c r="F48" s="173" t="s">
        <v>500</v>
      </c>
      <c r="H48" s="172" t="s">
        <v>624</v>
      </c>
      <c r="I48" s="172" t="s">
        <v>625</v>
      </c>
      <c r="J48" s="172" t="s">
        <v>626</v>
      </c>
      <c r="K48" s="173" t="s">
        <v>500</v>
      </c>
      <c r="M48" s="172" t="s">
        <v>624</v>
      </c>
      <c r="N48" s="172" t="s">
        <v>625</v>
      </c>
      <c r="O48" s="172" t="s">
        <v>626</v>
      </c>
      <c r="P48" s="173" t="s">
        <v>500</v>
      </c>
    </row>
    <row r="49" spans="2:16">
      <c r="B49" s="174"/>
      <c r="C49" s="179"/>
      <c r="D49" s="179"/>
      <c r="E49" s="179"/>
      <c r="F49" s="180"/>
      <c r="H49" s="179"/>
      <c r="I49" s="179"/>
      <c r="J49" s="179"/>
      <c r="K49" s="180"/>
      <c r="M49" s="179"/>
      <c r="N49" s="179"/>
      <c r="O49" s="179"/>
      <c r="P49" s="180"/>
    </row>
    <row r="50" spans="2:16" ht="4.5" customHeight="1">
      <c r="B50" s="175"/>
      <c r="C50" s="176"/>
      <c r="D50" s="176"/>
      <c r="E50" s="176"/>
      <c r="H50" s="176"/>
      <c r="I50" s="176"/>
      <c r="J50" s="176"/>
      <c r="M50" s="176"/>
      <c r="N50" s="176"/>
      <c r="O50" s="176"/>
    </row>
    <row r="51" spans="2:16" ht="76.5" customHeight="1">
      <c r="B51" s="174" t="s">
        <v>627</v>
      </c>
      <c r="C51" s="172" t="s">
        <v>628</v>
      </c>
      <c r="D51" s="172" t="s">
        <v>629</v>
      </c>
      <c r="E51" s="172"/>
      <c r="F51" s="173" t="s">
        <v>630</v>
      </c>
      <c r="H51" s="172" t="s">
        <v>628</v>
      </c>
      <c r="I51" s="172" t="s">
        <v>629</v>
      </c>
      <c r="J51" s="172"/>
      <c r="K51" s="173" t="s">
        <v>630</v>
      </c>
      <c r="M51" s="172" t="s">
        <v>628</v>
      </c>
      <c r="N51" s="172" t="s">
        <v>629</v>
      </c>
      <c r="O51" s="172"/>
      <c r="P51" s="173" t="s">
        <v>630</v>
      </c>
    </row>
    <row r="52" spans="2:16" ht="12.75" customHeight="1">
      <c r="B52" s="177"/>
      <c r="C52" s="179">
        <v>1</v>
      </c>
      <c r="D52" s="179">
        <v>1</v>
      </c>
      <c r="E52" s="172"/>
      <c r="F52" s="91"/>
      <c r="H52" s="179">
        <v>1</v>
      </c>
      <c r="I52" s="179">
        <v>1</v>
      </c>
      <c r="J52" s="172"/>
      <c r="K52" s="91"/>
      <c r="M52" s="179">
        <v>1</v>
      </c>
      <c r="N52" s="179">
        <v>1</v>
      </c>
      <c r="O52" s="172"/>
      <c r="P52" s="91"/>
    </row>
    <row r="53" spans="2:16" ht="12.75" customHeight="1">
      <c r="B53" s="177"/>
      <c r="C53" s="179">
        <v>2</v>
      </c>
      <c r="D53" s="179">
        <v>2</v>
      </c>
      <c r="E53" s="172"/>
      <c r="F53" s="91"/>
      <c r="H53" s="179">
        <v>2</v>
      </c>
      <c r="I53" s="179">
        <v>2</v>
      </c>
      <c r="J53" s="172"/>
      <c r="K53" s="91"/>
      <c r="M53" s="179">
        <v>2</v>
      </c>
      <c r="N53" s="179">
        <v>2</v>
      </c>
      <c r="O53" s="172"/>
      <c r="P53" s="91"/>
    </row>
    <row r="54" spans="2:16" ht="12.75" customHeight="1">
      <c r="B54" s="177"/>
      <c r="C54" s="179">
        <v>3</v>
      </c>
      <c r="D54" s="179">
        <v>3</v>
      </c>
      <c r="E54" s="172"/>
      <c r="F54" s="91"/>
      <c r="H54" s="179">
        <v>3</v>
      </c>
      <c r="I54" s="179">
        <v>3</v>
      </c>
      <c r="J54" s="172"/>
      <c r="K54" s="91"/>
      <c r="M54" s="179">
        <v>3</v>
      </c>
      <c r="N54" s="179">
        <v>3</v>
      </c>
      <c r="O54" s="172"/>
      <c r="P54" s="91"/>
    </row>
    <row r="55" spans="2:16" ht="12.75" customHeight="1">
      <c r="B55" s="177"/>
      <c r="C55" s="179">
        <v>4</v>
      </c>
      <c r="D55" s="179">
        <v>4</v>
      </c>
      <c r="E55" s="172"/>
      <c r="F55" s="91"/>
      <c r="H55" s="179">
        <v>4</v>
      </c>
      <c r="I55" s="179">
        <v>4</v>
      </c>
      <c r="J55" s="172"/>
      <c r="K55" s="91"/>
      <c r="M55" s="179">
        <v>4</v>
      </c>
      <c r="N55" s="179">
        <v>4</v>
      </c>
      <c r="O55" s="172"/>
      <c r="P55" s="91"/>
    </row>
    <row r="56" spans="2:16" ht="12.75" customHeight="1">
      <c r="B56" s="177"/>
      <c r="C56" s="179">
        <v>5</v>
      </c>
      <c r="D56" s="179">
        <v>5</v>
      </c>
      <c r="E56" s="172"/>
      <c r="F56" s="91"/>
      <c r="H56" s="179">
        <v>5</v>
      </c>
      <c r="I56" s="179">
        <v>5</v>
      </c>
      <c r="J56" s="172"/>
      <c r="K56" s="91"/>
      <c r="M56" s="179">
        <v>5</v>
      </c>
      <c r="N56" s="179">
        <v>5</v>
      </c>
      <c r="O56" s="172"/>
      <c r="P56" s="91"/>
    </row>
    <row r="57" spans="2:16" ht="12.75" customHeight="1">
      <c r="B57" s="177"/>
      <c r="C57" s="179">
        <v>6</v>
      </c>
      <c r="D57" s="179">
        <v>6</v>
      </c>
      <c r="E57" s="172"/>
      <c r="F57" s="91"/>
      <c r="H57" s="179">
        <v>6</v>
      </c>
      <c r="I57" s="179">
        <v>6</v>
      </c>
      <c r="J57" s="172"/>
      <c r="K57" s="91"/>
      <c r="M57" s="179">
        <v>6</v>
      </c>
      <c r="N57" s="179">
        <v>6</v>
      </c>
      <c r="O57" s="172"/>
      <c r="P57" s="91"/>
    </row>
    <row r="58" spans="2:16" ht="12.75" customHeight="1">
      <c r="B58" s="177"/>
      <c r="C58" s="179">
        <v>7</v>
      </c>
      <c r="D58" s="179">
        <v>7</v>
      </c>
      <c r="E58" s="172"/>
      <c r="F58" s="91"/>
      <c r="H58" s="179">
        <v>7</v>
      </c>
      <c r="I58" s="179">
        <v>7</v>
      </c>
      <c r="J58" s="172"/>
      <c r="K58" s="91"/>
      <c r="M58" s="179">
        <v>7</v>
      </c>
      <c r="N58" s="179">
        <v>7</v>
      </c>
      <c r="O58" s="172"/>
      <c r="P58" s="91"/>
    </row>
    <row r="59" spans="2:16" ht="12.75" customHeight="1">
      <c r="B59" s="177"/>
      <c r="C59" s="179">
        <v>8</v>
      </c>
      <c r="D59" s="179">
        <v>8</v>
      </c>
      <c r="E59" s="172"/>
      <c r="F59" s="91"/>
      <c r="H59" s="179">
        <v>8</v>
      </c>
      <c r="I59" s="179">
        <v>8</v>
      </c>
      <c r="J59" s="172"/>
      <c r="K59" s="91"/>
      <c r="M59" s="179">
        <v>8</v>
      </c>
      <c r="N59" s="179">
        <v>8</v>
      </c>
      <c r="O59" s="172"/>
      <c r="P59" s="91"/>
    </row>
    <row r="60" spans="2:16" ht="12.75" customHeight="1">
      <c r="B60" s="177"/>
      <c r="C60" s="179">
        <v>9</v>
      </c>
      <c r="D60" s="179">
        <v>9</v>
      </c>
      <c r="E60" s="172"/>
      <c r="F60" s="91"/>
      <c r="H60" s="179">
        <v>9</v>
      </c>
      <c r="I60" s="179">
        <v>9</v>
      </c>
      <c r="J60" s="172"/>
      <c r="K60" s="91"/>
      <c r="M60" s="179">
        <v>9</v>
      </c>
      <c r="N60" s="179">
        <v>9</v>
      </c>
      <c r="O60" s="172"/>
      <c r="P60" s="91"/>
    </row>
    <row r="61" spans="2:16" ht="12.75" customHeight="1">
      <c r="B61" s="177"/>
      <c r="C61" s="179">
        <v>10</v>
      </c>
      <c r="D61" s="179">
        <v>10</v>
      </c>
      <c r="E61" s="172"/>
      <c r="F61" s="91"/>
      <c r="H61" s="179">
        <v>10</v>
      </c>
      <c r="I61" s="179">
        <v>10</v>
      </c>
      <c r="J61" s="172"/>
      <c r="K61" s="91"/>
      <c r="M61" s="179">
        <v>10</v>
      </c>
      <c r="N61" s="179">
        <v>10</v>
      </c>
      <c r="O61" s="172"/>
      <c r="P61" s="91"/>
    </row>
    <row r="62" spans="2:16" ht="12.75" customHeight="1">
      <c r="B62" s="177"/>
      <c r="C62" s="179">
        <v>11</v>
      </c>
      <c r="D62" s="179">
        <v>11</v>
      </c>
      <c r="E62" s="172"/>
      <c r="F62" s="91"/>
      <c r="H62" s="179">
        <v>11</v>
      </c>
      <c r="I62" s="179">
        <v>11</v>
      </c>
      <c r="J62" s="172"/>
      <c r="K62" s="91"/>
      <c r="M62" s="179">
        <v>11</v>
      </c>
      <c r="N62" s="179">
        <v>11</v>
      </c>
      <c r="O62" s="172"/>
      <c r="P62" s="91"/>
    </row>
    <row r="63" spans="2:16" ht="12.75" customHeight="1">
      <c r="B63" s="177"/>
      <c r="C63" s="179">
        <v>12</v>
      </c>
      <c r="D63" s="179">
        <v>12</v>
      </c>
      <c r="E63" s="172"/>
      <c r="F63" s="91"/>
      <c r="H63" s="179">
        <v>12</v>
      </c>
      <c r="I63" s="179">
        <v>12</v>
      </c>
      <c r="J63" s="172"/>
      <c r="K63" s="91"/>
      <c r="M63" s="179">
        <v>12</v>
      </c>
      <c r="N63" s="179">
        <v>12</v>
      </c>
      <c r="O63" s="172"/>
      <c r="P63" s="91"/>
    </row>
    <row r="64" spans="2:16" ht="12.75" customHeight="1">
      <c r="B64" s="177"/>
      <c r="C64" s="179">
        <v>13</v>
      </c>
      <c r="D64" s="179">
        <v>13</v>
      </c>
      <c r="E64" s="172"/>
      <c r="F64" s="91"/>
      <c r="H64" s="179">
        <v>13</v>
      </c>
      <c r="I64" s="179">
        <v>13</v>
      </c>
      <c r="J64" s="172"/>
      <c r="K64" s="91"/>
      <c r="M64" s="179">
        <v>13</v>
      </c>
      <c r="N64" s="179">
        <v>13</v>
      </c>
      <c r="O64" s="172"/>
      <c r="P64" s="91"/>
    </row>
    <row r="65" spans="2:16" ht="12.75" customHeight="1">
      <c r="B65" s="177"/>
      <c r="C65" s="179">
        <v>14</v>
      </c>
      <c r="D65" s="179">
        <v>14</v>
      </c>
      <c r="E65" s="172"/>
      <c r="F65" s="91"/>
      <c r="H65" s="179">
        <v>14</v>
      </c>
      <c r="I65" s="179">
        <v>14</v>
      </c>
      <c r="J65" s="172"/>
      <c r="K65" s="91"/>
      <c r="M65" s="179">
        <v>14</v>
      </c>
      <c r="N65" s="179">
        <v>14</v>
      </c>
      <c r="O65" s="172"/>
      <c r="P65" s="91"/>
    </row>
    <row r="66" spans="2:16" ht="12.75" customHeight="1">
      <c r="B66" s="177"/>
      <c r="C66" s="179">
        <v>15</v>
      </c>
      <c r="D66" s="179">
        <v>15</v>
      </c>
      <c r="E66" s="172"/>
      <c r="F66" s="91"/>
      <c r="H66" s="179">
        <v>15</v>
      </c>
      <c r="I66" s="179">
        <v>15</v>
      </c>
      <c r="J66" s="172"/>
      <c r="K66" s="91"/>
      <c r="M66" s="179">
        <v>15</v>
      </c>
      <c r="N66" s="179">
        <v>15</v>
      </c>
      <c r="O66" s="172"/>
      <c r="P66" s="91"/>
    </row>
    <row r="67" spans="2:16" ht="12.75" customHeight="1">
      <c r="B67" s="177"/>
      <c r="C67" s="179">
        <v>16</v>
      </c>
      <c r="D67" s="179">
        <v>16</v>
      </c>
      <c r="E67" s="172"/>
      <c r="F67" s="91"/>
      <c r="H67" s="179">
        <v>16</v>
      </c>
      <c r="I67" s="179">
        <v>16</v>
      </c>
      <c r="J67" s="172"/>
      <c r="K67" s="91"/>
      <c r="M67" s="179">
        <v>16</v>
      </c>
      <c r="N67" s="179">
        <v>16</v>
      </c>
      <c r="O67" s="172"/>
      <c r="P67" s="91"/>
    </row>
    <row r="68" spans="2:16" ht="12.75" customHeight="1">
      <c r="B68" s="177"/>
      <c r="C68" s="179">
        <v>17</v>
      </c>
      <c r="D68" s="179">
        <v>17</v>
      </c>
      <c r="E68" s="172"/>
      <c r="F68" s="91"/>
      <c r="H68" s="179">
        <v>17</v>
      </c>
      <c r="I68" s="179">
        <v>17</v>
      </c>
      <c r="J68" s="172"/>
      <c r="K68" s="91"/>
      <c r="M68" s="179">
        <v>17</v>
      </c>
      <c r="N68" s="179">
        <v>17</v>
      </c>
      <c r="O68" s="172"/>
      <c r="P68" s="91"/>
    </row>
    <row r="69" spans="2:16" ht="12.75" customHeight="1">
      <c r="B69" s="177"/>
      <c r="C69" s="179">
        <v>18</v>
      </c>
      <c r="D69" s="179">
        <v>18</v>
      </c>
      <c r="E69" s="172"/>
      <c r="F69" s="91"/>
      <c r="H69" s="179">
        <v>18</v>
      </c>
      <c r="I69" s="179">
        <v>18</v>
      </c>
      <c r="J69" s="172"/>
      <c r="K69" s="91"/>
      <c r="M69" s="179">
        <v>18</v>
      </c>
      <c r="N69" s="179">
        <v>18</v>
      </c>
      <c r="O69" s="172"/>
      <c r="P69" s="91"/>
    </row>
    <row r="70" spans="2:16" ht="12.75" customHeight="1">
      <c r="B70" s="177"/>
      <c r="C70" s="179">
        <v>19</v>
      </c>
      <c r="D70" s="179">
        <v>19</v>
      </c>
      <c r="E70" s="172"/>
      <c r="F70" s="91"/>
      <c r="H70" s="179">
        <v>19</v>
      </c>
      <c r="I70" s="179">
        <v>19</v>
      </c>
      <c r="J70" s="172"/>
      <c r="K70" s="91"/>
      <c r="M70" s="179">
        <v>19</v>
      </c>
      <c r="N70" s="179">
        <v>19</v>
      </c>
      <c r="O70" s="172"/>
      <c r="P70" s="91"/>
    </row>
    <row r="71" spans="2:16" ht="12.75" customHeight="1">
      <c r="B71" s="177"/>
      <c r="C71" s="179">
        <v>20</v>
      </c>
      <c r="D71" s="179">
        <v>20</v>
      </c>
      <c r="E71" s="172"/>
      <c r="F71" s="91"/>
      <c r="H71" s="179">
        <v>20</v>
      </c>
      <c r="I71" s="179">
        <v>20</v>
      </c>
      <c r="J71" s="172"/>
      <c r="K71" s="91"/>
      <c r="M71" s="179">
        <v>20</v>
      </c>
      <c r="N71" s="179">
        <v>20</v>
      </c>
      <c r="O71" s="172"/>
      <c r="P71" s="91"/>
    </row>
    <row r="72" spans="2:16" ht="12.75" customHeight="1">
      <c r="B72" s="177"/>
      <c r="C72" s="179">
        <v>21</v>
      </c>
      <c r="D72" s="179">
        <v>21</v>
      </c>
      <c r="E72" s="172"/>
      <c r="F72" s="91"/>
      <c r="H72" s="179">
        <v>21</v>
      </c>
      <c r="I72" s="179">
        <v>21</v>
      </c>
      <c r="J72" s="172"/>
      <c r="K72" s="91"/>
      <c r="M72" s="179">
        <v>21</v>
      </c>
      <c r="N72" s="179">
        <v>21</v>
      </c>
      <c r="O72" s="172"/>
      <c r="P72" s="91"/>
    </row>
    <row r="73" spans="2:16" ht="12.75" customHeight="1">
      <c r="B73" s="177"/>
      <c r="C73" s="179">
        <v>22</v>
      </c>
      <c r="D73" s="179">
        <v>22</v>
      </c>
      <c r="E73" s="172"/>
      <c r="F73" s="91"/>
      <c r="H73" s="179">
        <v>22</v>
      </c>
      <c r="I73" s="179">
        <v>22</v>
      </c>
      <c r="J73" s="172"/>
      <c r="K73" s="91"/>
      <c r="M73" s="179">
        <v>22</v>
      </c>
      <c r="N73" s="179">
        <v>22</v>
      </c>
      <c r="O73" s="172"/>
      <c r="P73" s="91"/>
    </row>
    <row r="74" spans="2:16" ht="12.75" customHeight="1">
      <c r="B74" s="177"/>
      <c r="C74" s="179">
        <v>23</v>
      </c>
      <c r="D74" s="179">
        <v>23</v>
      </c>
      <c r="E74" s="172"/>
      <c r="F74" s="91"/>
      <c r="H74" s="179">
        <v>23</v>
      </c>
      <c r="I74" s="179">
        <v>23</v>
      </c>
      <c r="J74" s="172"/>
      <c r="K74" s="91"/>
      <c r="M74" s="179">
        <v>23</v>
      </c>
      <c r="N74" s="179">
        <v>23</v>
      </c>
      <c r="O74" s="172"/>
      <c r="P74" s="91"/>
    </row>
    <row r="75" spans="2:16" ht="12.75" customHeight="1">
      <c r="B75" s="177"/>
      <c r="C75" s="179">
        <v>24</v>
      </c>
      <c r="D75" s="179">
        <v>24</v>
      </c>
      <c r="E75" s="172"/>
      <c r="F75" s="91"/>
      <c r="H75" s="179">
        <v>24</v>
      </c>
      <c r="I75" s="179">
        <v>24</v>
      </c>
      <c r="J75" s="172"/>
      <c r="K75" s="91"/>
      <c r="M75" s="179">
        <v>24</v>
      </c>
      <c r="N75" s="179">
        <v>24</v>
      </c>
      <c r="O75" s="172"/>
      <c r="P75" s="91"/>
    </row>
    <row r="76" spans="2:16" ht="12.75" customHeight="1">
      <c r="B76" s="177"/>
      <c r="C76" s="179">
        <v>25</v>
      </c>
      <c r="D76" s="179">
        <v>25</v>
      </c>
      <c r="E76" s="172"/>
      <c r="F76" s="91"/>
      <c r="H76" s="179">
        <v>25</v>
      </c>
      <c r="I76" s="179">
        <v>25</v>
      </c>
      <c r="J76" s="172"/>
      <c r="K76" s="91"/>
      <c r="M76" s="179">
        <v>25</v>
      </c>
      <c r="N76" s="179">
        <v>25</v>
      </c>
      <c r="O76" s="172"/>
      <c r="P76" s="91"/>
    </row>
    <row r="77" spans="2:16" ht="12.75" customHeight="1">
      <c r="B77" s="177"/>
      <c r="C77" s="179">
        <v>26</v>
      </c>
      <c r="D77" s="179">
        <v>26</v>
      </c>
      <c r="E77" s="172"/>
      <c r="F77" s="91"/>
      <c r="H77" s="179">
        <v>26</v>
      </c>
      <c r="I77" s="179">
        <v>26</v>
      </c>
      <c r="J77" s="172"/>
      <c r="K77" s="91"/>
      <c r="M77" s="179">
        <v>26</v>
      </c>
      <c r="N77" s="179">
        <v>26</v>
      </c>
      <c r="O77" s="172"/>
      <c r="P77" s="91"/>
    </row>
    <row r="78" spans="2:16" ht="12.75" customHeight="1">
      <c r="B78" s="177"/>
      <c r="C78" s="179">
        <v>27</v>
      </c>
      <c r="D78" s="179">
        <v>27</v>
      </c>
      <c r="E78" s="172"/>
      <c r="F78" s="56"/>
      <c r="H78" s="179">
        <v>27</v>
      </c>
      <c r="I78" s="179">
        <v>27</v>
      </c>
      <c r="J78" s="172"/>
      <c r="K78" s="56"/>
      <c r="M78" s="179">
        <v>27</v>
      </c>
      <c r="N78" s="179">
        <v>27</v>
      </c>
      <c r="O78" s="172"/>
      <c r="P78" s="56"/>
    </row>
    <row r="79" spans="2:16" ht="12.75" customHeight="1">
      <c r="B79" s="175"/>
      <c r="C79" s="179">
        <v>28</v>
      </c>
      <c r="D79" s="179">
        <v>28</v>
      </c>
      <c r="E79" s="172"/>
      <c r="F79" s="56"/>
      <c r="H79" s="179">
        <v>28</v>
      </c>
      <c r="I79" s="179">
        <v>28</v>
      </c>
      <c r="J79" s="172"/>
      <c r="K79" s="56"/>
      <c r="M79" s="179">
        <v>28</v>
      </c>
      <c r="N79" s="179">
        <v>28</v>
      </c>
      <c r="O79" s="172"/>
      <c r="P79" s="56"/>
    </row>
    <row r="80" spans="2:16" ht="12.75" customHeight="1">
      <c r="B80" s="175"/>
      <c r="C80" s="179">
        <v>29</v>
      </c>
      <c r="D80" s="179">
        <v>29</v>
      </c>
      <c r="E80" s="172"/>
      <c r="F80" s="56"/>
      <c r="H80" s="179">
        <v>29</v>
      </c>
      <c r="I80" s="179">
        <v>29</v>
      </c>
      <c r="J80" s="172"/>
      <c r="K80" s="56"/>
      <c r="M80" s="179">
        <v>29</v>
      </c>
      <c r="N80" s="179">
        <v>29</v>
      </c>
      <c r="O80" s="172"/>
      <c r="P80" s="56"/>
    </row>
    <row r="81" spans="1:16" ht="12.75" customHeight="1">
      <c r="B81" s="175"/>
      <c r="C81" s="179">
        <v>30</v>
      </c>
      <c r="D81" s="179">
        <v>30</v>
      </c>
      <c r="E81" s="172"/>
      <c r="F81" s="56"/>
      <c r="H81" s="179">
        <v>30</v>
      </c>
      <c r="I81" s="179">
        <v>30</v>
      </c>
      <c r="J81" s="172"/>
      <c r="K81" s="56"/>
      <c r="M81" s="179">
        <v>30</v>
      </c>
      <c r="N81" s="179">
        <v>30</v>
      </c>
      <c r="O81" s="172"/>
      <c r="P81" s="56"/>
    </row>
    <row r="82" spans="1:16" ht="12.75" customHeight="1">
      <c r="B82" s="175"/>
      <c r="C82" s="179">
        <v>31</v>
      </c>
      <c r="D82" s="179">
        <v>31</v>
      </c>
      <c r="E82" s="172"/>
      <c r="F82" s="56"/>
      <c r="H82" s="179">
        <v>31</v>
      </c>
      <c r="I82" s="179">
        <v>31</v>
      </c>
      <c r="J82" s="172"/>
      <c r="K82" s="56"/>
      <c r="M82" s="179">
        <v>31</v>
      </c>
      <c r="N82" s="179">
        <v>31</v>
      </c>
      <c r="O82" s="172"/>
      <c r="P82" s="56"/>
    </row>
    <row r="83" spans="1:16" ht="12.75" customHeight="1">
      <c r="B83" s="175"/>
      <c r="C83" s="179">
        <v>32</v>
      </c>
      <c r="D83" s="179">
        <v>32</v>
      </c>
      <c r="E83" s="172"/>
      <c r="F83" s="56"/>
      <c r="H83" s="179">
        <v>32</v>
      </c>
      <c r="I83" s="179">
        <v>32</v>
      </c>
      <c r="J83" s="172"/>
      <c r="K83" s="56"/>
      <c r="M83" s="179">
        <v>32</v>
      </c>
      <c r="N83" s="179">
        <v>32</v>
      </c>
      <c r="O83" s="172"/>
      <c r="P83" s="56"/>
    </row>
    <row r="84" spans="1:16">
      <c r="B84" s="92" t="s">
        <v>631</v>
      </c>
    </row>
    <row r="85" spans="1:16" ht="4.5" customHeight="1"/>
    <row r="86" spans="1:16" ht="75.75" customHeight="1">
      <c r="A86" s="170" t="s">
        <v>632</v>
      </c>
      <c r="B86" s="171" t="s">
        <v>633</v>
      </c>
      <c r="C86" s="172" t="s">
        <v>634</v>
      </c>
      <c r="D86" s="172" t="s">
        <v>635</v>
      </c>
      <c r="E86" s="172"/>
      <c r="F86" s="173" t="s">
        <v>500</v>
      </c>
      <c r="H86" s="172" t="s">
        <v>634</v>
      </c>
      <c r="I86" s="172" t="s">
        <v>635</v>
      </c>
      <c r="J86" s="172"/>
      <c r="K86" s="173" t="s">
        <v>500</v>
      </c>
      <c r="M86" s="172" t="s">
        <v>634</v>
      </c>
      <c r="N86" s="172" t="s">
        <v>635</v>
      </c>
      <c r="O86" s="172"/>
      <c r="P86" s="173" t="s">
        <v>500</v>
      </c>
    </row>
    <row r="87" spans="1:16">
      <c r="B87" s="171"/>
      <c r="C87" s="179"/>
      <c r="D87" s="179"/>
      <c r="E87" s="172"/>
      <c r="F87" s="56"/>
      <c r="H87" s="179"/>
      <c r="I87" s="179"/>
      <c r="J87" s="172"/>
      <c r="K87" s="56"/>
      <c r="M87" s="179"/>
      <c r="N87" s="179"/>
      <c r="O87" s="172"/>
      <c r="P87" s="56"/>
    </row>
    <row r="88" spans="1:16">
      <c r="B88" s="92" t="s">
        <v>636</v>
      </c>
    </row>
    <row r="89" spans="1:16" ht="4.5" customHeight="1"/>
    <row r="90" spans="1:16" ht="90" customHeight="1">
      <c r="A90" s="170" t="s">
        <v>637</v>
      </c>
      <c r="B90" s="178" t="s">
        <v>638</v>
      </c>
      <c r="C90" s="172" t="s">
        <v>639</v>
      </c>
      <c r="D90" s="172" t="s">
        <v>640</v>
      </c>
      <c r="E90" s="172"/>
      <c r="F90" s="173" t="s">
        <v>500</v>
      </c>
      <c r="H90" s="172" t="s">
        <v>639</v>
      </c>
      <c r="I90" s="172" t="s">
        <v>640</v>
      </c>
      <c r="J90" s="172"/>
      <c r="K90" s="173" t="s">
        <v>500</v>
      </c>
      <c r="M90" s="172" t="s">
        <v>639</v>
      </c>
      <c r="N90" s="172" t="s">
        <v>640</v>
      </c>
      <c r="O90" s="172"/>
      <c r="P90" s="173" t="s">
        <v>500</v>
      </c>
    </row>
    <row r="91" spans="1:16">
      <c r="B91" s="171"/>
      <c r="C91" s="179"/>
      <c r="D91" s="179"/>
      <c r="E91" s="172"/>
      <c r="F91" s="56"/>
      <c r="H91" s="179"/>
      <c r="I91" s="179"/>
      <c r="J91" s="172"/>
      <c r="K91" s="56"/>
      <c r="M91" s="179"/>
      <c r="N91" s="179"/>
      <c r="O91" s="172"/>
      <c r="P91" s="56"/>
    </row>
    <row r="92" spans="1:16">
      <c r="B92" s="92" t="s">
        <v>641</v>
      </c>
    </row>
    <row r="94" spans="1:16" ht="76.5" customHeight="1">
      <c r="A94" s="170" t="s">
        <v>642</v>
      </c>
      <c r="B94" s="178" t="s">
        <v>643</v>
      </c>
      <c r="C94" s="172" t="s">
        <v>644</v>
      </c>
      <c r="D94" s="172" t="s">
        <v>645</v>
      </c>
      <c r="E94" s="172" t="s">
        <v>646</v>
      </c>
      <c r="F94" s="173" t="s">
        <v>500</v>
      </c>
      <c r="H94" s="172" t="s">
        <v>644</v>
      </c>
      <c r="I94" s="172" t="s">
        <v>645</v>
      </c>
      <c r="J94" s="172" t="s">
        <v>646</v>
      </c>
      <c r="K94" s="173" t="s">
        <v>500</v>
      </c>
      <c r="M94" s="172" t="s">
        <v>644</v>
      </c>
      <c r="N94" s="172" t="s">
        <v>645</v>
      </c>
      <c r="O94" s="172" t="s">
        <v>646</v>
      </c>
      <c r="P94" s="173" t="s">
        <v>500</v>
      </c>
    </row>
    <row r="95" spans="1:16">
      <c r="B95" s="171"/>
      <c r="C95" s="179"/>
      <c r="D95" s="179"/>
      <c r="E95" s="179"/>
      <c r="F95" s="56"/>
      <c r="H95" s="179"/>
      <c r="I95" s="179"/>
      <c r="J95" s="179"/>
      <c r="K95" s="56"/>
      <c r="M95" s="179"/>
      <c r="N95" s="179"/>
      <c r="O95" s="179"/>
      <c r="P95" s="56"/>
    </row>
    <row r="96" spans="1:16">
      <c r="B96" s="92" t="s">
        <v>647</v>
      </c>
    </row>
    <row r="97" spans="1:16" ht="4.5" customHeight="1"/>
    <row r="98" spans="1:16" ht="160.15" customHeight="1">
      <c r="A98" s="170" t="s">
        <v>648</v>
      </c>
      <c r="B98" s="178" t="s">
        <v>649</v>
      </c>
      <c r="C98" s="172" t="s">
        <v>650</v>
      </c>
      <c r="D98" s="172" t="s">
        <v>651</v>
      </c>
      <c r="E98" s="172"/>
      <c r="F98" s="173" t="s">
        <v>500</v>
      </c>
      <c r="H98" s="172" t="s">
        <v>650</v>
      </c>
      <c r="I98" s="172" t="s">
        <v>651</v>
      </c>
      <c r="J98" s="172"/>
      <c r="K98" s="173" t="s">
        <v>500</v>
      </c>
      <c r="M98" s="172" t="s">
        <v>650</v>
      </c>
      <c r="N98" s="172" t="s">
        <v>651</v>
      </c>
      <c r="O98" s="172"/>
      <c r="P98" s="173" t="s">
        <v>500</v>
      </c>
    </row>
    <row r="99" spans="1:16">
      <c r="B99" s="171"/>
      <c r="C99" s="179"/>
      <c r="D99" s="179"/>
      <c r="E99" s="172"/>
      <c r="F99" s="56"/>
      <c r="H99" s="179"/>
      <c r="I99" s="179"/>
      <c r="J99" s="172"/>
      <c r="K99" s="56"/>
      <c r="M99" s="179"/>
      <c r="N99" s="179"/>
      <c r="O99" s="172"/>
      <c r="P99" s="56"/>
    </row>
    <row r="100" spans="1:16">
      <c r="B100" s="92"/>
    </row>
    <row r="101" spans="1:16" ht="18">
      <c r="A101" s="94" t="s">
        <v>652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1:16" ht="18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</row>
    <row r="103" spans="1:16" ht="15.75">
      <c r="B103" s="166">
        <f>+B41</f>
        <v>0</v>
      </c>
      <c r="C103" s="410" t="s">
        <v>612</v>
      </c>
      <c r="D103" s="411"/>
      <c r="E103" s="411"/>
      <c r="F103" s="412"/>
      <c r="G103" s="167"/>
      <c r="H103" s="410" t="s">
        <v>613</v>
      </c>
      <c r="I103" s="411"/>
      <c r="J103" s="411"/>
      <c r="K103" s="412"/>
      <c r="L103" s="167"/>
      <c r="M103" s="410" t="s">
        <v>614</v>
      </c>
      <c r="N103" s="411"/>
      <c r="O103" s="411"/>
      <c r="P103" s="412"/>
    </row>
    <row r="104" spans="1:16" ht="15.75">
      <c r="B104" s="168" t="s">
        <v>653</v>
      </c>
      <c r="C104" s="413">
        <f>+IF(H2&gt;=2,INDEX(C1:C34,H1+1),"odvetvie neexistuje, nevypĺňať")</f>
        <v>0</v>
      </c>
      <c r="D104" s="414"/>
      <c r="E104" s="414"/>
      <c r="F104" s="415"/>
      <c r="G104" s="169"/>
      <c r="H104" s="413">
        <f>+C104</f>
        <v>0</v>
      </c>
      <c r="I104" s="414"/>
      <c r="J104" s="414"/>
      <c r="K104" s="415"/>
      <c r="L104" s="169"/>
      <c r="M104" s="413">
        <f>+H104</f>
        <v>0</v>
      </c>
      <c r="N104" s="414"/>
      <c r="O104" s="414"/>
      <c r="P104" s="415"/>
    </row>
    <row r="106" spans="1:16" ht="41.25" customHeight="1">
      <c r="A106" s="170" t="s">
        <v>616</v>
      </c>
      <c r="B106" s="171" t="s">
        <v>617</v>
      </c>
      <c r="C106" s="172" t="s">
        <v>618</v>
      </c>
      <c r="D106" s="172" t="s">
        <v>619</v>
      </c>
      <c r="E106" s="32" t="s">
        <v>620</v>
      </c>
      <c r="F106" s="173" t="s">
        <v>500</v>
      </c>
      <c r="H106" s="172" t="s">
        <v>618</v>
      </c>
      <c r="I106" s="172" t="s">
        <v>619</v>
      </c>
      <c r="J106" s="32" t="s">
        <v>620</v>
      </c>
      <c r="K106" s="173" t="s">
        <v>500</v>
      </c>
      <c r="M106" s="172" t="s">
        <v>618</v>
      </c>
      <c r="N106" s="172" t="s">
        <v>619</v>
      </c>
      <c r="O106" s="32" t="s">
        <v>620</v>
      </c>
      <c r="P106" s="173" t="s">
        <v>500</v>
      </c>
    </row>
    <row r="107" spans="1:16">
      <c r="B107" s="171"/>
      <c r="C107" s="179"/>
      <c r="D107" s="179"/>
      <c r="E107" s="179"/>
      <c r="F107" s="180"/>
      <c r="H107" s="179"/>
      <c r="I107" s="179"/>
      <c r="J107" s="179"/>
      <c r="K107" s="180"/>
      <c r="M107" s="179"/>
      <c r="N107" s="179"/>
      <c r="O107" s="179"/>
      <c r="P107" s="180"/>
    </row>
    <row r="108" spans="1:16">
      <c r="B108" s="92" t="s">
        <v>621</v>
      </c>
    </row>
    <row r="109" spans="1:16" ht="4.5" customHeight="1"/>
    <row r="110" spans="1:16" ht="52.5" customHeight="1">
      <c r="A110" s="170" t="s">
        <v>622</v>
      </c>
      <c r="B110" s="174" t="s">
        <v>623</v>
      </c>
      <c r="C110" s="172" t="s">
        <v>624</v>
      </c>
      <c r="D110" s="172" t="s">
        <v>625</v>
      </c>
      <c r="E110" s="172" t="s">
        <v>626</v>
      </c>
      <c r="F110" s="173" t="s">
        <v>500</v>
      </c>
      <c r="H110" s="172" t="s">
        <v>624</v>
      </c>
      <c r="I110" s="172" t="s">
        <v>625</v>
      </c>
      <c r="J110" s="172" t="s">
        <v>626</v>
      </c>
      <c r="K110" s="173" t="s">
        <v>500</v>
      </c>
      <c r="M110" s="172" t="s">
        <v>624</v>
      </c>
      <c r="N110" s="172" t="s">
        <v>625</v>
      </c>
      <c r="O110" s="172" t="s">
        <v>626</v>
      </c>
      <c r="P110" s="173" t="s">
        <v>500</v>
      </c>
    </row>
    <row r="111" spans="1:16">
      <c r="B111" s="174"/>
      <c r="C111" s="179"/>
      <c r="D111" s="179"/>
      <c r="E111" s="179"/>
      <c r="F111" s="180"/>
      <c r="H111" s="179"/>
      <c r="I111" s="179"/>
      <c r="J111" s="179"/>
      <c r="K111" s="180"/>
      <c r="M111" s="179"/>
      <c r="N111" s="179"/>
      <c r="O111" s="179"/>
      <c r="P111" s="180"/>
    </row>
    <row r="112" spans="1:16" ht="4.5" customHeight="1">
      <c r="B112" s="175"/>
      <c r="C112" s="176"/>
      <c r="D112" s="176"/>
      <c r="E112" s="176"/>
      <c r="H112" s="176"/>
      <c r="I112" s="176"/>
      <c r="J112" s="176"/>
      <c r="M112" s="176"/>
      <c r="N112" s="176"/>
      <c r="O112" s="176"/>
    </row>
    <row r="113" spans="2:16" ht="76.5" customHeight="1">
      <c r="B113" s="174" t="s">
        <v>627</v>
      </c>
      <c r="C113" s="172" t="s">
        <v>628</v>
      </c>
      <c r="D113" s="172" t="s">
        <v>629</v>
      </c>
      <c r="E113" s="172"/>
      <c r="F113" s="173" t="s">
        <v>630</v>
      </c>
      <c r="H113" s="172" t="s">
        <v>628</v>
      </c>
      <c r="I113" s="172" t="s">
        <v>629</v>
      </c>
      <c r="J113" s="172"/>
      <c r="K113" s="173" t="s">
        <v>630</v>
      </c>
      <c r="M113" s="172" t="s">
        <v>628</v>
      </c>
      <c r="N113" s="172" t="s">
        <v>629</v>
      </c>
      <c r="O113" s="172"/>
      <c r="P113" s="173" t="s">
        <v>630</v>
      </c>
    </row>
    <row r="114" spans="2:16" ht="12.75" customHeight="1">
      <c r="B114" s="177"/>
      <c r="C114" s="179">
        <v>1</v>
      </c>
      <c r="D114" s="179">
        <v>1</v>
      </c>
      <c r="E114" s="172"/>
      <c r="F114" s="91"/>
      <c r="H114" s="179">
        <v>1</v>
      </c>
      <c r="I114" s="179">
        <v>1</v>
      </c>
      <c r="J114" s="172"/>
      <c r="K114" s="91"/>
      <c r="M114" s="179">
        <v>1</v>
      </c>
      <c r="N114" s="179">
        <v>1</v>
      </c>
      <c r="O114" s="172"/>
      <c r="P114" s="91"/>
    </row>
    <row r="115" spans="2:16" ht="12.75" customHeight="1">
      <c r="B115" s="177"/>
      <c r="C115" s="179">
        <v>2</v>
      </c>
      <c r="D115" s="179">
        <v>2</v>
      </c>
      <c r="E115" s="172"/>
      <c r="F115" s="91"/>
      <c r="H115" s="179">
        <v>2</v>
      </c>
      <c r="I115" s="179">
        <v>2</v>
      </c>
      <c r="J115" s="172"/>
      <c r="K115" s="91"/>
      <c r="M115" s="179">
        <v>2</v>
      </c>
      <c r="N115" s="179">
        <v>2</v>
      </c>
      <c r="O115" s="172"/>
      <c r="P115" s="91"/>
    </row>
    <row r="116" spans="2:16" ht="12.75" customHeight="1">
      <c r="B116" s="177"/>
      <c r="C116" s="179">
        <v>3</v>
      </c>
      <c r="D116" s="179">
        <v>3</v>
      </c>
      <c r="E116" s="172"/>
      <c r="F116" s="91"/>
      <c r="H116" s="179">
        <v>3</v>
      </c>
      <c r="I116" s="179">
        <v>3</v>
      </c>
      <c r="J116" s="172"/>
      <c r="K116" s="91"/>
      <c r="M116" s="179">
        <v>3</v>
      </c>
      <c r="N116" s="179">
        <v>3</v>
      </c>
      <c r="O116" s="172"/>
      <c r="P116" s="91"/>
    </row>
    <row r="117" spans="2:16" ht="12.75" customHeight="1">
      <c r="B117" s="177"/>
      <c r="C117" s="179">
        <v>4</v>
      </c>
      <c r="D117" s="179">
        <v>4</v>
      </c>
      <c r="E117" s="172"/>
      <c r="F117" s="91"/>
      <c r="H117" s="179">
        <v>4</v>
      </c>
      <c r="I117" s="179">
        <v>4</v>
      </c>
      <c r="J117" s="172"/>
      <c r="K117" s="91"/>
      <c r="M117" s="179">
        <v>4</v>
      </c>
      <c r="N117" s="179">
        <v>4</v>
      </c>
      <c r="O117" s="172"/>
      <c r="P117" s="91"/>
    </row>
    <row r="118" spans="2:16" ht="12.75" customHeight="1">
      <c r="B118" s="177"/>
      <c r="C118" s="179">
        <v>5</v>
      </c>
      <c r="D118" s="179">
        <v>5</v>
      </c>
      <c r="E118" s="172"/>
      <c r="F118" s="91"/>
      <c r="H118" s="179">
        <v>5</v>
      </c>
      <c r="I118" s="179">
        <v>5</v>
      </c>
      <c r="J118" s="172"/>
      <c r="K118" s="91"/>
      <c r="M118" s="179">
        <v>5</v>
      </c>
      <c r="N118" s="179">
        <v>5</v>
      </c>
      <c r="O118" s="172"/>
      <c r="P118" s="91"/>
    </row>
    <row r="119" spans="2:16" ht="12.75" customHeight="1">
      <c r="B119" s="177"/>
      <c r="C119" s="179">
        <v>6</v>
      </c>
      <c r="D119" s="179">
        <v>6</v>
      </c>
      <c r="E119" s="172"/>
      <c r="F119" s="91"/>
      <c r="H119" s="179">
        <v>6</v>
      </c>
      <c r="I119" s="179">
        <v>6</v>
      </c>
      <c r="J119" s="172"/>
      <c r="K119" s="91"/>
      <c r="M119" s="179">
        <v>6</v>
      </c>
      <c r="N119" s="179">
        <v>6</v>
      </c>
      <c r="O119" s="172"/>
      <c r="P119" s="91"/>
    </row>
    <row r="120" spans="2:16" ht="12.75" customHeight="1">
      <c r="B120" s="177"/>
      <c r="C120" s="179">
        <v>7</v>
      </c>
      <c r="D120" s="179">
        <v>7</v>
      </c>
      <c r="E120" s="172"/>
      <c r="F120" s="91"/>
      <c r="H120" s="179">
        <v>7</v>
      </c>
      <c r="I120" s="179">
        <v>7</v>
      </c>
      <c r="J120" s="172"/>
      <c r="K120" s="91"/>
      <c r="M120" s="179">
        <v>7</v>
      </c>
      <c r="N120" s="179">
        <v>7</v>
      </c>
      <c r="O120" s="172"/>
      <c r="P120" s="91"/>
    </row>
    <row r="121" spans="2:16" ht="12.75" customHeight="1">
      <c r="B121" s="177"/>
      <c r="C121" s="179">
        <v>8</v>
      </c>
      <c r="D121" s="179">
        <v>8</v>
      </c>
      <c r="E121" s="172"/>
      <c r="F121" s="91"/>
      <c r="H121" s="179">
        <v>8</v>
      </c>
      <c r="I121" s="179">
        <v>8</v>
      </c>
      <c r="J121" s="172"/>
      <c r="K121" s="91"/>
      <c r="M121" s="179">
        <v>8</v>
      </c>
      <c r="N121" s="179">
        <v>8</v>
      </c>
      <c r="O121" s="172"/>
      <c r="P121" s="91"/>
    </row>
    <row r="122" spans="2:16" ht="12.75" customHeight="1">
      <c r="B122" s="177"/>
      <c r="C122" s="179">
        <v>9</v>
      </c>
      <c r="D122" s="179">
        <v>9</v>
      </c>
      <c r="E122" s="172"/>
      <c r="F122" s="91"/>
      <c r="H122" s="179">
        <v>9</v>
      </c>
      <c r="I122" s="179">
        <v>9</v>
      </c>
      <c r="J122" s="172"/>
      <c r="K122" s="91"/>
      <c r="M122" s="179">
        <v>9</v>
      </c>
      <c r="N122" s="179">
        <v>9</v>
      </c>
      <c r="O122" s="172"/>
      <c r="P122" s="91"/>
    </row>
    <row r="123" spans="2:16" ht="12.75" customHeight="1">
      <c r="B123" s="177"/>
      <c r="C123" s="179">
        <v>10</v>
      </c>
      <c r="D123" s="179">
        <v>10</v>
      </c>
      <c r="E123" s="172"/>
      <c r="F123" s="91"/>
      <c r="H123" s="179">
        <v>10</v>
      </c>
      <c r="I123" s="179">
        <v>10</v>
      </c>
      <c r="J123" s="172"/>
      <c r="K123" s="91"/>
      <c r="M123" s="179">
        <v>10</v>
      </c>
      <c r="N123" s="179">
        <v>10</v>
      </c>
      <c r="O123" s="172"/>
      <c r="P123" s="91"/>
    </row>
    <row r="124" spans="2:16" ht="12.75" customHeight="1">
      <c r="B124" s="177"/>
      <c r="C124" s="179">
        <v>11</v>
      </c>
      <c r="D124" s="179">
        <v>11</v>
      </c>
      <c r="E124" s="172"/>
      <c r="F124" s="91"/>
      <c r="H124" s="179">
        <v>11</v>
      </c>
      <c r="I124" s="179">
        <v>11</v>
      </c>
      <c r="J124" s="172"/>
      <c r="K124" s="91"/>
      <c r="M124" s="179">
        <v>11</v>
      </c>
      <c r="N124" s="179">
        <v>11</v>
      </c>
      <c r="O124" s="172"/>
      <c r="P124" s="91"/>
    </row>
    <row r="125" spans="2:16" ht="12.75" customHeight="1">
      <c r="B125" s="177"/>
      <c r="C125" s="179">
        <v>12</v>
      </c>
      <c r="D125" s="179">
        <v>12</v>
      </c>
      <c r="E125" s="172"/>
      <c r="F125" s="91"/>
      <c r="H125" s="179">
        <v>12</v>
      </c>
      <c r="I125" s="179">
        <v>12</v>
      </c>
      <c r="J125" s="172"/>
      <c r="K125" s="91"/>
      <c r="M125" s="179">
        <v>12</v>
      </c>
      <c r="N125" s="179">
        <v>12</v>
      </c>
      <c r="O125" s="172"/>
      <c r="P125" s="91"/>
    </row>
    <row r="126" spans="2:16" ht="12.75" customHeight="1">
      <c r="B126" s="177"/>
      <c r="C126" s="179">
        <v>13</v>
      </c>
      <c r="D126" s="179">
        <v>13</v>
      </c>
      <c r="E126" s="172"/>
      <c r="F126" s="91"/>
      <c r="H126" s="179">
        <v>13</v>
      </c>
      <c r="I126" s="179">
        <v>13</v>
      </c>
      <c r="J126" s="172"/>
      <c r="K126" s="91"/>
      <c r="M126" s="179">
        <v>13</v>
      </c>
      <c r="N126" s="179">
        <v>13</v>
      </c>
      <c r="O126" s="172"/>
      <c r="P126" s="91"/>
    </row>
    <row r="127" spans="2:16" ht="12.75" customHeight="1">
      <c r="B127" s="177"/>
      <c r="C127" s="179">
        <v>14</v>
      </c>
      <c r="D127" s="179">
        <v>14</v>
      </c>
      <c r="E127" s="172"/>
      <c r="F127" s="91"/>
      <c r="H127" s="179">
        <v>14</v>
      </c>
      <c r="I127" s="179">
        <v>14</v>
      </c>
      <c r="J127" s="172"/>
      <c r="K127" s="91"/>
      <c r="M127" s="179">
        <v>14</v>
      </c>
      <c r="N127" s="179">
        <v>14</v>
      </c>
      <c r="O127" s="172"/>
      <c r="P127" s="91"/>
    </row>
    <row r="128" spans="2:16" ht="12.75" customHeight="1">
      <c r="B128" s="177"/>
      <c r="C128" s="179">
        <v>15</v>
      </c>
      <c r="D128" s="179">
        <v>15</v>
      </c>
      <c r="E128" s="172"/>
      <c r="F128" s="91"/>
      <c r="H128" s="179">
        <v>15</v>
      </c>
      <c r="I128" s="179">
        <v>15</v>
      </c>
      <c r="J128" s="172"/>
      <c r="K128" s="91"/>
      <c r="M128" s="179">
        <v>15</v>
      </c>
      <c r="N128" s="179">
        <v>15</v>
      </c>
      <c r="O128" s="172"/>
      <c r="P128" s="91"/>
    </row>
    <row r="129" spans="2:16" ht="12.75" customHeight="1">
      <c r="B129" s="177"/>
      <c r="C129" s="179">
        <v>16</v>
      </c>
      <c r="D129" s="179">
        <v>16</v>
      </c>
      <c r="E129" s="172"/>
      <c r="F129" s="91"/>
      <c r="H129" s="179">
        <v>16</v>
      </c>
      <c r="I129" s="179">
        <v>16</v>
      </c>
      <c r="J129" s="172"/>
      <c r="K129" s="91"/>
      <c r="M129" s="179">
        <v>16</v>
      </c>
      <c r="N129" s="179">
        <v>16</v>
      </c>
      <c r="O129" s="172"/>
      <c r="P129" s="91"/>
    </row>
    <row r="130" spans="2:16" ht="12.75" customHeight="1">
      <c r="B130" s="177"/>
      <c r="C130" s="179">
        <v>17</v>
      </c>
      <c r="D130" s="179">
        <v>17</v>
      </c>
      <c r="E130" s="172"/>
      <c r="F130" s="91"/>
      <c r="H130" s="179">
        <v>17</v>
      </c>
      <c r="I130" s="179">
        <v>17</v>
      </c>
      <c r="J130" s="172"/>
      <c r="K130" s="91"/>
      <c r="M130" s="179">
        <v>17</v>
      </c>
      <c r="N130" s="179">
        <v>17</v>
      </c>
      <c r="O130" s="172"/>
      <c r="P130" s="91"/>
    </row>
    <row r="131" spans="2:16" ht="12.75" customHeight="1">
      <c r="B131" s="177"/>
      <c r="C131" s="179">
        <v>18</v>
      </c>
      <c r="D131" s="179">
        <v>18</v>
      </c>
      <c r="E131" s="172"/>
      <c r="F131" s="91"/>
      <c r="H131" s="179">
        <v>18</v>
      </c>
      <c r="I131" s="179">
        <v>18</v>
      </c>
      <c r="J131" s="172"/>
      <c r="K131" s="91"/>
      <c r="M131" s="179">
        <v>18</v>
      </c>
      <c r="N131" s="179">
        <v>18</v>
      </c>
      <c r="O131" s="172"/>
      <c r="P131" s="91"/>
    </row>
    <row r="132" spans="2:16" ht="12.75" customHeight="1">
      <c r="B132" s="177"/>
      <c r="C132" s="179">
        <v>19</v>
      </c>
      <c r="D132" s="179">
        <v>19</v>
      </c>
      <c r="E132" s="172"/>
      <c r="F132" s="91"/>
      <c r="H132" s="179">
        <v>19</v>
      </c>
      <c r="I132" s="179">
        <v>19</v>
      </c>
      <c r="J132" s="172"/>
      <c r="K132" s="91"/>
      <c r="M132" s="179">
        <v>19</v>
      </c>
      <c r="N132" s="179">
        <v>19</v>
      </c>
      <c r="O132" s="172"/>
      <c r="P132" s="91"/>
    </row>
    <row r="133" spans="2:16" ht="12.75" customHeight="1">
      <c r="B133" s="177"/>
      <c r="C133" s="179">
        <v>20</v>
      </c>
      <c r="D133" s="179">
        <v>20</v>
      </c>
      <c r="E133" s="172"/>
      <c r="F133" s="91"/>
      <c r="H133" s="179">
        <v>20</v>
      </c>
      <c r="I133" s="179">
        <v>20</v>
      </c>
      <c r="J133" s="172"/>
      <c r="K133" s="91"/>
      <c r="M133" s="179">
        <v>20</v>
      </c>
      <c r="N133" s="179">
        <v>20</v>
      </c>
      <c r="O133" s="172"/>
      <c r="P133" s="91"/>
    </row>
    <row r="134" spans="2:16" ht="12.75" customHeight="1">
      <c r="B134" s="177"/>
      <c r="C134" s="179">
        <v>21</v>
      </c>
      <c r="D134" s="179">
        <v>21</v>
      </c>
      <c r="E134" s="172"/>
      <c r="F134" s="91"/>
      <c r="H134" s="179">
        <v>21</v>
      </c>
      <c r="I134" s="179">
        <v>21</v>
      </c>
      <c r="J134" s="172"/>
      <c r="K134" s="91"/>
      <c r="M134" s="179">
        <v>21</v>
      </c>
      <c r="N134" s="179">
        <v>21</v>
      </c>
      <c r="O134" s="172"/>
      <c r="P134" s="91"/>
    </row>
    <row r="135" spans="2:16" ht="12.75" customHeight="1">
      <c r="B135" s="177"/>
      <c r="C135" s="179">
        <v>22</v>
      </c>
      <c r="D135" s="179">
        <v>22</v>
      </c>
      <c r="E135" s="172"/>
      <c r="F135" s="91"/>
      <c r="H135" s="179">
        <v>22</v>
      </c>
      <c r="I135" s="179">
        <v>22</v>
      </c>
      <c r="J135" s="172"/>
      <c r="K135" s="91"/>
      <c r="M135" s="179">
        <v>22</v>
      </c>
      <c r="N135" s="179">
        <v>22</v>
      </c>
      <c r="O135" s="172"/>
      <c r="P135" s="91"/>
    </row>
    <row r="136" spans="2:16" ht="12.75" customHeight="1">
      <c r="B136" s="177"/>
      <c r="C136" s="179">
        <v>23</v>
      </c>
      <c r="D136" s="179">
        <v>23</v>
      </c>
      <c r="E136" s="172"/>
      <c r="F136" s="91"/>
      <c r="H136" s="179">
        <v>23</v>
      </c>
      <c r="I136" s="179">
        <v>23</v>
      </c>
      <c r="J136" s="172"/>
      <c r="K136" s="91"/>
      <c r="M136" s="179">
        <v>23</v>
      </c>
      <c r="N136" s="179">
        <v>23</v>
      </c>
      <c r="O136" s="172"/>
      <c r="P136" s="91"/>
    </row>
    <row r="137" spans="2:16" ht="12.75" customHeight="1">
      <c r="B137" s="177"/>
      <c r="C137" s="179">
        <v>24</v>
      </c>
      <c r="D137" s="179">
        <v>24</v>
      </c>
      <c r="E137" s="172"/>
      <c r="F137" s="91"/>
      <c r="H137" s="179">
        <v>24</v>
      </c>
      <c r="I137" s="179">
        <v>24</v>
      </c>
      <c r="J137" s="172"/>
      <c r="K137" s="91"/>
      <c r="M137" s="179">
        <v>24</v>
      </c>
      <c r="N137" s="179">
        <v>24</v>
      </c>
      <c r="O137" s="172"/>
      <c r="P137" s="91"/>
    </row>
    <row r="138" spans="2:16" ht="12.75" customHeight="1">
      <c r="B138" s="177"/>
      <c r="C138" s="179">
        <v>25</v>
      </c>
      <c r="D138" s="179">
        <v>25</v>
      </c>
      <c r="E138" s="172"/>
      <c r="F138" s="91"/>
      <c r="H138" s="179">
        <v>25</v>
      </c>
      <c r="I138" s="179">
        <v>25</v>
      </c>
      <c r="J138" s="172"/>
      <c r="K138" s="91"/>
      <c r="M138" s="179">
        <v>25</v>
      </c>
      <c r="N138" s="179">
        <v>25</v>
      </c>
      <c r="O138" s="172"/>
      <c r="P138" s="91"/>
    </row>
    <row r="139" spans="2:16" ht="12.75" customHeight="1">
      <c r="B139" s="177"/>
      <c r="C139" s="179">
        <v>26</v>
      </c>
      <c r="D139" s="179">
        <v>26</v>
      </c>
      <c r="E139" s="172"/>
      <c r="F139" s="91"/>
      <c r="H139" s="179">
        <v>26</v>
      </c>
      <c r="I139" s="179">
        <v>26</v>
      </c>
      <c r="J139" s="172"/>
      <c r="K139" s="91"/>
      <c r="M139" s="179">
        <v>26</v>
      </c>
      <c r="N139" s="179">
        <v>26</v>
      </c>
      <c r="O139" s="172"/>
      <c r="P139" s="91"/>
    </row>
    <row r="140" spans="2:16" ht="12.75" customHeight="1">
      <c r="B140" s="177"/>
      <c r="C140" s="179">
        <v>27</v>
      </c>
      <c r="D140" s="179">
        <v>27</v>
      </c>
      <c r="E140" s="172"/>
      <c r="F140" s="56"/>
      <c r="H140" s="179">
        <v>27</v>
      </c>
      <c r="I140" s="179">
        <v>27</v>
      </c>
      <c r="J140" s="172"/>
      <c r="K140" s="56"/>
      <c r="M140" s="179">
        <v>27</v>
      </c>
      <c r="N140" s="179">
        <v>27</v>
      </c>
      <c r="O140" s="172"/>
      <c r="P140" s="56"/>
    </row>
    <row r="141" spans="2:16" ht="12.75" customHeight="1">
      <c r="B141" s="175"/>
      <c r="C141" s="179">
        <v>28</v>
      </c>
      <c r="D141" s="179">
        <v>28</v>
      </c>
      <c r="E141" s="172"/>
      <c r="F141" s="56"/>
      <c r="H141" s="179">
        <v>28</v>
      </c>
      <c r="I141" s="179">
        <v>28</v>
      </c>
      <c r="J141" s="172"/>
      <c r="K141" s="56"/>
      <c r="M141" s="179">
        <v>28</v>
      </c>
      <c r="N141" s="179">
        <v>28</v>
      </c>
      <c r="O141" s="172"/>
      <c r="P141" s="56"/>
    </row>
    <row r="142" spans="2:16" ht="12.75" customHeight="1">
      <c r="B142" s="175"/>
      <c r="C142" s="179">
        <v>29</v>
      </c>
      <c r="D142" s="179">
        <v>29</v>
      </c>
      <c r="E142" s="172"/>
      <c r="F142" s="56"/>
      <c r="H142" s="179">
        <v>29</v>
      </c>
      <c r="I142" s="179">
        <v>29</v>
      </c>
      <c r="J142" s="172"/>
      <c r="K142" s="56"/>
      <c r="M142" s="179">
        <v>29</v>
      </c>
      <c r="N142" s="179">
        <v>29</v>
      </c>
      <c r="O142" s="172"/>
      <c r="P142" s="56"/>
    </row>
    <row r="143" spans="2:16" ht="12.75" customHeight="1">
      <c r="B143" s="175"/>
      <c r="C143" s="179">
        <v>30</v>
      </c>
      <c r="D143" s="179">
        <v>30</v>
      </c>
      <c r="E143" s="172"/>
      <c r="F143" s="56"/>
      <c r="H143" s="179">
        <v>30</v>
      </c>
      <c r="I143" s="179">
        <v>30</v>
      </c>
      <c r="J143" s="172"/>
      <c r="K143" s="56"/>
      <c r="M143" s="179">
        <v>30</v>
      </c>
      <c r="N143" s="179">
        <v>30</v>
      </c>
      <c r="O143" s="172"/>
      <c r="P143" s="56"/>
    </row>
    <row r="144" spans="2:16" ht="12.75" customHeight="1">
      <c r="B144" s="175"/>
      <c r="C144" s="179">
        <v>31</v>
      </c>
      <c r="D144" s="179">
        <v>31</v>
      </c>
      <c r="E144" s="172"/>
      <c r="F144" s="56"/>
      <c r="H144" s="179">
        <v>31</v>
      </c>
      <c r="I144" s="179">
        <v>31</v>
      </c>
      <c r="J144" s="172"/>
      <c r="K144" s="56"/>
      <c r="M144" s="179">
        <v>31</v>
      </c>
      <c r="N144" s="179">
        <v>31</v>
      </c>
      <c r="O144" s="172"/>
      <c r="P144" s="56"/>
    </row>
    <row r="145" spans="1:16" ht="12.75" customHeight="1">
      <c r="B145" s="175"/>
      <c r="C145" s="179">
        <v>32</v>
      </c>
      <c r="D145" s="179">
        <v>32</v>
      </c>
      <c r="E145" s="172"/>
      <c r="F145" s="56"/>
      <c r="H145" s="179">
        <v>32</v>
      </c>
      <c r="I145" s="179">
        <v>32</v>
      </c>
      <c r="J145" s="172"/>
      <c r="K145" s="56"/>
      <c r="M145" s="179">
        <v>32</v>
      </c>
      <c r="N145" s="179">
        <v>32</v>
      </c>
      <c r="O145" s="172"/>
      <c r="P145" s="56"/>
    </row>
    <row r="146" spans="1:16">
      <c r="B146" s="92" t="s">
        <v>631</v>
      </c>
    </row>
    <row r="147" spans="1:16" ht="4.5" customHeight="1"/>
    <row r="148" spans="1:16" ht="75.75" customHeight="1">
      <c r="A148" s="170" t="s">
        <v>632</v>
      </c>
      <c r="B148" s="171" t="s">
        <v>633</v>
      </c>
      <c r="C148" s="172" t="s">
        <v>634</v>
      </c>
      <c r="D148" s="172" t="s">
        <v>635</v>
      </c>
      <c r="E148" s="172"/>
      <c r="F148" s="173" t="s">
        <v>500</v>
      </c>
      <c r="H148" s="172" t="s">
        <v>634</v>
      </c>
      <c r="I148" s="172" t="s">
        <v>635</v>
      </c>
      <c r="J148" s="172"/>
      <c r="K148" s="173" t="s">
        <v>500</v>
      </c>
      <c r="M148" s="172" t="s">
        <v>634</v>
      </c>
      <c r="N148" s="172" t="s">
        <v>635</v>
      </c>
      <c r="O148" s="172"/>
      <c r="P148" s="173" t="s">
        <v>500</v>
      </c>
    </row>
    <row r="149" spans="1:16">
      <c r="B149" s="171"/>
      <c r="C149" s="179"/>
      <c r="D149" s="179"/>
      <c r="E149" s="172"/>
      <c r="F149" s="56"/>
      <c r="H149" s="179"/>
      <c r="I149" s="179"/>
      <c r="J149" s="172"/>
      <c r="K149" s="56"/>
      <c r="M149" s="179"/>
      <c r="N149" s="179"/>
      <c r="O149" s="172"/>
      <c r="P149" s="56"/>
    </row>
    <row r="150" spans="1:16">
      <c r="B150" s="92" t="s">
        <v>636</v>
      </c>
    </row>
    <row r="151" spans="1:16" ht="4.5" customHeight="1"/>
    <row r="152" spans="1:16" ht="90" customHeight="1">
      <c r="A152" s="170" t="s">
        <v>637</v>
      </c>
      <c r="B152" s="178" t="s">
        <v>638</v>
      </c>
      <c r="C152" s="172" t="s">
        <v>639</v>
      </c>
      <c r="D152" s="172" t="s">
        <v>640</v>
      </c>
      <c r="E152" s="172"/>
      <c r="F152" s="173" t="s">
        <v>500</v>
      </c>
      <c r="H152" s="172" t="s">
        <v>639</v>
      </c>
      <c r="I152" s="172" t="s">
        <v>640</v>
      </c>
      <c r="J152" s="172"/>
      <c r="K152" s="173" t="s">
        <v>500</v>
      </c>
      <c r="M152" s="172" t="s">
        <v>639</v>
      </c>
      <c r="N152" s="172" t="s">
        <v>640</v>
      </c>
      <c r="O152" s="172"/>
      <c r="P152" s="173" t="s">
        <v>500</v>
      </c>
    </row>
    <row r="153" spans="1:16">
      <c r="B153" s="171"/>
      <c r="C153" s="179"/>
      <c r="D153" s="179"/>
      <c r="E153" s="172"/>
      <c r="F153" s="56"/>
      <c r="H153" s="179"/>
      <c r="I153" s="179"/>
      <c r="J153" s="172"/>
      <c r="K153" s="56"/>
      <c r="M153" s="179"/>
      <c r="N153" s="179"/>
      <c r="O153" s="172"/>
      <c r="P153" s="56"/>
    </row>
    <row r="154" spans="1:16">
      <c r="B154" s="92" t="s">
        <v>641</v>
      </c>
    </row>
    <row r="156" spans="1:16" ht="76.5" customHeight="1">
      <c r="A156" s="170" t="s">
        <v>642</v>
      </c>
      <c r="B156" s="178" t="s">
        <v>643</v>
      </c>
      <c r="C156" s="172" t="s">
        <v>644</v>
      </c>
      <c r="D156" s="172" t="s">
        <v>645</v>
      </c>
      <c r="E156" s="172" t="s">
        <v>646</v>
      </c>
      <c r="F156" s="173" t="s">
        <v>500</v>
      </c>
      <c r="H156" s="172" t="s">
        <v>644</v>
      </c>
      <c r="I156" s="172" t="s">
        <v>645</v>
      </c>
      <c r="J156" s="172" t="s">
        <v>646</v>
      </c>
      <c r="K156" s="173" t="s">
        <v>500</v>
      </c>
      <c r="M156" s="172" t="s">
        <v>644</v>
      </c>
      <c r="N156" s="172" t="s">
        <v>645</v>
      </c>
      <c r="O156" s="172" t="s">
        <v>646</v>
      </c>
      <c r="P156" s="173" t="s">
        <v>500</v>
      </c>
    </row>
    <row r="157" spans="1:16">
      <c r="B157" s="171"/>
      <c r="C157" s="179"/>
      <c r="D157" s="179"/>
      <c r="E157" s="179"/>
      <c r="F157" s="56"/>
      <c r="H157" s="179"/>
      <c r="I157" s="179"/>
      <c r="J157" s="179"/>
      <c r="K157" s="56"/>
      <c r="M157" s="179"/>
      <c r="N157" s="179"/>
      <c r="O157" s="179"/>
      <c r="P157" s="56"/>
    </row>
    <row r="158" spans="1:16">
      <c r="B158" s="92" t="s">
        <v>647</v>
      </c>
    </row>
    <row r="159" spans="1:16" ht="4.5" customHeight="1"/>
    <row r="160" spans="1:16" ht="139.5" customHeight="1">
      <c r="A160" s="170" t="s">
        <v>648</v>
      </c>
      <c r="B160" s="178" t="s">
        <v>649</v>
      </c>
      <c r="C160" s="172" t="s">
        <v>650</v>
      </c>
      <c r="D160" s="172" t="s">
        <v>651</v>
      </c>
      <c r="E160" s="172"/>
      <c r="F160" s="173" t="s">
        <v>500</v>
      </c>
      <c r="H160" s="172" t="s">
        <v>650</v>
      </c>
      <c r="I160" s="172" t="s">
        <v>651</v>
      </c>
      <c r="J160" s="172"/>
      <c r="K160" s="173" t="s">
        <v>500</v>
      </c>
      <c r="M160" s="172" t="s">
        <v>650</v>
      </c>
      <c r="N160" s="172" t="s">
        <v>651</v>
      </c>
      <c r="O160" s="172"/>
      <c r="P160" s="173" t="s">
        <v>500</v>
      </c>
    </row>
    <row r="161" spans="1:16">
      <c r="B161" s="171"/>
      <c r="C161" s="179"/>
      <c r="D161" s="179"/>
      <c r="E161" s="172"/>
      <c r="F161" s="56"/>
      <c r="H161" s="179"/>
      <c r="I161" s="179"/>
      <c r="J161" s="172"/>
      <c r="K161" s="56"/>
      <c r="M161" s="179"/>
      <c r="N161" s="179"/>
      <c r="O161" s="172"/>
      <c r="P161" s="56"/>
    </row>
    <row r="162" spans="1:16">
      <c r="B162" s="92"/>
    </row>
    <row r="163" spans="1:16" ht="18">
      <c r="A163" s="94" t="s">
        <v>654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1:16" ht="18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1:16" ht="15.75">
      <c r="B165" s="166">
        <f>+B41</f>
        <v>0</v>
      </c>
      <c r="C165" s="410" t="s">
        <v>612</v>
      </c>
      <c r="D165" s="411"/>
      <c r="E165" s="411"/>
      <c r="F165" s="412"/>
      <c r="G165" s="167"/>
      <c r="H165" s="410" t="s">
        <v>613</v>
      </c>
      <c r="I165" s="411"/>
      <c r="J165" s="411"/>
      <c r="K165" s="412"/>
      <c r="L165" s="167"/>
      <c r="M165" s="410" t="s">
        <v>614</v>
      </c>
      <c r="N165" s="411"/>
      <c r="O165" s="411"/>
      <c r="P165" s="412"/>
    </row>
    <row r="166" spans="1:16" ht="15.75">
      <c r="B166" s="168" t="s">
        <v>655</v>
      </c>
      <c r="C166" s="413">
        <f>+IF(H2&gt;=3,INDEX(C1:C34,H1+2),"odvetvie neexistuje, nevypĺňať")</f>
        <v>0</v>
      </c>
      <c r="D166" s="414"/>
      <c r="E166" s="414"/>
      <c r="F166" s="415"/>
      <c r="G166" s="169"/>
      <c r="H166" s="413">
        <f>+C166</f>
        <v>0</v>
      </c>
      <c r="I166" s="414"/>
      <c r="J166" s="414"/>
      <c r="K166" s="415"/>
      <c r="L166" s="169"/>
      <c r="M166" s="413">
        <f>+H166</f>
        <v>0</v>
      </c>
      <c r="N166" s="414"/>
      <c r="O166" s="414"/>
      <c r="P166" s="415"/>
    </row>
    <row r="168" spans="1:16" ht="41.25" customHeight="1">
      <c r="A168" s="170" t="s">
        <v>616</v>
      </c>
      <c r="B168" s="171" t="s">
        <v>617</v>
      </c>
      <c r="C168" s="172" t="s">
        <v>618</v>
      </c>
      <c r="D168" s="172" t="s">
        <v>619</v>
      </c>
      <c r="E168" s="32" t="s">
        <v>620</v>
      </c>
      <c r="F168" s="173" t="s">
        <v>500</v>
      </c>
      <c r="H168" s="172" t="s">
        <v>618</v>
      </c>
      <c r="I168" s="172" t="s">
        <v>619</v>
      </c>
      <c r="J168" s="32" t="s">
        <v>620</v>
      </c>
      <c r="K168" s="173" t="s">
        <v>500</v>
      </c>
      <c r="M168" s="172" t="s">
        <v>618</v>
      </c>
      <c r="N168" s="172" t="s">
        <v>619</v>
      </c>
      <c r="O168" s="32" t="s">
        <v>620</v>
      </c>
      <c r="P168" s="173" t="s">
        <v>500</v>
      </c>
    </row>
    <row r="169" spans="1:16">
      <c r="B169" s="171"/>
      <c r="C169" s="179"/>
      <c r="D169" s="179"/>
      <c r="E169" s="179"/>
      <c r="F169" s="180"/>
      <c r="H169" s="179"/>
      <c r="I169" s="179"/>
      <c r="J169" s="179"/>
      <c r="K169" s="180"/>
      <c r="M169" s="179"/>
      <c r="N169" s="179"/>
      <c r="O169" s="179"/>
      <c r="P169" s="180"/>
    </row>
    <row r="170" spans="1:16">
      <c r="B170" s="92" t="s">
        <v>621</v>
      </c>
    </row>
    <row r="171" spans="1:16" ht="4.5" customHeight="1"/>
    <row r="172" spans="1:16" ht="52.5" customHeight="1">
      <c r="A172" s="170" t="s">
        <v>622</v>
      </c>
      <c r="B172" s="174" t="s">
        <v>623</v>
      </c>
      <c r="C172" s="172" t="s">
        <v>624</v>
      </c>
      <c r="D172" s="172" t="s">
        <v>625</v>
      </c>
      <c r="E172" s="172" t="s">
        <v>626</v>
      </c>
      <c r="F172" s="173" t="s">
        <v>500</v>
      </c>
      <c r="H172" s="172" t="s">
        <v>624</v>
      </c>
      <c r="I172" s="172" t="s">
        <v>625</v>
      </c>
      <c r="J172" s="172" t="s">
        <v>626</v>
      </c>
      <c r="K172" s="173" t="s">
        <v>500</v>
      </c>
      <c r="M172" s="172" t="s">
        <v>624</v>
      </c>
      <c r="N172" s="172" t="s">
        <v>625</v>
      </c>
      <c r="O172" s="172" t="s">
        <v>626</v>
      </c>
      <c r="P172" s="173" t="s">
        <v>500</v>
      </c>
    </row>
    <row r="173" spans="1:16">
      <c r="B173" s="174"/>
      <c r="C173" s="179"/>
      <c r="D173" s="179"/>
      <c r="E173" s="179"/>
      <c r="F173" s="180"/>
      <c r="H173" s="179"/>
      <c r="I173" s="179"/>
      <c r="J173" s="179"/>
      <c r="K173" s="180"/>
      <c r="M173" s="179"/>
      <c r="N173" s="179"/>
      <c r="O173" s="179"/>
      <c r="P173" s="180"/>
    </row>
    <row r="174" spans="1:16" ht="4.5" customHeight="1">
      <c r="B174" s="175"/>
      <c r="C174" s="176"/>
      <c r="D174" s="176"/>
      <c r="E174" s="176"/>
      <c r="H174" s="176"/>
      <c r="I174" s="176"/>
      <c r="J174" s="176"/>
      <c r="M174" s="176"/>
      <c r="N174" s="176"/>
      <c r="O174" s="176"/>
    </row>
    <row r="175" spans="1:16" ht="76.5" customHeight="1">
      <c r="B175" s="174" t="s">
        <v>627</v>
      </c>
      <c r="C175" s="172" t="s">
        <v>628</v>
      </c>
      <c r="D175" s="172" t="s">
        <v>629</v>
      </c>
      <c r="E175" s="172"/>
      <c r="F175" s="173" t="s">
        <v>630</v>
      </c>
      <c r="H175" s="172" t="s">
        <v>628</v>
      </c>
      <c r="I175" s="172" t="s">
        <v>629</v>
      </c>
      <c r="J175" s="172"/>
      <c r="K175" s="173" t="s">
        <v>630</v>
      </c>
      <c r="M175" s="172" t="s">
        <v>628</v>
      </c>
      <c r="N175" s="172" t="s">
        <v>629</v>
      </c>
      <c r="O175" s="172"/>
      <c r="P175" s="173" t="s">
        <v>630</v>
      </c>
    </row>
    <row r="176" spans="1:16" ht="12.75" customHeight="1">
      <c r="B176" s="177"/>
      <c r="C176" s="179">
        <v>1</v>
      </c>
      <c r="D176" s="179">
        <v>1</v>
      </c>
      <c r="E176" s="172"/>
      <c r="F176" s="91"/>
      <c r="H176" s="179">
        <v>1</v>
      </c>
      <c r="I176" s="179">
        <v>1</v>
      </c>
      <c r="J176" s="172"/>
      <c r="K176" s="91"/>
      <c r="M176" s="179">
        <v>1</v>
      </c>
      <c r="N176" s="179">
        <v>1</v>
      </c>
      <c r="O176" s="172"/>
      <c r="P176" s="91"/>
    </row>
    <row r="177" spans="2:16" ht="12.75" customHeight="1">
      <c r="B177" s="177"/>
      <c r="C177" s="179">
        <v>2</v>
      </c>
      <c r="D177" s="179">
        <v>2</v>
      </c>
      <c r="E177" s="172"/>
      <c r="F177" s="91"/>
      <c r="H177" s="179">
        <v>2</v>
      </c>
      <c r="I177" s="179">
        <v>2</v>
      </c>
      <c r="J177" s="172"/>
      <c r="K177" s="91"/>
      <c r="M177" s="179">
        <v>2</v>
      </c>
      <c r="N177" s="179">
        <v>2</v>
      </c>
      <c r="O177" s="172"/>
      <c r="P177" s="91"/>
    </row>
    <row r="178" spans="2:16" ht="12.75" customHeight="1">
      <c r="B178" s="177"/>
      <c r="C178" s="179">
        <v>3</v>
      </c>
      <c r="D178" s="179">
        <v>3</v>
      </c>
      <c r="E178" s="172"/>
      <c r="F178" s="91"/>
      <c r="H178" s="179">
        <v>3</v>
      </c>
      <c r="I178" s="179">
        <v>3</v>
      </c>
      <c r="J178" s="172"/>
      <c r="K178" s="91"/>
      <c r="M178" s="179">
        <v>3</v>
      </c>
      <c r="N178" s="179">
        <v>3</v>
      </c>
      <c r="O178" s="172"/>
      <c r="P178" s="91"/>
    </row>
    <row r="179" spans="2:16" ht="12.75" customHeight="1">
      <c r="B179" s="177"/>
      <c r="C179" s="179">
        <v>4</v>
      </c>
      <c r="D179" s="179">
        <v>4</v>
      </c>
      <c r="E179" s="172"/>
      <c r="F179" s="91"/>
      <c r="H179" s="179">
        <v>4</v>
      </c>
      <c r="I179" s="179">
        <v>4</v>
      </c>
      <c r="J179" s="172"/>
      <c r="K179" s="91"/>
      <c r="M179" s="179">
        <v>4</v>
      </c>
      <c r="N179" s="179">
        <v>4</v>
      </c>
      <c r="O179" s="172"/>
      <c r="P179" s="91"/>
    </row>
    <row r="180" spans="2:16" ht="12.75" customHeight="1">
      <c r="B180" s="177"/>
      <c r="C180" s="179">
        <v>5</v>
      </c>
      <c r="D180" s="179">
        <v>5</v>
      </c>
      <c r="E180" s="172"/>
      <c r="F180" s="91"/>
      <c r="H180" s="179">
        <v>5</v>
      </c>
      <c r="I180" s="179">
        <v>5</v>
      </c>
      <c r="J180" s="172"/>
      <c r="K180" s="91"/>
      <c r="M180" s="179">
        <v>5</v>
      </c>
      <c r="N180" s="179">
        <v>5</v>
      </c>
      <c r="O180" s="172"/>
      <c r="P180" s="91"/>
    </row>
    <row r="181" spans="2:16" ht="12.75" customHeight="1">
      <c r="B181" s="177"/>
      <c r="C181" s="179">
        <v>6</v>
      </c>
      <c r="D181" s="179">
        <v>6</v>
      </c>
      <c r="E181" s="172"/>
      <c r="F181" s="91"/>
      <c r="H181" s="179">
        <v>6</v>
      </c>
      <c r="I181" s="179">
        <v>6</v>
      </c>
      <c r="J181" s="172"/>
      <c r="K181" s="91"/>
      <c r="M181" s="179">
        <v>6</v>
      </c>
      <c r="N181" s="179">
        <v>6</v>
      </c>
      <c r="O181" s="172"/>
      <c r="P181" s="91"/>
    </row>
    <row r="182" spans="2:16" ht="12.75" customHeight="1">
      <c r="B182" s="177"/>
      <c r="C182" s="179">
        <v>7</v>
      </c>
      <c r="D182" s="179">
        <v>7</v>
      </c>
      <c r="E182" s="172"/>
      <c r="F182" s="91"/>
      <c r="H182" s="179">
        <v>7</v>
      </c>
      <c r="I182" s="179">
        <v>7</v>
      </c>
      <c r="J182" s="172"/>
      <c r="K182" s="91"/>
      <c r="M182" s="179">
        <v>7</v>
      </c>
      <c r="N182" s="179">
        <v>7</v>
      </c>
      <c r="O182" s="172"/>
      <c r="P182" s="91"/>
    </row>
    <row r="183" spans="2:16" ht="12.75" customHeight="1">
      <c r="B183" s="177"/>
      <c r="C183" s="179">
        <v>8</v>
      </c>
      <c r="D183" s="179">
        <v>8</v>
      </c>
      <c r="E183" s="172"/>
      <c r="F183" s="91"/>
      <c r="H183" s="179">
        <v>8</v>
      </c>
      <c r="I183" s="179">
        <v>8</v>
      </c>
      <c r="J183" s="172"/>
      <c r="K183" s="91"/>
      <c r="M183" s="179">
        <v>8</v>
      </c>
      <c r="N183" s="179">
        <v>8</v>
      </c>
      <c r="O183" s="172"/>
      <c r="P183" s="91"/>
    </row>
    <row r="184" spans="2:16" ht="12.75" customHeight="1">
      <c r="B184" s="177"/>
      <c r="C184" s="179">
        <v>9</v>
      </c>
      <c r="D184" s="179">
        <v>9</v>
      </c>
      <c r="E184" s="172"/>
      <c r="F184" s="91"/>
      <c r="H184" s="179">
        <v>9</v>
      </c>
      <c r="I184" s="179">
        <v>9</v>
      </c>
      <c r="J184" s="172"/>
      <c r="K184" s="91"/>
      <c r="M184" s="179">
        <v>9</v>
      </c>
      <c r="N184" s="179">
        <v>9</v>
      </c>
      <c r="O184" s="172"/>
      <c r="P184" s="91"/>
    </row>
    <row r="185" spans="2:16" ht="12.75" customHeight="1">
      <c r="B185" s="177"/>
      <c r="C185" s="179">
        <v>10</v>
      </c>
      <c r="D185" s="179">
        <v>10</v>
      </c>
      <c r="E185" s="172"/>
      <c r="F185" s="91"/>
      <c r="H185" s="179">
        <v>10</v>
      </c>
      <c r="I185" s="179">
        <v>10</v>
      </c>
      <c r="J185" s="172"/>
      <c r="K185" s="91"/>
      <c r="M185" s="179">
        <v>10</v>
      </c>
      <c r="N185" s="179">
        <v>10</v>
      </c>
      <c r="O185" s="172"/>
      <c r="P185" s="91"/>
    </row>
    <row r="186" spans="2:16" ht="12.75" customHeight="1">
      <c r="B186" s="177"/>
      <c r="C186" s="179">
        <v>11</v>
      </c>
      <c r="D186" s="179">
        <v>11</v>
      </c>
      <c r="E186" s="172"/>
      <c r="F186" s="91"/>
      <c r="H186" s="179">
        <v>11</v>
      </c>
      <c r="I186" s="179">
        <v>11</v>
      </c>
      <c r="J186" s="172"/>
      <c r="K186" s="91"/>
      <c r="M186" s="179">
        <v>11</v>
      </c>
      <c r="N186" s="179">
        <v>11</v>
      </c>
      <c r="O186" s="172"/>
      <c r="P186" s="91"/>
    </row>
    <row r="187" spans="2:16" ht="12.75" customHeight="1">
      <c r="B187" s="177"/>
      <c r="C187" s="179">
        <v>12</v>
      </c>
      <c r="D187" s="179">
        <v>12</v>
      </c>
      <c r="E187" s="172"/>
      <c r="F187" s="91"/>
      <c r="H187" s="179">
        <v>12</v>
      </c>
      <c r="I187" s="179">
        <v>12</v>
      </c>
      <c r="J187" s="172"/>
      <c r="K187" s="91"/>
      <c r="M187" s="179">
        <v>12</v>
      </c>
      <c r="N187" s="179">
        <v>12</v>
      </c>
      <c r="O187" s="172"/>
      <c r="P187" s="91"/>
    </row>
    <row r="188" spans="2:16" ht="12.75" customHeight="1">
      <c r="B188" s="177"/>
      <c r="C188" s="179">
        <v>13</v>
      </c>
      <c r="D188" s="179">
        <v>13</v>
      </c>
      <c r="E188" s="172"/>
      <c r="F188" s="91"/>
      <c r="H188" s="179">
        <v>13</v>
      </c>
      <c r="I188" s="179">
        <v>13</v>
      </c>
      <c r="J188" s="172"/>
      <c r="K188" s="91"/>
      <c r="M188" s="179">
        <v>13</v>
      </c>
      <c r="N188" s="179">
        <v>13</v>
      </c>
      <c r="O188" s="172"/>
      <c r="P188" s="91"/>
    </row>
    <row r="189" spans="2:16" ht="12.75" customHeight="1">
      <c r="B189" s="177"/>
      <c r="C189" s="179">
        <v>14</v>
      </c>
      <c r="D189" s="179">
        <v>14</v>
      </c>
      <c r="E189" s="172"/>
      <c r="F189" s="91"/>
      <c r="H189" s="179">
        <v>14</v>
      </c>
      <c r="I189" s="179">
        <v>14</v>
      </c>
      <c r="J189" s="172"/>
      <c r="K189" s="91"/>
      <c r="M189" s="179">
        <v>14</v>
      </c>
      <c r="N189" s="179">
        <v>14</v>
      </c>
      <c r="O189" s="172"/>
      <c r="P189" s="91"/>
    </row>
    <row r="190" spans="2:16" ht="12.75" customHeight="1">
      <c r="B190" s="177"/>
      <c r="C190" s="179">
        <v>15</v>
      </c>
      <c r="D190" s="179">
        <v>15</v>
      </c>
      <c r="E190" s="172"/>
      <c r="F190" s="91"/>
      <c r="H190" s="179">
        <v>15</v>
      </c>
      <c r="I190" s="179">
        <v>15</v>
      </c>
      <c r="J190" s="172"/>
      <c r="K190" s="91"/>
      <c r="M190" s="179">
        <v>15</v>
      </c>
      <c r="N190" s="179">
        <v>15</v>
      </c>
      <c r="O190" s="172"/>
      <c r="P190" s="91"/>
    </row>
    <row r="191" spans="2:16" ht="12.75" customHeight="1">
      <c r="B191" s="177"/>
      <c r="C191" s="179">
        <v>16</v>
      </c>
      <c r="D191" s="179">
        <v>16</v>
      </c>
      <c r="E191" s="172"/>
      <c r="F191" s="91"/>
      <c r="H191" s="179">
        <v>16</v>
      </c>
      <c r="I191" s="179">
        <v>16</v>
      </c>
      <c r="J191" s="172"/>
      <c r="K191" s="91"/>
      <c r="M191" s="179">
        <v>16</v>
      </c>
      <c r="N191" s="179">
        <v>16</v>
      </c>
      <c r="O191" s="172"/>
      <c r="P191" s="91"/>
    </row>
    <row r="192" spans="2:16" ht="12.75" customHeight="1">
      <c r="B192" s="177"/>
      <c r="C192" s="179">
        <v>17</v>
      </c>
      <c r="D192" s="179">
        <v>17</v>
      </c>
      <c r="E192" s="172"/>
      <c r="F192" s="91"/>
      <c r="H192" s="179">
        <v>17</v>
      </c>
      <c r="I192" s="179">
        <v>17</v>
      </c>
      <c r="J192" s="172"/>
      <c r="K192" s="91"/>
      <c r="M192" s="179">
        <v>17</v>
      </c>
      <c r="N192" s="179">
        <v>17</v>
      </c>
      <c r="O192" s="172"/>
      <c r="P192" s="91"/>
    </row>
    <row r="193" spans="2:16" ht="12.75" customHeight="1">
      <c r="B193" s="177"/>
      <c r="C193" s="179">
        <v>18</v>
      </c>
      <c r="D193" s="179">
        <v>18</v>
      </c>
      <c r="E193" s="172"/>
      <c r="F193" s="91"/>
      <c r="H193" s="179">
        <v>18</v>
      </c>
      <c r="I193" s="179">
        <v>18</v>
      </c>
      <c r="J193" s="172"/>
      <c r="K193" s="91"/>
      <c r="M193" s="179">
        <v>18</v>
      </c>
      <c r="N193" s="179">
        <v>18</v>
      </c>
      <c r="O193" s="172"/>
      <c r="P193" s="91"/>
    </row>
    <row r="194" spans="2:16" ht="12.75" customHeight="1">
      <c r="B194" s="177"/>
      <c r="C194" s="179">
        <v>19</v>
      </c>
      <c r="D194" s="179">
        <v>19</v>
      </c>
      <c r="E194" s="172"/>
      <c r="F194" s="91"/>
      <c r="H194" s="179">
        <v>19</v>
      </c>
      <c r="I194" s="179">
        <v>19</v>
      </c>
      <c r="J194" s="172"/>
      <c r="K194" s="91"/>
      <c r="M194" s="179">
        <v>19</v>
      </c>
      <c r="N194" s="179">
        <v>19</v>
      </c>
      <c r="O194" s="172"/>
      <c r="P194" s="91"/>
    </row>
    <row r="195" spans="2:16" ht="12.75" customHeight="1">
      <c r="B195" s="177"/>
      <c r="C195" s="179">
        <v>20</v>
      </c>
      <c r="D195" s="179">
        <v>20</v>
      </c>
      <c r="E195" s="172"/>
      <c r="F195" s="91"/>
      <c r="H195" s="179">
        <v>20</v>
      </c>
      <c r="I195" s="179">
        <v>20</v>
      </c>
      <c r="J195" s="172"/>
      <c r="K195" s="91"/>
      <c r="M195" s="179">
        <v>20</v>
      </c>
      <c r="N195" s="179">
        <v>20</v>
      </c>
      <c r="O195" s="172"/>
      <c r="P195" s="91"/>
    </row>
    <row r="196" spans="2:16" ht="12.75" customHeight="1">
      <c r="B196" s="177"/>
      <c r="C196" s="179">
        <v>21</v>
      </c>
      <c r="D196" s="179">
        <v>21</v>
      </c>
      <c r="E196" s="172"/>
      <c r="F196" s="91"/>
      <c r="H196" s="179">
        <v>21</v>
      </c>
      <c r="I196" s="179">
        <v>21</v>
      </c>
      <c r="J196" s="172"/>
      <c r="K196" s="91"/>
      <c r="M196" s="179">
        <v>21</v>
      </c>
      <c r="N196" s="179">
        <v>21</v>
      </c>
      <c r="O196" s="172"/>
      <c r="P196" s="91"/>
    </row>
    <row r="197" spans="2:16" ht="12.75" customHeight="1">
      <c r="B197" s="177"/>
      <c r="C197" s="179">
        <v>22</v>
      </c>
      <c r="D197" s="179">
        <v>22</v>
      </c>
      <c r="E197" s="172"/>
      <c r="F197" s="91"/>
      <c r="H197" s="179">
        <v>22</v>
      </c>
      <c r="I197" s="179">
        <v>22</v>
      </c>
      <c r="J197" s="172"/>
      <c r="K197" s="91"/>
      <c r="M197" s="179">
        <v>22</v>
      </c>
      <c r="N197" s="179">
        <v>22</v>
      </c>
      <c r="O197" s="172"/>
      <c r="P197" s="91"/>
    </row>
    <row r="198" spans="2:16" ht="12.75" customHeight="1">
      <c r="B198" s="177"/>
      <c r="C198" s="179">
        <v>23</v>
      </c>
      <c r="D198" s="179">
        <v>23</v>
      </c>
      <c r="E198" s="172"/>
      <c r="F198" s="91"/>
      <c r="H198" s="179">
        <v>23</v>
      </c>
      <c r="I198" s="179">
        <v>23</v>
      </c>
      <c r="J198" s="172"/>
      <c r="K198" s="91"/>
      <c r="M198" s="179">
        <v>23</v>
      </c>
      <c r="N198" s="179">
        <v>23</v>
      </c>
      <c r="O198" s="172"/>
      <c r="P198" s="91"/>
    </row>
    <row r="199" spans="2:16" ht="12.75" customHeight="1">
      <c r="B199" s="177"/>
      <c r="C199" s="179">
        <v>24</v>
      </c>
      <c r="D199" s="179">
        <v>24</v>
      </c>
      <c r="E199" s="172"/>
      <c r="F199" s="91"/>
      <c r="H199" s="179">
        <v>24</v>
      </c>
      <c r="I199" s="179">
        <v>24</v>
      </c>
      <c r="J199" s="172"/>
      <c r="K199" s="91"/>
      <c r="M199" s="179">
        <v>24</v>
      </c>
      <c r="N199" s="179">
        <v>24</v>
      </c>
      <c r="O199" s="172"/>
      <c r="P199" s="91"/>
    </row>
    <row r="200" spans="2:16" ht="12.75" customHeight="1">
      <c r="B200" s="177"/>
      <c r="C200" s="179">
        <v>25</v>
      </c>
      <c r="D200" s="179">
        <v>25</v>
      </c>
      <c r="E200" s="172"/>
      <c r="F200" s="91"/>
      <c r="H200" s="179">
        <v>25</v>
      </c>
      <c r="I200" s="179">
        <v>25</v>
      </c>
      <c r="J200" s="172"/>
      <c r="K200" s="91"/>
      <c r="M200" s="179">
        <v>25</v>
      </c>
      <c r="N200" s="179">
        <v>25</v>
      </c>
      <c r="O200" s="172"/>
      <c r="P200" s="91"/>
    </row>
    <row r="201" spans="2:16" ht="12.75" customHeight="1">
      <c r="B201" s="177"/>
      <c r="C201" s="179">
        <v>26</v>
      </c>
      <c r="D201" s="179">
        <v>26</v>
      </c>
      <c r="E201" s="172"/>
      <c r="F201" s="91"/>
      <c r="H201" s="179">
        <v>26</v>
      </c>
      <c r="I201" s="179">
        <v>26</v>
      </c>
      <c r="J201" s="172"/>
      <c r="K201" s="91"/>
      <c r="M201" s="179">
        <v>26</v>
      </c>
      <c r="N201" s="179">
        <v>26</v>
      </c>
      <c r="O201" s="172"/>
      <c r="P201" s="91"/>
    </row>
    <row r="202" spans="2:16" ht="12.75" customHeight="1">
      <c r="B202" s="177"/>
      <c r="C202" s="179">
        <v>27</v>
      </c>
      <c r="D202" s="179">
        <v>27</v>
      </c>
      <c r="E202" s="172"/>
      <c r="F202" s="56"/>
      <c r="H202" s="179">
        <v>27</v>
      </c>
      <c r="I202" s="179">
        <v>27</v>
      </c>
      <c r="J202" s="172"/>
      <c r="K202" s="56"/>
      <c r="M202" s="179">
        <v>27</v>
      </c>
      <c r="N202" s="179">
        <v>27</v>
      </c>
      <c r="O202" s="172"/>
      <c r="P202" s="56"/>
    </row>
    <row r="203" spans="2:16" ht="12.75" customHeight="1">
      <c r="B203" s="175"/>
      <c r="C203" s="179">
        <v>28</v>
      </c>
      <c r="D203" s="179">
        <v>28</v>
      </c>
      <c r="E203" s="172"/>
      <c r="F203" s="56"/>
      <c r="H203" s="179">
        <v>28</v>
      </c>
      <c r="I203" s="179">
        <v>28</v>
      </c>
      <c r="J203" s="172"/>
      <c r="K203" s="56"/>
      <c r="M203" s="179">
        <v>28</v>
      </c>
      <c r="N203" s="179">
        <v>28</v>
      </c>
      <c r="O203" s="172"/>
      <c r="P203" s="56"/>
    </row>
    <row r="204" spans="2:16" ht="12.75" customHeight="1">
      <c r="B204" s="175"/>
      <c r="C204" s="179">
        <v>29</v>
      </c>
      <c r="D204" s="179">
        <v>29</v>
      </c>
      <c r="E204" s="172"/>
      <c r="F204" s="56"/>
      <c r="H204" s="179">
        <v>29</v>
      </c>
      <c r="I204" s="179">
        <v>29</v>
      </c>
      <c r="J204" s="172"/>
      <c r="K204" s="56"/>
      <c r="M204" s="179">
        <v>29</v>
      </c>
      <c r="N204" s="179">
        <v>29</v>
      </c>
      <c r="O204" s="172"/>
      <c r="P204" s="56"/>
    </row>
    <row r="205" spans="2:16" ht="12.75" customHeight="1">
      <c r="B205" s="175"/>
      <c r="C205" s="179">
        <v>30</v>
      </c>
      <c r="D205" s="179">
        <v>30</v>
      </c>
      <c r="E205" s="172"/>
      <c r="F205" s="56"/>
      <c r="H205" s="179">
        <v>30</v>
      </c>
      <c r="I205" s="179">
        <v>30</v>
      </c>
      <c r="J205" s="172"/>
      <c r="K205" s="56"/>
      <c r="M205" s="179">
        <v>30</v>
      </c>
      <c r="N205" s="179">
        <v>30</v>
      </c>
      <c r="O205" s="172"/>
      <c r="P205" s="56"/>
    </row>
    <row r="206" spans="2:16" ht="12.75" customHeight="1">
      <c r="B206" s="175"/>
      <c r="C206" s="179">
        <v>31</v>
      </c>
      <c r="D206" s="179">
        <v>31</v>
      </c>
      <c r="E206" s="172"/>
      <c r="F206" s="56"/>
      <c r="H206" s="179">
        <v>31</v>
      </c>
      <c r="I206" s="179">
        <v>31</v>
      </c>
      <c r="J206" s="172"/>
      <c r="K206" s="56"/>
      <c r="M206" s="179">
        <v>31</v>
      </c>
      <c r="N206" s="179">
        <v>31</v>
      </c>
      <c r="O206" s="172"/>
      <c r="P206" s="56"/>
    </row>
    <row r="207" spans="2:16" ht="12.75" customHeight="1">
      <c r="B207" s="175"/>
      <c r="C207" s="179">
        <v>32</v>
      </c>
      <c r="D207" s="179">
        <v>32</v>
      </c>
      <c r="E207" s="172"/>
      <c r="F207" s="56"/>
      <c r="H207" s="179">
        <v>32</v>
      </c>
      <c r="I207" s="179">
        <v>32</v>
      </c>
      <c r="J207" s="172"/>
      <c r="K207" s="56"/>
      <c r="M207" s="179">
        <v>32</v>
      </c>
      <c r="N207" s="179">
        <v>32</v>
      </c>
      <c r="O207" s="172"/>
      <c r="P207" s="56"/>
    </row>
    <row r="208" spans="2:16">
      <c r="B208" s="92" t="s">
        <v>631</v>
      </c>
    </row>
    <row r="209" spans="1:16" ht="4.5" customHeight="1"/>
    <row r="210" spans="1:16" ht="75.75" customHeight="1">
      <c r="A210" s="170" t="s">
        <v>632</v>
      </c>
      <c r="B210" s="171" t="s">
        <v>633</v>
      </c>
      <c r="C210" s="172" t="s">
        <v>634</v>
      </c>
      <c r="D210" s="172" t="s">
        <v>635</v>
      </c>
      <c r="E210" s="172"/>
      <c r="F210" s="173" t="s">
        <v>500</v>
      </c>
      <c r="H210" s="172" t="s">
        <v>634</v>
      </c>
      <c r="I210" s="172" t="s">
        <v>635</v>
      </c>
      <c r="J210" s="172"/>
      <c r="K210" s="173" t="s">
        <v>500</v>
      </c>
      <c r="M210" s="172" t="s">
        <v>634</v>
      </c>
      <c r="N210" s="172" t="s">
        <v>635</v>
      </c>
      <c r="O210" s="172"/>
      <c r="P210" s="173" t="s">
        <v>500</v>
      </c>
    </row>
    <row r="211" spans="1:16">
      <c r="B211" s="171"/>
      <c r="C211" s="179"/>
      <c r="D211" s="179"/>
      <c r="E211" s="172"/>
      <c r="F211" s="56"/>
      <c r="H211" s="179"/>
      <c r="I211" s="179"/>
      <c r="J211" s="172"/>
      <c r="K211" s="56"/>
      <c r="M211" s="179"/>
      <c r="N211" s="179"/>
      <c r="O211" s="172"/>
      <c r="P211" s="56"/>
    </row>
    <row r="212" spans="1:16">
      <c r="B212" s="92" t="s">
        <v>636</v>
      </c>
    </row>
    <row r="213" spans="1:16" ht="4.5" customHeight="1"/>
    <row r="214" spans="1:16" ht="90" customHeight="1">
      <c r="A214" s="170" t="s">
        <v>637</v>
      </c>
      <c r="B214" s="178" t="s">
        <v>638</v>
      </c>
      <c r="C214" s="172" t="s">
        <v>639</v>
      </c>
      <c r="D214" s="172" t="s">
        <v>640</v>
      </c>
      <c r="E214" s="172"/>
      <c r="F214" s="173" t="s">
        <v>500</v>
      </c>
      <c r="H214" s="172" t="s">
        <v>639</v>
      </c>
      <c r="I214" s="172" t="s">
        <v>640</v>
      </c>
      <c r="J214" s="172"/>
      <c r="K214" s="173" t="s">
        <v>500</v>
      </c>
      <c r="M214" s="172" t="s">
        <v>639</v>
      </c>
      <c r="N214" s="172" t="s">
        <v>640</v>
      </c>
      <c r="O214" s="172"/>
      <c r="P214" s="173" t="s">
        <v>500</v>
      </c>
    </row>
    <row r="215" spans="1:16">
      <c r="B215" s="171"/>
      <c r="C215" s="179"/>
      <c r="D215" s="179"/>
      <c r="E215" s="172"/>
      <c r="F215" s="56"/>
      <c r="H215" s="179"/>
      <c r="I215" s="179"/>
      <c r="J215" s="172"/>
      <c r="K215" s="56"/>
      <c r="M215" s="179"/>
      <c r="N215" s="179"/>
      <c r="O215" s="172"/>
      <c r="P215" s="56"/>
    </row>
    <row r="216" spans="1:16">
      <c r="B216" s="92" t="s">
        <v>641</v>
      </c>
    </row>
    <row r="218" spans="1:16" ht="76.5" customHeight="1">
      <c r="A218" s="170" t="s">
        <v>642</v>
      </c>
      <c r="B218" s="178" t="s">
        <v>643</v>
      </c>
      <c r="C218" s="172" t="s">
        <v>644</v>
      </c>
      <c r="D218" s="172" t="s">
        <v>645</v>
      </c>
      <c r="E218" s="172" t="s">
        <v>646</v>
      </c>
      <c r="F218" s="173" t="s">
        <v>500</v>
      </c>
      <c r="H218" s="172" t="s">
        <v>644</v>
      </c>
      <c r="I218" s="172" t="s">
        <v>645</v>
      </c>
      <c r="J218" s="172" t="s">
        <v>646</v>
      </c>
      <c r="K218" s="173" t="s">
        <v>500</v>
      </c>
      <c r="M218" s="172" t="s">
        <v>644</v>
      </c>
      <c r="N218" s="172" t="s">
        <v>645</v>
      </c>
      <c r="O218" s="172" t="s">
        <v>646</v>
      </c>
      <c r="P218" s="173" t="s">
        <v>500</v>
      </c>
    </row>
    <row r="219" spans="1:16">
      <c r="B219" s="171"/>
      <c r="C219" s="179"/>
      <c r="D219" s="179"/>
      <c r="E219" s="179"/>
      <c r="F219" s="56"/>
      <c r="H219" s="179"/>
      <c r="I219" s="179"/>
      <c r="J219" s="179"/>
      <c r="K219" s="56"/>
      <c r="M219" s="179"/>
      <c r="N219" s="179"/>
      <c r="O219" s="179"/>
      <c r="P219" s="56"/>
    </row>
    <row r="220" spans="1:16">
      <c r="B220" s="92" t="s">
        <v>647</v>
      </c>
    </row>
    <row r="221" spans="1:16" ht="4.5" customHeight="1"/>
    <row r="222" spans="1:16" ht="139.5" customHeight="1">
      <c r="A222" s="170" t="s">
        <v>648</v>
      </c>
      <c r="B222" s="178" t="s">
        <v>649</v>
      </c>
      <c r="C222" s="172" t="s">
        <v>650</v>
      </c>
      <c r="D222" s="172" t="s">
        <v>651</v>
      </c>
      <c r="E222" s="172"/>
      <c r="F222" s="173" t="s">
        <v>500</v>
      </c>
      <c r="H222" s="172" t="s">
        <v>650</v>
      </c>
      <c r="I222" s="172" t="s">
        <v>651</v>
      </c>
      <c r="J222" s="172"/>
      <c r="K222" s="173" t="s">
        <v>500</v>
      </c>
      <c r="M222" s="172" t="s">
        <v>650</v>
      </c>
      <c r="N222" s="172" t="s">
        <v>651</v>
      </c>
      <c r="O222" s="172"/>
      <c r="P222" s="173" t="s">
        <v>500</v>
      </c>
    </row>
    <row r="223" spans="1:16">
      <c r="B223" s="171"/>
      <c r="C223" s="179"/>
      <c r="D223" s="179"/>
      <c r="E223" s="172"/>
      <c r="F223" s="56"/>
      <c r="H223" s="179"/>
      <c r="I223" s="179"/>
      <c r="J223" s="172"/>
      <c r="K223" s="56"/>
      <c r="M223" s="179"/>
      <c r="N223" s="179"/>
      <c r="O223" s="172"/>
      <c r="P223" s="56"/>
    </row>
    <row r="224" spans="1:16">
      <c r="B224" s="92"/>
    </row>
  </sheetData>
  <sheetProtection password="8A86" sheet="1"/>
  <mergeCells count="18">
    <mergeCell ref="C41:F41"/>
    <mergeCell ref="H41:K41"/>
    <mergeCell ref="M41:P41"/>
    <mergeCell ref="C42:F42"/>
    <mergeCell ref="H42:K42"/>
    <mergeCell ref="M42:P42"/>
    <mergeCell ref="C103:F103"/>
    <mergeCell ref="H103:K103"/>
    <mergeCell ref="M103:P103"/>
    <mergeCell ref="C104:F104"/>
    <mergeCell ref="H104:K104"/>
    <mergeCell ref="M104:P104"/>
    <mergeCell ref="C165:F165"/>
    <mergeCell ref="H165:K165"/>
    <mergeCell ref="M165:P165"/>
    <mergeCell ref="C166:F166"/>
    <mergeCell ref="H166:K166"/>
    <mergeCell ref="M166:P166"/>
  </mergeCells>
  <conditionalFormatting sqref="C42:F42">
    <cfRule type="containsText" dxfId="11" priority="4" stopIfTrue="1" operator="containsText" text="odvetvie neexistuje, nevypĺňať">
      <formula>NOT(ISERROR(SEARCH("odvetvie neexistuje, nevypĺňať",C42)))</formula>
    </cfRule>
  </conditionalFormatting>
  <conditionalFormatting sqref="C42:P42">
    <cfRule type="cellIs" dxfId="10" priority="3" stopIfTrue="1" operator="equal">
      <formula>"odvetvie neexistuje, nevypĺňať"</formula>
    </cfRule>
  </conditionalFormatting>
  <conditionalFormatting sqref="C166:P166">
    <cfRule type="cellIs" dxfId="9" priority="2" stopIfTrue="1" operator="equal">
      <formula>"odvetvie neexistuje, nevypĺňať"</formula>
    </cfRule>
  </conditionalFormatting>
  <conditionalFormatting sqref="C104:P104">
    <cfRule type="cellIs" dxfId="8" priority="1" stopIfTrue="1" operator="equal">
      <formula>"odvetvie neexistuje, nevypĺňať"</formula>
    </cfRule>
  </conditionalFormatting>
  <dataValidations count="4">
    <dataValidation type="whole" allowBlank="1" showInputMessage="1" showErrorMessage="1" errorTitle="Pozícia Od" error="Zadajte umiestnenie v tabuľke (pozíciu) ako celé číslo v rozsahu 1 - 32" sqref="C52:C83 C114:C145 H52:H83 H114:H145 M114:M145 M52:M83 C176:C207 H176:H207 M176:M207" xr:uid="{8777CCF8-7174-4CB5-A791-A5C4728A860B}">
      <formula1>1</formula1>
      <formula2>32</formula2>
    </dataValidation>
    <dataValidation type="whole" allowBlank="1" showInputMessage="1" showErrorMessage="1" errorTitle="Pozícia Do" error="Zadajte umiestnenie v tabuľke (pozíciu) ako celé číslo v rozsahu 1 - 32" sqref="D52:D83 D114:D145 I52:I83 I114:I145 N114:N145 N52:N83 D176:D207 I176:I207 N176:N207" xr:uid="{50B0F0B9-36C9-488C-8F02-79546342250D}">
      <formula1>1</formula1>
      <formula2>32</formula2>
    </dataValidation>
    <dataValidation type="whole" allowBlank="1" showInputMessage="1" showErrorMessage="1" error="Zadajte celé číslo v rozsahu 1 - 300" sqref="C45:E45 C49:D49 C87:D87 C91:D91 C95:D95 C99:D99 C107:E107 C111:D111 C149:D149 C153:D153 C157:D157 C161:D161 H45:J45 H49:I49 H87:I87 H91:I91 H95:I95 H99:I99 H107:J107 H111:I111 H149:I149 H153:I153 H157:I157 H161:I161 M107:O107 M111:N111 M149:N149 M153:N153 M157:N157 M161:N161 M45:O45 M49:N49 M87:N87 M91:N91 M95:N95 M99:N99 C169:E169 C173:D173 C211:D211 C215:D215 C219:D219 C223:D223 H169:J169 H173:I173 H211:I211 H215:I215 H219:I219 H223:I223 M169:O169 M173:N173 M211:N211 M215:N215 M219:N219 M223:N223" xr:uid="{BF2E54FD-5B43-4941-8C38-17636E661344}">
      <formula1>1</formula1>
      <formula2>300</formula2>
    </dataValidation>
    <dataValidation type="whole" allowBlank="1" showInputMessage="1" showErrorMessage="1" error="Zadajte celé číslo v rozsahu 1 - 50" sqref="E95 E49 E157 E111 J95 J49 J157 J111 O157 O111 O95 O49 E219 E173 J219 J173 O219 O173" xr:uid="{155219D4-E73A-4A59-8802-F4F695FDBD72}">
      <formula1>1</formula1>
      <formula2>50</formula2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&amp;L&amp;8&amp;F, &amp;A&amp;C&amp;8strana &amp;P/&amp;N</oddFooter>
  </headerFooter>
  <rowBreaks count="2" manualBreakCount="2">
    <brk id="100" max="16383" man="1"/>
    <brk id="16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22E9-F1B7-4E1E-B8F7-D776D5279A84}">
  <dimension ref="A1:P224"/>
  <sheetViews>
    <sheetView topLeftCell="A39" workbookViewId="0">
      <selection activeCell="B39" sqref="B39"/>
    </sheetView>
  </sheetViews>
  <sheetFormatPr defaultRowHeight="12.75"/>
  <cols>
    <col min="1" max="1" width="3.42578125" style="164" customWidth="1"/>
    <col min="2" max="2" width="25.7109375" style="165" customWidth="1"/>
    <col min="3" max="5" width="6.7109375" style="165" customWidth="1"/>
    <col min="6" max="6" width="20.7109375" style="165" customWidth="1"/>
    <col min="7" max="7" width="1.5703125" style="165" customWidth="1"/>
    <col min="8" max="10" width="6.7109375" style="165" customWidth="1"/>
    <col min="11" max="11" width="20.7109375" style="165" customWidth="1"/>
    <col min="12" max="12" width="1.5703125" style="165" customWidth="1"/>
    <col min="13" max="15" width="6.7109375" style="165" customWidth="1"/>
    <col min="16" max="16" width="20.7109375" style="165" customWidth="1"/>
    <col min="17" max="16384" width="9.140625" style="165"/>
  </cols>
  <sheetData>
    <row r="1" spans="2:16" hidden="1">
      <c r="B1" s="203" t="str">
        <f>+ciselniky!O6</f>
        <v>americký futbal</v>
      </c>
      <c r="C1" s="203" t="s">
        <v>62</v>
      </c>
      <c r="E1" s="331">
        <f>MATCH(B41,B1:B34,0)</f>
        <v>32</v>
      </c>
      <c r="F1" s="203" t="str">
        <f>+ciselniky!S6</f>
        <v>americký futbal</v>
      </c>
      <c r="H1" s="99">
        <f>MATCH(B41,B1:B34,0)</f>
        <v>32</v>
      </c>
      <c r="J1" s="99"/>
      <c r="K1" s="60"/>
      <c r="M1" s="102"/>
      <c r="O1" s="99"/>
      <c r="P1" s="203"/>
    </row>
    <row r="2" spans="2:16" hidden="1">
      <c r="B2" s="203" t="str">
        <f>+ciselniky!O7</f>
        <v>americký futbal</v>
      </c>
      <c r="C2" s="203" t="str">
        <f>+ciselniky!P7</f>
        <v>vlajkový americký futbal</v>
      </c>
      <c r="E2" s="99">
        <f>+COUNTIF(B1:B34,B41)</f>
        <v>3</v>
      </c>
      <c r="F2" s="203" t="str">
        <f>+ciselniky!S7</f>
        <v>baseball</v>
      </c>
      <c r="H2" s="102">
        <f>+E2</f>
        <v>3</v>
      </c>
      <c r="J2" s="99"/>
      <c r="K2" s="60"/>
      <c r="M2" s="102"/>
      <c r="O2" s="99"/>
      <c r="P2" s="205"/>
    </row>
    <row r="3" spans="2:16" hidden="1">
      <c r="B3" s="203" t="str">
        <f>+ciselniky!O8</f>
        <v>americký futbal</v>
      </c>
      <c r="C3" s="203" t="str">
        <f>+ciselniky!P8</f>
        <v>plážový americký futbal</v>
      </c>
      <c r="F3" s="203" t="str">
        <f>+ciselniky!S8</f>
        <v>basketbal</v>
      </c>
      <c r="H3" s="102"/>
      <c r="K3" s="60"/>
      <c r="M3" s="102"/>
      <c r="P3" s="205"/>
    </row>
    <row r="4" spans="2:16" hidden="1">
      <c r="B4" s="203" t="str">
        <f>+ciselniky!O9</f>
        <v>baseball</v>
      </c>
      <c r="C4" s="203" t="str">
        <f>+ciselniky!P9</f>
        <v>baseball</v>
      </c>
      <c r="F4" s="203" t="str">
        <f>+ciselniky!S9</f>
        <v>curling</v>
      </c>
      <c r="H4" s="102"/>
      <c r="K4" s="60"/>
      <c r="M4" s="102"/>
      <c r="P4" s="205"/>
    </row>
    <row r="5" spans="2:16" hidden="1">
      <c r="B5" s="203" t="str">
        <f>+ciselniky!O10</f>
        <v>baseball</v>
      </c>
      <c r="C5" s="203" t="str">
        <f>+ciselniky!P10</f>
        <v>baseball 5</v>
      </c>
      <c r="F5" s="203" t="str">
        <f>+ciselniky!S10</f>
        <v>florbal</v>
      </c>
      <c r="H5" s="102"/>
      <c r="K5" s="60"/>
      <c r="M5" s="102"/>
      <c r="P5" s="205"/>
    </row>
    <row r="6" spans="2:16" hidden="1">
      <c r="B6" s="203" t="str">
        <f>+ciselniky!O11</f>
        <v>basketbal</v>
      </c>
      <c r="C6" s="203" t="str">
        <f>+ciselniky!P11</f>
        <v>basketbal</v>
      </c>
      <c r="F6" s="203" t="str">
        <f>+ciselniky!S11</f>
        <v>futbal</v>
      </c>
      <c r="H6" s="102"/>
      <c r="K6" s="60"/>
      <c r="M6" s="102"/>
      <c r="P6" s="205"/>
    </row>
    <row r="7" spans="2:16" hidden="1">
      <c r="B7" s="203" t="str">
        <f>+ciselniky!O12</f>
        <v>basketbal</v>
      </c>
      <c r="C7" s="203" t="str">
        <f>+ciselniky!P12</f>
        <v>basketbal 3x3</v>
      </c>
      <c r="F7" s="203" t="str">
        <f>+ciselniky!S12</f>
        <v>hádzaná</v>
      </c>
      <c r="H7" s="102"/>
      <c r="K7" s="60"/>
      <c r="M7" s="102"/>
      <c r="P7" s="205"/>
    </row>
    <row r="8" spans="2:16" hidden="1">
      <c r="B8" s="203" t="str">
        <f>+ciselniky!O13</f>
        <v>curling</v>
      </c>
      <c r="C8" s="203" t="str">
        <f>+ciselniky!P13</f>
        <v>curling</v>
      </c>
      <c r="F8" s="203" t="str">
        <f>+ciselniky!S13</f>
        <v>kolieskové korčuľovanie</v>
      </c>
      <c r="H8" s="102"/>
      <c r="K8" s="60"/>
      <c r="M8" s="102"/>
      <c r="P8" s="205"/>
    </row>
    <row r="9" spans="2:16" hidden="1">
      <c r="B9" s="203" t="str">
        <f>+ciselniky!O14</f>
        <v>florbal</v>
      </c>
      <c r="C9" s="203" t="str">
        <f>+ciselniky!P14</f>
        <v>florbal</v>
      </c>
      <c r="F9" s="203" t="str">
        <f>+ciselniky!S14</f>
        <v>korfbal</v>
      </c>
      <c r="H9" s="102"/>
      <c r="K9" s="60"/>
      <c r="M9" s="102"/>
      <c r="P9" s="205"/>
    </row>
    <row r="10" spans="2:16" hidden="1">
      <c r="B10" s="203" t="str">
        <f>+ciselniky!O15</f>
        <v>futbal</v>
      </c>
      <c r="C10" s="203" t="str">
        <f>+ciselniky!P15</f>
        <v>futbal</v>
      </c>
      <c r="F10" s="203" t="str">
        <f>+ciselniky!S15</f>
        <v>ľadový hokej</v>
      </c>
      <c r="H10" s="102"/>
      <c r="K10" s="60"/>
      <c r="M10" s="102"/>
      <c r="P10" s="205"/>
    </row>
    <row r="11" spans="2:16" hidden="1">
      <c r="B11" s="203" t="str">
        <f>+ciselniky!O16</f>
        <v>futbal</v>
      </c>
      <c r="C11" s="203" t="str">
        <f>+ciselniky!P16</f>
        <v>futsal</v>
      </c>
      <c r="F11" s="203" t="str">
        <f>+ciselniky!S16</f>
        <v>lakros</v>
      </c>
      <c r="H11" s="102"/>
      <c r="K11" s="60"/>
      <c r="M11" s="102"/>
      <c r="P11" s="205"/>
    </row>
    <row r="12" spans="2:16" hidden="1">
      <c r="B12" s="203" t="str">
        <f>+ciselniky!O17</f>
        <v>futbal</v>
      </c>
      <c r="C12" s="203" t="str">
        <f>+ciselniky!P17</f>
        <v>plážový futbal</v>
      </c>
      <c r="F12" s="203" t="str">
        <f>+ciselniky!S17</f>
        <v>plavecké športy</v>
      </c>
      <c r="H12" s="102"/>
      <c r="K12" s="60"/>
      <c r="M12" s="102"/>
      <c r="P12" s="205"/>
    </row>
    <row r="13" spans="2:16" hidden="1">
      <c r="B13" s="203" t="str">
        <f>+ciselniky!O18</f>
        <v>hádzaná</v>
      </c>
      <c r="C13" s="203" t="str">
        <f>+ciselniky!P18</f>
        <v>hádzaná</v>
      </c>
      <c r="F13" s="203" t="str">
        <f>+ciselniky!S18</f>
        <v>potápačské športy</v>
      </c>
      <c r="H13" s="102"/>
      <c r="K13" s="60"/>
      <c r="M13" s="102"/>
      <c r="P13" s="205"/>
    </row>
    <row r="14" spans="2:16" hidden="1">
      <c r="B14" s="203" t="str">
        <f>+ciselniky!O19</f>
        <v>hádzaná</v>
      </c>
      <c r="C14" s="203" t="str">
        <f>+ciselniky!P19</f>
        <v>plážová hádzaná</v>
      </c>
      <c r="F14" s="203" t="str">
        <f>+ciselniky!S19</f>
        <v>pozemný hokej</v>
      </c>
      <c r="H14" s="102"/>
      <c r="K14" s="60"/>
      <c r="M14" s="102"/>
      <c r="P14" s="205"/>
    </row>
    <row r="15" spans="2:16" hidden="1">
      <c r="B15" s="203" t="str">
        <f>+ciselniky!O20</f>
        <v>kolieskové korčuľovanie</v>
      </c>
      <c r="C15" s="203" t="str">
        <f>+ciselniky!P20</f>
        <v>inline hokej</v>
      </c>
      <c r="F15" s="203" t="str">
        <f>+ciselniky!S20</f>
        <v>rugby</v>
      </c>
      <c r="H15" s="102"/>
      <c r="K15" s="60"/>
      <c r="M15" s="102"/>
      <c r="P15" s="205"/>
    </row>
    <row r="16" spans="2:16" hidden="1">
      <c r="B16" s="203" t="str">
        <f>+ciselniky!O21</f>
        <v>korfbal</v>
      </c>
      <c r="C16" s="203" t="str">
        <f>+ciselniky!P21</f>
        <v>korfbal</v>
      </c>
      <c r="F16" s="203" t="str">
        <f>+ciselniky!S21</f>
        <v>softbal</v>
      </c>
      <c r="H16" s="102"/>
      <c r="K16" s="60"/>
      <c r="M16" s="102"/>
      <c r="P16" s="205"/>
    </row>
    <row r="17" spans="2:16" hidden="1">
      <c r="B17" s="203" t="str">
        <f>+ciselniky!O22</f>
        <v>ľadový hokej</v>
      </c>
      <c r="C17" s="203" t="str">
        <f>+ciselniky!P22</f>
        <v>ľadový hokej</v>
      </c>
      <c r="F17" s="203" t="str">
        <f>+ciselniky!S22</f>
        <v>športy s lietajúcim diskom</v>
      </c>
      <c r="H17" s="102"/>
      <c r="K17" s="60"/>
      <c r="M17" s="102"/>
      <c r="P17" s="205"/>
    </row>
    <row r="18" spans="2:16" hidden="1">
      <c r="B18" s="203" t="str">
        <f>+ciselniky!O23</f>
        <v>lakros</v>
      </c>
      <c r="C18" s="203" t="str">
        <f>+ciselniky!P23</f>
        <v>field lakros</v>
      </c>
      <c r="F18" s="203" t="str">
        <f>+ciselniky!S23</f>
        <v>volejbal</v>
      </c>
      <c r="H18" s="102"/>
      <c r="M18" s="102"/>
      <c r="P18" s="205"/>
    </row>
    <row r="19" spans="2:16" hidden="1">
      <c r="B19" s="203" t="str">
        <f>+ciselniky!O24</f>
        <v>lakros</v>
      </c>
      <c r="C19" s="203" t="str">
        <f>+ciselniky!P24</f>
        <v>box lakros</v>
      </c>
      <c r="F19" s="203">
        <f>+ciselniky!S24</f>
        <v>0</v>
      </c>
      <c r="H19" s="102"/>
      <c r="M19" s="102"/>
    </row>
    <row r="20" spans="2:16" hidden="1">
      <c r="B20" s="203" t="str">
        <f>+ciselniky!O25</f>
        <v>plavecké športy</v>
      </c>
      <c r="C20" s="203" t="str">
        <f>+ciselniky!P25</f>
        <v>vodné pólo</v>
      </c>
      <c r="F20" s="203">
        <f>+ciselniky!S25</f>
        <v>0</v>
      </c>
      <c r="H20" s="102"/>
      <c r="M20" s="102"/>
    </row>
    <row r="21" spans="2:16" hidden="1">
      <c r="B21" s="203" t="str">
        <f>+ciselniky!O26</f>
        <v>potápačské športy</v>
      </c>
      <c r="C21" s="203" t="str">
        <f>+ciselniky!P26</f>
        <v>ragby pod vodou</v>
      </c>
      <c r="F21" s="203">
        <f>+ciselniky!S26</f>
        <v>0</v>
      </c>
      <c r="H21" s="102"/>
      <c r="M21" s="102"/>
    </row>
    <row r="22" spans="2:16" hidden="1">
      <c r="B22" s="203" t="str">
        <f>+ciselniky!O27</f>
        <v>potápačské športy</v>
      </c>
      <c r="C22" s="203" t="str">
        <f>+ciselniky!P27</f>
        <v>hokej pod vodou</v>
      </c>
      <c r="F22" s="203">
        <f>+ciselniky!S27</f>
        <v>0</v>
      </c>
      <c r="H22" s="102"/>
      <c r="M22" s="102"/>
    </row>
    <row r="23" spans="2:16" hidden="1">
      <c r="B23" s="203" t="str">
        <f>+ciselniky!O28</f>
        <v>pozemný hokej</v>
      </c>
      <c r="C23" s="203" t="str">
        <f>+ciselniky!P28</f>
        <v>pozemný hokej</v>
      </c>
      <c r="F23" s="102"/>
      <c r="H23" s="102"/>
      <c r="M23" s="102"/>
    </row>
    <row r="24" spans="2:16" hidden="1">
      <c r="B24" s="203" t="str">
        <f>+ciselniky!O29</f>
        <v>pozemný hokej</v>
      </c>
      <c r="C24" s="203" t="str">
        <f>+ciselniky!P29</f>
        <v>halový pozemný hokej</v>
      </c>
      <c r="F24" s="102"/>
      <c r="H24" s="102"/>
      <c r="M24" s="102"/>
    </row>
    <row r="25" spans="2:16" hidden="1">
      <c r="B25" s="203" t="str">
        <f>+ciselniky!O30</f>
        <v>rugby</v>
      </c>
      <c r="C25" s="203" t="str">
        <f>+ciselniky!P30</f>
        <v>rugby XV.</v>
      </c>
      <c r="F25" s="102"/>
      <c r="H25" s="102"/>
      <c r="M25" s="102"/>
    </row>
    <row r="26" spans="2:16" hidden="1">
      <c r="B26" s="203" t="str">
        <f>+ciselniky!O31</f>
        <v>rugby</v>
      </c>
      <c r="C26" s="203" t="str">
        <f>+ciselniky!P31</f>
        <v>rugby 7</v>
      </c>
      <c r="F26" s="102"/>
      <c r="H26" s="102"/>
      <c r="M26" s="102"/>
    </row>
    <row r="27" spans="2:16" hidden="1">
      <c r="B27" s="203" t="str">
        <f>+ciselniky!O32</f>
        <v>softbal</v>
      </c>
      <c r="C27" s="203" t="str">
        <f>+ciselniky!P32</f>
        <v>softbal</v>
      </c>
      <c r="F27" s="102"/>
      <c r="H27" s="102"/>
      <c r="M27" s="102"/>
    </row>
    <row r="28" spans="2:16" hidden="1">
      <c r="B28" s="203" t="str">
        <f>+ciselniky!O33</f>
        <v>športy s lietajúcim diskom</v>
      </c>
      <c r="C28" s="203" t="str">
        <f>+ciselniky!P33</f>
        <v>ultimate</v>
      </c>
      <c r="F28" s="102"/>
      <c r="H28" s="102"/>
      <c r="M28" s="102"/>
    </row>
    <row r="29" spans="2:16" hidden="1">
      <c r="B29" s="203" t="str">
        <f>+ciselniky!O34</f>
        <v>športy s lietajúcim diskom</v>
      </c>
      <c r="C29" s="203" t="str">
        <f>+ciselniky!P34</f>
        <v>plážové ultimate</v>
      </c>
      <c r="F29" s="102"/>
      <c r="H29" s="102"/>
      <c r="M29" s="102"/>
    </row>
    <row r="30" spans="2:16" hidden="1">
      <c r="B30" s="203" t="str">
        <f>+ciselniky!O35</f>
        <v>športy s lietajúcim diskom</v>
      </c>
      <c r="C30" s="203" t="str">
        <f>+ciselniky!P35</f>
        <v>guts</v>
      </c>
      <c r="F30" s="102"/>
      <c r="H30" s="102"/>
      <c r="M30" s="102"/>
    </row>
    <row r="31" spans="2:16" hidden="1">
      <c r="B31" s="203" t="str">
        <f>+ciselniky!O36</f>
        <v>volejbal</v>
      </c>
      <c r="C31" s="203" t="str">
        <f>+ciselniky!P36</f>
        <v>volejbal</v>
      </c>
      <c r="F31" s="102"/>
      <c r="H31" s="102"/>
      <c r="M31" s="102"/>
    </row>
    <row r="32" spans="2:16" hidden="1">
      <c r="B32" s="203">
        <f>+ciselniky!O37</f>
        <v>0</v>
      </c>
      <c r="C32" s="203">
        <f>+ciselniky!P37</f>
        <v>0</v>
      </c>
      <c r="F32" s="102"/>
      <c r="H32" s="102"/>
      <c r="M32" s="102"/>
    </row>
    <row r="33" spans="1:16" hidden="1">
      <c r="B33" s="203">
        <f>+ciselniky!O38</f>
        <v>0</v>
      </c>
      <c r="C33" s="203">
        <f>+ciselniky!P38</f>
        <v>0</v>
      </c>
    </row>
    <row r="34" spans="1:16" hidden="1">
      <c r="B34" s="203">
        <f>+ciselniky!O39</f>
        <v>0</v>
      </c>
      <c r="C34" s="203">
        <f>+ciselniky!P39</f>
        <v>0</v>
      </c>
    </row>
    <row r="35" spans="1:16" hidden="1">
      <c r="B35" s="203">
        <f>+ciselniky!O40</f>
        <v>0</v>
      </c>
      <c r="C35" s="203">
        <f>+ciselniky!P40</f>
        <v>0</v>
      </c>
    </row>
    <row r="36" spans="1:16" hidden="1">
      <c r="B36" s="203">
        <f>+ciselniky!O41</f>
        <v>0</v>
      </c>
      <c r="C36" s="203">
        <f>+ciselniky!P41</f>
        <v>0</v>
      </c>
    </row>
    <row r="37" spans="1:16" hidden="1"/>
    <row r="38" spans="1:16" hidden="1"/>
    <row r="39" spans="1:16" ht="18">
      <c r="A39" s="94" t="s">
        <v>656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1:16" ht="18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6" ht="15.75">
      <c r="B41" s="166">
        <f>+ID!C16</f>
        <v>0</v>
      </c>
      <c r="C41" s="410" t="s">
        <v>657</v>
      </c>
      <c r="D41" s="411"/>
      <c r="E41" s="411"/>
      <c r="F41" s="412"/>
      <c r="G41" s="167"/>
      <c r="H41" s="410" t="s">
        <v>658</v>
      </c>
      <c r="I41" s="411"/>
      <c r="J41" s="411"/>
      <c r="K41" s="412"/>
      <c r="L41" s="167"/>
      <c r="M41" s="410" t="s">
        <v>659</v>
      </c>
      <c r="N41" s="411"/>
      <c r="O41" s="411"/>
      <c r="P41" s="412"/>
    </row>
    <row r="42" spans="1:16" ht="15.75">
      <c r="B42" s="168" t="s">
        <v>615</v>
      </c>
      <c r="C42" s="413">
        <f>+IF(H2&gt;=1,INDEX(C1:C34,H1),"odvetvie neexistuje, nevypĺňať")</f>
        <v>0</v>
      </c>
      <c r="D42" s="414"/>
      <c r="E42" s="414"/>
      <c r="F42" s="415"/>
      <c r="G42" s="169"/>
      <c r="H42" s="413">
        <f>+C42</f>
        <v>0</v>
      </c>
      <c r="I42" s="414"/>
      <c r="J42" s="414"/>
      <c r="K42" s="415"/>
      <c r="L42" s="169"/>
      <c r="M42" s="413">
        <f>+H42</f>
        <v>0</v>
      </c>
      <c r="N42" s="414"/>
      <c r="O42" s="414"/>
      <c r="P42" s="415"/>
    </row>
    <row r="44" spans="1:16" ht="41.25" customHeight="1">
      <c r="A44" s="170" t="s">
        <v>616</v>
      </c>
      <c r="B44" s="171" t="s">
        <v>617</v>
      </c>
      <c r="C44" s="172" t="s">
        <v>618</v>
      </c>
      <c r="D44" s="172" t="s">
        <v>619</v>
      </c>
      <c r="E44" s="32" t="s">
        <v>620</v>
      </c>
      <c r="F44" s="173" t="s">
        <v>500</v>
      </c>
      <c r="H44" s="172" t="s">
        <v>618</v>
      </c>
      <c r="I44" s="172" t="s">
        <v>619</v>
      </c>
      <c r="J44" s="32" t="s">
        <v>620</v>
      </c>
      <c r="K44" s="173" t="s">
        <v>500</v>
      </c>
      <c r="M44" s="172" t="s">
        <v>618</v>
      </c>
      <c r="N44" s="172" t="s">
        <v>619</v>
      </c>
      <c r="O44" s="32" t="s">
        <v>620</v>
      </c>
      <c r="P44" s="173" t="s">
        <v>500</v>
      </c>
    </row>
    <row r="45" spans="1:16">
      <c r="B45" s="171"/>
      <c r="C45" s="179"/>
      <c r="D45" s="179"/>
      <c r="E45" s="179"/>
      <c r="F45" s="180"/>
      <c r="H45" s="179"/>
      <c r="I45" s="179"/>
      <c r="J45" s="179"/>
      <c r="K45" s="180"/>
      <c r="M45" s="179"/>
      <c r="N45" s="179"/>
      <c r="O45" s="179"/>
      <c r="P45" s="180"/>
    </row>
    <row r="46" spans="1:16">
      <c r="B46" s="92" t="s">
        <v>621</v>
      </c>
    </row>
    <row r="47" spans="1:16" ht="4.5" customHeight="1"/>
    <row r="48" spans="1:16" ht="52.5" customHeight="1">
      <c r="A48" s="170" t="s">
        <v>622</v>
      </c>
      <c r="B48" s="174" t="s">
        <v>623</v>
      </c>
      <c r="C48" s="172" t="s">
        <v>624</v>
      </c>
      <c r="D48" s="172" t="s">
        <v>625</v>
      </c>
      <c r="E48" s="172" t="s">
        <v>626</v>
      </c>
      <c r="F48" s="173" t="s">
        <v>500</v>
      </c>
      <c r="H48" s="172" t="s">
        <v>624</v>
      </c>
      <c r="I48" s="172" t="s">
        <v>625</v>
      </c>
      <c r="J48" s="172" t="s">
        <v>626</v>
      </c>
      <c r="K48" s="173" t="s">
        <v>500</v>
      </c>
      <c r="M48" s="172" t="s">
        <v>624</v>
      </c>
      <c r="N48" s="172" t="s">
        <v>625</v>
      </c>
      <c r="O48" s="172" t="s">
        <v>626</v>
      </c>
      <c r="P48" s="173" t="s">
        <v>500</v>
      </c>
    </row>
    <row r="49" spans="2:16">
      <c r="B49" s="174"/>
      <c r="C49" s="179"/>
      <c r="D49" s="179"/>
      <c r="E49" s="179"/>
      <c r="F49" s="180"/>
      <c r="H49" s="179"/>
      <c r="I49" s="179"/>
      <c r="J49" s="179"/>
      <c r="K49" s="180"/>
      <c r="M49" s="179"/>
      <c r="N49" s="179"/>
      <c r="O49" s="179"/>
      <c r="P49" s="180"/>
    </row>
    <row r="50" spans="2:16" ht="4.5" customHeight="1">
      <c r="B50" s="175"/>
      <c r="C50" s="176"/>
      <c r="D50" s="176"/>
      <c r="E50" s="176"/>
      <c r="H50" s="176"/>
      <c r="I50" s="176"/>
      <c r="J50" s="176"/>
      <c r="M50" s="176"/>
      <c r="N50" s="176"/>
      <c r="O50" s="176"/>
    </row>
    <row r="51" spans="2:16" ht="76.5" customHeight="1">
      <c r="B51" s="174" t="s">
        <v>627</v>
      </c>
      <c r="C51" s="172" t="s">
        <v>628</v>
      </c>
      <c r="D51" s="172" t="s">
        <v>629</v>
      </c>
      <c r="E51" s="172"/>
      <c r="F51" s="173" t="s">
        <v>630</v>
      </c>
      <c r="H51" s="172" t="s">
        <v>628</v>
      </c>
      <c r="I51" s="172" t="s">
        <v>629</v>
      </c>
      <c r="J51" s="172"/>
      <c r="K51" s="173" t="s">
        <v>630</v>
      </c>
      <c r="M51" s="172" t="s">
        <v>628</v>
      </c>
      <c r="N51" s="172" t="s">
        <v>629</v>
      </c>
      <c r="O51" s="172"/>
      <c r="P51" s="173" t="s">
        <v>630</v>
      </c>
    </row>
    <row r="52" spans="2:16" ht="12.75" customHeight="1">
      <c r="B52" s="177"/>
      <c r="C52" s="179">
        <v>1</v>
      </c>
      <c r="D52" s="179">
        <v>1</v>
      </c>
      <c r="E52" s="172"/>
      <c r="F52" s="91"/>
      <c r="H52" s="179">
        <v>1</v>
      </c>
      <c r="I52" s="179">
        <v>1</v>
      </c>
      <c r="J52" s="172"/>
      <c r="K52" s="91"/>
      <c r="M52" s="179">
        <v>1</v>
      </c>
      <c r="N52" s="179">
        <v>1</v>
      </c>
      <c r="O52" s="172"/>
      <c r="P52" s="91"/>
    </row>
    <row r="53" spans="2:16" ht="12.75" customHeight="1">
      <c r="B53" s="177"/>
      <c r="C53" s="179">
        <v>2</v>
      </c>
      <c r="D53" s="179">
        <v>2</v>
      </c>
      <c r="E53" s="172"/>
      <c r="F53" s="91"/>
      <c r="H53" s="179">
        <v>2</v>
      </c>
      <c r="I53" s="179">
        <v>2</v>
      </c>
      <c r="J53" s="172"/>
      <c r="K53" s="91"/>
      <c r="M53" s="179">
        <v>2</v>
      </c>
      <c r="N53" s="179">
        <v>2</v>
      </c>
      <c r="O53" s="172"/>
      <c r="P53" s="91"/>
    </row>
    <row r="54" spans="2:16" ht="12.75" customHeight="1">
      <c r="B54" s="177"/>
      <c r="C54" s="179">
        <v>3</v>
      </c>
      <c r="D54" s="179">
        <v>3</v>
      </c>
      <c r="E54" s="172"/>
      <c r="F54" s="91"/>
      <c r="H54" s="179">
        <v>3</v>
      </c>
      <c r="I54" s="179">
        <v>3</v>
      </c>
      <c r="J54" s="172"/>
      <c r="K54" s="91"/>
      <c r="M54" s="179">
        <v>3</v>
      </c>
      <c r="N54" s="179">
        <v>3</v>
      </c>
      <c r="O54" s="172"/>
      <c r="P54" s="91"/>
    </row>
    <row r="55" spans="2:16" ht="12.75" customHeight="1">
      <c r="B55" s="177"/>
      <c r="C55" s="179">
        <v>4</v>
      </c>
      <c r="D55" s="179">
        <v>4</v>
      </c>
      <c r="E55" s="172"/>
      <c r="F55" s="91"/>
      <c r="H55" s="179">
        <v>4</v>
      </c>
      <c r="I55" s="179">
        <v>4</v>
      </c>
      <c r="J55" s="172"/>
      <c r="K55" s="91"/>
      <c r="M55" s="179">
        <v>4</v>
      </c>
      <c r="N55" s="179">
        <v>4</v>
      </c>
      <c r="O55" s="172"/>
      <c r="P55" s="91"/>
    </row>
    <row r="56" spans="2:16" ht="12.75" customHeight="1">
      <c r="B56" s="177"/>
      <c r="C56" s="179">
        <v>5</v>
      </c>
      <c r="D56" s="179">
        <v>5</v>
      </c>
      <c r="E56" s="172"/>
      <c r="F56" s="91"/>
      <c r="H56" s="179">
        <v>5</v>
      </c>
      <c r="I56" s="179">
        <v>5</v>
      </c>
      <c r="J56" s="172"/>
      <c r="K56" s="91"/>
      <c r="M56" s="179">
        <v>5</v>
      </c>
      <c r="N56" s="179">
        <v>5</v>
      </c>
      <c r="O56" s="172"/>
      <c r="P56" s="91"/>
    </row>
    <row r="57" spans="2:16" ht="12.75" customHeight="1">
      <c r="B57" s="177"/>
      <c r="C57" s="179">
        <v>6</v>
      </c>
      <c r="D57" s="179">
        <v>6</v>
      </c>
      <c r="E57" s="172"/>
      <c r="F57" s="91"/>
      <c r="H57" s="179">
        <v>6</v>
      </c>
      <c r="I57" s="179">
        <v>6</v>
      </c>
      <c r="J57" s="172"/>
      <c r="K57" s="91"/>
      <c r="M57" s="179">
        <v>6</v>
      </c>
      <c r="N57" s="179">
        <v>6</v>
      </c>
      <c r="O57" s="172"/>
      <c r="P57" s="91"/>
    </row>
    <row r="58" spans="2:16" ht="12.75" customHeight="1">
      <c r="B58" s="177"/>
      <c r="C58" s="179">
        <v>7</v>
      </c>
      <c r="D58" s="179">
        <v>7</v>
      </c>
      <c r="E58" s="172"/>
      <c r="F58" s="91"/>
      <c r="H58" s="179">
        <v>7</v>
      </c>
      <c r="I58" s="179">
        <v>7</v>
      </c>
      <c r="J58" s="172"/>
      <c r="K58" s="91"/>
      <c r="M58" s="179">
        <v>7</v>
      </c>
      <c r="N58" s="179">
        <v>7</v>
      </c>
      <c r="O58" s="172"/>
      <c r="P58" s="91"/>
    </row>
    <row r="59" spans="2:16" ht="12.75" customHeight="1">
      <c r="B59" s="177"/>
      <c r="C59" s="179">
        <v>8</v>
      </c>
      <c r="D59" s="179">
        <v>8</v>
      </c>
      <c r="E59" s="172"/>
      <c r="F59" s="91"/>
      <c r="H59" s="179">
        <v>8</v>
      </c>
      <c r="I59" s="179">
        <v>8</v>
      </c>
      <c r="J59" s="172"/>
      <c r="K59" s="91"/>
      <c r="M59" s="179">
        <v>8</v>
      </c>
      <c r="N59" s="179">
        <v>8</v>
      </c>
      <c r="O59" s="172"/>
      <c r="P59" s="91"/>
    </row>
    <row r="60" spans="2:16" ht="12.75" customHeight="1">
      <c r="B60" s="177"/>
      <c r="C60" s="179">
        <v>9</v>
      </c>
      <c r="D60" s="179">
        <v>9</v>
      </c>
      <c r="E60" s="172"/>
      <c r="F60" s="91"/>
      <c r="H60" s="179">
        <v>9</v>
      </c>
      <c r="I60" s="179">
        <v>9</v>
      </c>
      <c r="J60" s="172"/>
      <c r="K60" s="91"/>
      <c r="M60" s="179">
        <v>9</v>
      </c>
      <c r="N60" s="179">
        <v>9</v>
      </c>
      <c r="O60" s="172"/>
      <c r="P60" s="91"/>
    </row>
    <row r="61" spans="2:16" ht="12.75" customHeight="1">
      <c r="B61" s="177"/>
      <c r="C61" s="179">
        <v>10</v>
      </c>
      <c r="D61" s="179">
        <v>10</v>
      </c>
      <c r="E61" s="172"/>
      <c r="F61" s="91"/>
      <c r="H61" s="179">
        <v>10</v>
      </c>
      <c r="I61" s="179">
        <v>10</v>
      </c>
      <c r="J61" s="172"/>
      <c r="K61" s="91"/>
      <c r="M61" s="179">
        <v>10</v>
      </c>
      <c r="N61" s="179">
        <v>10</v>
      </c>
      <c r="O61" s="172"/>
      <c r="P61" s="91"/>
    </row>
    <row r="62" spans="2:16" ht="12.75" customHeight="1">
      <c r="B62" s="177"/>
      <c r="C62" s="179">
        <v>11</v>
      </c>
      <c r="D62" s="179">
        <v>11</v>
      </c>
      <c r="E62" s="172"/>
      <c r="F62" s="91"/>
      <c r="H62" s="179">
        <v>11</v>
      </c>
      <c r="I62" s="179">
        <v>11</v>
      </c>
      <c r="J62" s="172"/>
      <c r="K62" s="91"/>
      <c r="M62" s="179">
        <v>11</v>
      </c>
      <c r="N62" s="179">
        <v>11</v>
      </c>
      <c r="O62" s="172"/>
      <c r="P62" s="91"/>
    </row>
    <row r="63" spans="2:16" ht="12.75" customHeight="1">
      <c r="B63" s="177"/>
      <c r="C63" s="179">
        <v>12</v>
      </c>
      <c r="D63" s="179">
        <v>12</v>
      </c>
      <c r="E63" s="172"/>
      <c r="F63" s="91"/>
      <c r="H63" s="179">
        <v>12</v>
      </c>
      <c r="I63" s="179">
        <v>12</v>
      </c>
      <c r="J63" s="172"/>
      <c r="K63" s="91"/>
      <c r="M63" s="179">
        <v>12</v>
      </c>
      <c r="N63" s="179">
        <v>12</v>
      </c>
      <c r="O63" s="172"/>
      <c r="P63" s="91"/>
    </row>
    <row r="64" spans="2:16" ht="12.75" customHeight="1">
      <c r="B64" s="177"/>
      <c r="C64" s="179">
        <v>13</v>
      </c>
      <c r="D64" s="179">
        <v>13</v>
      </c>
      <c r="E64" s="172"/>
      <c r="F64" s="91"/>
      <c r="H64" s="179">
        <v>13</v>
      </c>
      <c r="I64" s="179">
        <v>13</v>
      </c>
      <c r="J64" s="172"/>
      <c r="K64" s="91"/>
      <c r="M64" s="179">
        <v>13</v>
      </c>
      <c r="N64" s="179">
        <v>13</v>
      </c>
      <c r="O64" s="172"/>
      <c r="P64" s="91"/>
    </row>
    <row r="65" spans="2:16" ht="12.75" customHeight="1">
      <c r="B65" s="177"/>
      <c r="C65" s="179">
        <v>14</v>
      </c>
      <c r="D65" s="179">
        <v>14</v>
      </c>
      <c r="E65" s="172"/>
      <c r="F65" s="91"/>
      <c r="H65" s="179">
        <v>14</v>
      </c>
      <c r="I65" s="179">
        <v>14</v>
      </c>
      <c r="J65" s="172"/>
      <c r="K65" s="91"/>
      <c r="M65" s="179">
        <v>14</v>
      </c>
      <c r="N65" s="179">
        <v>14</v>
      </c>
      <c r="O65" s="172"/>
      <c r="P65" s="91"/>
    </row>
    <row r="66" spans="2:16" ht="12.75" customHeight="1">
      <c r="B66" s="177"/>
      <c r="C66" s="179">
        <v>15</v>
      </c>
      <c r="D66" s="179">
        <v>15</v>
      </c>
      <c r="E66" s="172"/>
      <c r="F66" s="91"/>
      <c r="H66" s="179">
        <v>15</v>
      </c>
      <c r="I66" s="179">
        <v>15</v>
      </c>
      <c r="J66" s="172"/>
      <c r="K66" s="91"/>
      <c r="M66" s="179">
        <v>15</v>
      </c>
      <c r="N66" s="179">
        <v>15</v>
      </c>
      <c r="O66" s="172"/>
      <c r="P66" s="91"/>
    </row>
    <row r="67" spans="2:16" ht="12.75" customHeight="1">
      <c r="B67" s="177"/>
      <c r="C67" s="179">
        <v>16</v>
      </c>
      <c r="D67" s="179">
        <v>16</v>
      </c>
      <c r="E67" s="172"/>
      <c r="F67" s="91"/>
      <c r="H67" s="179">
        <v>16</v>
      </c>
      <c r="I67" s="179">
        <v>16</v>
      </c>
      <c r="J67" s="172"/>
      <c r="K67" s="91"/>
      <c r="M67" s="179">
        <v>16</v>
      </c>
      <c r="N67" s="179">
        <v>16</v>
      </c>
      <c r="O67" s="172"/>
      <c r="P67" s="91"/>
    </row>
    <row r="68" spans="2:16" ht="12.75" customHeight="1">
      <c r="B68" s="177"/>
      <c r="C68" s="179">
        <v>17</v>
      </c>
      <c r="D68" s="179">
        <v>17</v>
      </c>
      <c r="E68" s="172"/>
      <c r="F68" s="91"/>
      <c r="H68" s="179">
        <v>17</v>
      </c>
      <c r="I68" s="179">
        <v>17</v>
      </c>
      <c r="J68" s="172"/>
      <c r="K68" s="91"/>
      <c r="M68" s="179">
        <v>17</v>
      </c>
      <c r="N68" s="179">
        <v>17</v>
      </c>
      <c r="O68" s="172"/>
      <c r="P68" s="91"/>
    </row>
    <row r="69" spans="2:16" ht="12.75" customHeight="1">
      <c r="B69" s="177"/>
      <c r="C69" s="179">
        <v>18</v>
      </c>
      <c r="D69" s="179">
        <v>18</v>
      </c>
      <c r="E69" s="172"/>
      <c r="F69" s="91"/>
      <c r="H69" s="179">
        <v>18</v>
      </c>
      <c r="I69" s="179">
        <v>18</v>
      </c>
      <c r="J69" s="172"/>
      <c r="K69" s="91"/>
      <c r="M69" s="179">
        <v>18</v>
      </c>
      <c r="N69" s="179">
        <v>18</v>
      </c>
      <c r="O69" s="172"/>
      <c r="P69" s="91"/>
    </row>
    <row r="70" spans="2:16" ht="12.75" customHeight="1">
      <c r="B70" s="177"/>
      <c r="C70" s="179">
        <v>19</v>
      </c>
      <c r="D70" s="179">
        <v>19</v>
      </c>
      <c r="E70" s="172"/>
      <c r="F70" s="91"/>
      <c r="H70" s="179">
        <v>19</v>
      </c>
      <c r="I70" s="179">
        <v>19</v>
      </c>
      <c r="J70" s="172"/>
      <c r="K70" s="91"/>
      <c r="M70" s="179">
        <v>19</v>
      </c>
      <c r="N70" s="179">
        <v>19</v>
      </c>
      <c r="O70" s="172"/>
      <c r="P70" s="91"/>
    </row>
    <row r="71" spans="2:16" ht="12.75" customHeight="1">
      <c r="B71" s="177"/>
      <c r="C71" s="179">
        <v>20</v>
      </c>
      <c r="D71" s="179">
        <v>20</v>
      </c>
      <c r="E71" s="172"/>
      <c r="F71" s="91"/>
      <c r="H71" s="179">
        <v>20</v>
      </c>
      <c r="I71" s="179">
        <v>20</v>
      </c>
      <c r="J71" s="172"/>
      <c r="K71" s="91"/>
      <c r="M71" s="179">
        <v>20</v>
      </c>
      <c r="N71" s="179">
        <v>20</v>
      </c>
      <c r="O71" s="172"/>
      <c r="P71" s="91"/>
    </row>
    <row r="72" spans="2:16" ht="12.75" customHeight="1">
      <c r="B72" s="177"/>
      <c r="C72" s="179">
        <v>21</v>
      </c>
      <c r="D72" s="179">
        <v>21</v>
      </c>
      <c r="E72" s="172"/>
      <c r="F72" s="91"/>
      <c r="H72" s="179">
        <v>21</v>
      </c>
      <c r="I72" s="179">
        <v>21</v>
      </c>
      <c r="J72" s="172"/>
      <c r="K72" s="91"/>
      <c r="M72" s="179">
        <v>21</v>
      </c>
      <c r="N72" s="179">
        <v>21</v>
      </c>
      <c r="O72" s="172"/>
      <c r="P72" s="91"/>
    </row>
    <row r="73" spans="2:16" ht="12.75" customHeight="1">
      <c r="B73" s="177"/>
      <c r="C73" s="179">
        <v>22</v>
      </c>
      <c r="D73" s="179">
        <v>22</v>
      </c>
      <c r="E73" s="172"/>
      <c r="F73" s="91"/>
      <c r="H73" s="179">
        <v>22</v>
      </c>
      <c r="I73" s="179">
        <v>22</v>
      </c>
      <c r="J73" s="172"/>
      <c r="K73" s="91"/>
      <c r="M73" s="179">
        <v>22</v>
      </c>
      <c r="N73" s="179">
        <v>22</v>
      </c>
      <c r="O73" s="172"/>
      <c r="P73" s="91"/>
    </row>
    <row r="74" spans="2:16" ht="12.75" customHeight="1">
      <c r="B74" s="177"/>
      <c r="C74" s="179">
        <v>23</v>
      </c>
      <c r="D74" s="179">
        <v>23</v>
      </c>
      <c r="E74" s="172"/>
      <c r="F74" s="91"/>
      <c r="H74" s="179">
        <v>23</v>
      </c>
      <c r="I74" s="179">
        <v>23</v>
      </c>
      <c r="J74" s="172"/>
      <c r="K74" s="91"/>
      <c r="M74" s="179">
        <v>23</v>
      </c>
      <c r="N74" s="179">
        <v>23</v>
      </c>
      <c r="O74" s="172"/>
      <c r="P74" s="91"/>
    </row>
    <row r="75" spans="2:16" ht="12.75" customHeight="1">
      <c r="B75" s="177"/>
      <c r="C75" s="179">
        <v>24</v>
      </c>
      <c r="D75" s="179">
        <v>24</v>
      </c>
      <c r="E75" s="172"/>
      <c r="F75" s="91"/>
      <c r="H75" s="179">
        <v>24</v>
      </c>
      <c r="I75" s="179">
        <v>24</v>
      </c>
      <c r="J75" s="172"/>
      <c r="K75" s="91"/>
      <c r="M75" s="179">
        <v>24</v>
      </c>
      <c r="N75" s="179">
        <v>24</v>
      </c>
      <c r="O75" s="172"/>
      <c r="P75" s="91"/>
    </row>
    <row r="76" spans="2:16" ht="12.75" customHeight="1">
      <c r="B76" s="177"/>
      <c r="C76" s="179">
        <v>25</v>
      </c>
      <c r="D76" s="179">
        <v>25</v>
      </c>
      <c r="E76" s="172"/>
      <c r="F76" s="91"/>
      <c r="H76" s="179">
        <v>25</v>
      </c>
      <c r="I76" s="179">
        <v>25</v>
      </c>
      <c r="J76" s="172"/>
      <c r="K76" s="91"/>
      <c r="M76" s="179">
        <v>25</v>
      </c>
      <c r="N76" s="179">
        <v>25</v>
      </c>
      <c r="O76" s="172"/>
      <c r="P76" s="91"/>
    </row>
    <row r="77" spans="2:16" ht="12.75" customHeight="1">
      <c r="B77" s="177"/>
      <c r="C77" s="179">
        <v>26</v>
      </c>
      <c r="D77" s="179">
        <v>26</v>
      </c>
      <c r="E77" s="172"/>
      <c r="F77" s="91"/>
      <c r="H77" s="179">
        <v>26</v>
      </c>
      <c r="I77" s="179">
        <v>26</v>
      </c>
      <c r="J77" s="172"/>
      <c r="K77" s="91"/>
      <c r="M77" s="179">
        <v>26</v>
      </c>
      <c r="N77" s="179">
        <v>26</v>
      </c>
      <c r="O77" s="172"/>
      <c r="P77" s="91"/>
    </row>
    <row r="78" spans="2:16" ht="12.75" customHeight="1">
      <c r="B78" s="177"/>
      <c r="C78" s="179">
        <v>27</v>
      </c>
      <c r="D78" s="179">
        <v>27</v>
      </c>
      <c r="E78" s="172"/>
      <c r="F78" s="56"/>
      <c r="H78" s="179">
        <v>27</v>
      </c>
      <c r="I78" s="179">
        <v>27</v>
      </c>
      <c r="J78" s="172"/>
      <c r="K78" s="56"/>
      <c r="M78" s="179">
        <v>27</v>
      </c>
      <c r="N78" s="179">
        <v>27</v>
      </c>
      <c r="O78" s="172"/>
      <c r="P78" s="56"/>
    </row>
    <row r="79" spans="2:16" ht="12.75" customHeight="1">
      <c r="B79" s="175"/>
      <c r="C79" s="179">
        <v>28</v>
      </c>
      <c r="D79" s="179">
        <v>28</v>
      </c>
      <c r="E79" s="172"/>
      <c r="F79" s="56"/>
      <c r="H79" s="179">
        <v>28</v>
      </c>
      <c r="I79" s="179">
        <v>28</v>
      </c>
      <c r="J79" s="172"/>
      <c r="K79" s="56"/>
      <c r="M79" s="179">
        <v>28</v>
      </c>
      <c r="N79" s="179">
        <v>28</v>
      </c>
      <c r="O79" s="172"/>
      <c r="P79" s="56"/>
    </row>
    <row r="80" spans="2:16" ht="12.75" customHeight="1">
      <c r="B80" s="175"/>
      <c r="C80" s="179">
        <v>29</v>
      </c>
      <c r="D80" s="179">
        <v>29</v>
      </c>
      <c r="E80" s="172"/>
      <c r="F80" s="56"/>
      <c r="H80" s="179">
        <v>29</v>
      </c>
      <c r="I80" s="179">
        <v>29</v>
      </c>
      <c r="J80" s="172"/>
      <c r="K80" s="56"/>
      <c r="M80" s="179">
        <v>29</v>
      </c>
      <c r="N80" s="179">
        <v>29</v>
      </c>
      <c r="O80" s="172"/>
      <c r="P80" s="56"/>
    </row>
    <row r="81" spans="1:16" ht="12.75" customHeight="1">
      <c r="B81" s="175"/>
      <c r="C81" s="179">
        <v>30</v>
      </c>
      <c r="D81" s="179">
        <v>30</v>
      </c>
      <c r="E81" s="172"/>
      <c r="F81" s="56"/>
      <c r="H81" s="179">
        <v>30</v>
      </c>
      <c r="I81" s="179">
        <v>30</v>
      </c>
      <c r="J81" s="172"/>
      <c r="K81" s="56"/>
      <c r="M81" s="179">
        <v>30</v>
      </c>
      <c r="N81" s="179">
        <v>30</v>
      </c>
      <c r="O81" s="172"/>
      <c r="P81" s="56"/>
    </row>
    <row r="82" spans="1:16" ht="12.75" customHeight="1">
      <c r="B82" s="175"/>
      <c r="C82" s="179">
        <v>31</v>
      </c>
      <c r="D82" s="179">
        <v>31</v>
      </c>
      <c r="E82" s="172"/>
      <c r="F82" s="56"/>
      <c r="H82" s="179">
        <v>31</v>
      </c>
      <c r="I82" s="179">
        <v>31</v>
      </c>
      <c r="J82" s="172"/>
      <c r="K82" s="56"/>
      <c r="M82" s="179">
        <v>31</v>
      </c>
      <c r="N82" s="179">
        <v>31</v>
      </c>
      <c r="O82" s="172"/>
      <c r="P82" s="56"/>
    </row>
    <row r="83" spans="1:16" ht="12.75" customHeight="1">
      <c r="B83" s="175"/>
      <c r="C83" s="179">
        <v>32</v>
      </c>
      <c r="D83" s="179">
        <v>32</v>
      </c>
      <c r="E83" s="172"/>
      <c r="F83" s="56"/>
      <c r="H83" s="179">
        <v>32</v>
      </c>
      <c r="I83" s="179">
        <v>32</v>
      </c>
      <c r="J83" s="172"/>
      <c r="K83" s="56"/>
      <c r="M83" s="179">
        <v>32</v>
      </c>
      <c r="N83" s="179">
        <v>32</v>
      </c>
      <c r="O83" s="172"/>
      <c r="P83" s="56"/>
    </row>
    <row r="84" spans="1:16">
      <c r="B84" s="92" t="s">
        <v>631</v>
      </c>
    </row>
    <row r="85" spans="1:16" ht="4.5" customHeight="1"/>
    <row r="86" spans="1:16" ht="75.75" customHeight="1">
      <c r="A86" s="170" t="s">
        <v>632</v>
      </c>
      <c r="B86" s="171" t="s">
        <v>633</v>
      </c>
      <c r="C86" s="172" t="s">
        <v>634</v>
      </c>
      <c r="D86" s="172" t="s">
        <v>635</v>
      </c>
      <c r="E86" s="172"/>
      <c r="F86" s="173" t="s">
        <v>500</v>
      </c>
      <c r="H86" s="172" t="s">
        <v>634</v>
      </c>
      <c r="I86" s="172" t="s">
        <v>635</v>
      </c>
      <c r="J86" s="172"/>
      <c r="K86" s="173" t="s">
        <v>500</v>
      </c>
      <c r="M86" s="172" t="s">
        <v>634</v>
      </c>
      <c r="N86" s="172" t="s">
        <v>635</v>
      </c>
      <c r="O86" s="172"/>
      <c r="P86" s="173" t="s">
        <v>500</v>
      </c>
    </row>
    <row r="87" spans="1:16">
      <c r="B87" s="171"/>
      <c r="C87" s="179"/>
      <c r="D87" s="179"/>
      <c r="E87" s="172"/>
      <c r="F87" s="56"/>
      <c r="H87" s="179"/>
      <c r="I87" s="179"/>
      <c r="J87" s="172"/>
      <c r="K87" s="56"/>
      <c r="M87" s="179"/>
      <c r="N87" s="179"/>
      <c r="O87" s="172"/>
      <c r="P87" s="56"/>
    </row>
    <row r="88" spans="1:16">
      <c r="B88" s="92" t="s">
        <v>636</v>
      </c>
    </row>
    <row r="89" spans="1:16" ht="4.5" customHeight="1"/>
    <row r="90" spans="1:16" ht="90" customHeight="1">
      <c r="A90" s="170" t="s">
        <v>637</v>
      </c>
      <c r="B90" s="178" t="s">
        <v>638</v>
      </c>
      <c r="C90" s="172" t="s">
        <v>639</v>
      </c>
      <c r="D90" s="172" t="s">
        <v>640</v>
      </c>
      <c r="E90" s="172"/>
      <c r="F90" s="173" t="s">
        <v>500</v>
      </c>
      <c r="H90" s="172" t="s">
        <v>639</v>
      </c>
      <c r="I90" s="172" t="s">
        <v>640</v>
      </c>
      <c r="J90" s="172"/>
      <c r="K90" s="173" t="s">
        <v>500</v>
      </c>
      <c r="M90" s="172" t="s">
        <v>639</v>
      </c>
      <c r="N90" s="172" t="s">
        <v>640</v>
      </c>
      <c r="O90" s="172"/>
      <c r="P90" s="173" t="s">
        <v>500</v>
      </c>
    </row>
    <row r="91" spans="1:16">
      <c r="B91" s="171"/>
      <c r="C91" s="179"/>
      <c r="D91" s="179"/>
      <c r="E91" s="172"/>
      <c r="F91" s="56"/>
      <c r="H91" s="179"/>
      <c r="I91" s="179"/>
      <c r="J91" s="172"/>
      <c r="K91" s="56"/>
      <c r="M91" s="179"/>
      <c r="N91" s="179"/>
      <c r="O91" s="172"/>
      <c r="P91" s="56"/>
    </row>
    <row r="92" spans="1:16">
      <c r="B92" s="92" t="s">
        <v>641</v>
      </c>
    </row>
    <row r="94" spans="1:16" ht="76.5" customHeight="1">
      <c r="A94" s="170" t="s">
        <v>642</v>
      </c>
      <c r="B94" s="178" t="s">
        <v>643</v>
      </c>
      <c r="C94" s="172" t="s">
        <v>644</v>
      </c>
      <c r="D94" s="172" t="s">
        <v>645</v>
      </c>
      <c r="E94" s="172" t="s">
        <v>646</v>
      </c>
      <c r="F94" s="173" t="s">
        <v>500</v>
      </c>
      <c r="H94" s="172" t="s">
        <v>644</v>
      </c>
      <c r="I94" s="172" t="s">
        <v>645</v>
      </c>
      <c r="J94" s="172" t="s">
        <v>646</v>
      </c>
      <c r="K94" s="173" t="s">
        <v>500</v>
      </c>
      <c r="M94" s="172" t="s">
        <v>644</v>
      </c>
      <c r="N94" s="172" t="s">
        <v>645</v>
      </c>
      <c r="O94" s="172" t="s">
        <v>646</v>
      </c>
      <c r="P94" s="173" t="s">
        <v>500</v>
      </c>
    </row>
    <row r="95" spans="1:16">
      <c r="B95" s="171"/>
      <c r="C95" s="179"/>
      <c r="D95" s="179"/>
      <c r="E95" s="179"/>
      <c r="F95" s="56"/>
      <c r="H95" s="179"/>
      <c r="I95" s="179"/>
      <c r="J95" s="179"/>
      <c r="K95" s="56"/>
      <c r="M95" s="179"/>
      <c r="N95" s="179"/>
      <c r="O95" s="179"/>
      <c r="P95" s="56"/>
    </row>
    <row r="96" spans="1:16">
      <c r="B96" s="92" t="s">
        <v>647</v>
      </c>
    </row>
    <row r="97" spans="1:16" ht="4.5" customHeight="1"/>
    <row r="98" spans="1:16" ht="139.5" customHeight="1">
      <c r="A98" s="170" t="s">
        <v>648</v>
      </c>
      <c r="B98" s="178" t="s">
        <v>649</v>
      </c>
      <c r="C98" s="172" t="s">
        <v>650</v>
      </c>
      <c r="D98" s="172" t="s">
        <v>651</v>
      </c>
      <c r="E98" s="172"/>
      <c r="F98" s="173" t="s">
        <v>500</v>
      </c>
      <c r="H98" s="172" t="s">
        <v>650</v>
      </c>
      <c r="I98" s="172" t="s">
        <v>651</v>
      </c>
      <c r="J98" s="172"/>
      <c r="K98" s="173" t="s">
        <v>500</v>
      </c>
      <c r="M98" s="172" t="s">
        <v>650</v>
      </c>
      <c r="N98" s="172" t="s">
        <v>651</v>
      </c>
      <c r="O98" s="172"/>
      <c r="P98" s="173" t="s">
        <v>500</v>
      </c>
    </row>
    <row r="99" spans="1:16">
      <c r="B99" s="171"/>
      <c r="C99" s="179"/>
      <c r="D99" s="179"/>
      <c r="E99" s="172"/>
      <c r="F99" s="56"/>
      <c r="H99" s="179"/>
      <c r="I99" s="179"/>
      <c r="J99" s="172"/>
      <c r="K99" s="56"/>
      <c r="M99" s="179"/>
      <c r="N99" s="179"/>
      <c r="O99" s="172"/>
      <c r="P99" s="56"/>
    </row>
    <row r="100" spans="1:16">
      <c r="B100" s="92"/>
    </row>
    <row r="101" spans="1:16" ht="18">
      <c r="A101" s="94" t="s">
        <v>660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1:16" ht="18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</row>
    <row r="103" spans="1:16" ht="15.75">
      <c r="B103" s="166">
        <f>+B41</f>
        <v>0</v>
      </c>
      <c r="C103" s="410" t="s">
        <v>661</v>
      </c>
      <c r="D103" s="411"/>
      <c r="E103" s="411"/>
      <c r="F103" s="412"/>
      <c r="G103" s="167"/>
      <c r="H103" s="410" t="s">
        <v>662</v>
      </c>
      <c r="I103" s="411"/>
      <c r="J103" s="411"/>
      <c r="K103" s="412"/>
      <c r="L103" s="167"/>
      <c r="M103" s="410" t="s">
        <v>663</v>
      </c>
      <c r="N103" s="411"/>
      <c r="O103" s="411"/>
      <c r="P103" s="412"/>
    </row>
    <row r="104" spans="1:16" ht="15.75">
      <c r="B104" s="168" t="s">
        <v>653</v>
      </c>
      <c r="C104" s="413">
        <f>+IF(H2&gt;=2,INDEX(C1:C34,H1+1),"odvetvie neexistuje, nevypĺňať")</f>
        <v>0</v>
      </c>
      <c r="D104" s="414"/>
      <c r="E104" s="414"/>
      <c r="F104" s="415"/>
      <c r="G104" s="169"/>
      <c r="H104" s="413">
        <f>+C104</f>
        <v>0</v>
      </c>
      <c r="I104" s="414"/>
      <c r="J104" s="414"/>
      <c r="K104" s="415"/>
      <c r="L104" s="169"/>
      <c r="M104" s="413">
        <f>+H104</f>
        <v>0</v>
      </c>
      <c r="N104" s="414"/>
      <c r="O104" s="414"/>
      <c r="P104" s="415"/>
    </row>
    <row r="106" spans="1:16" ht="41.25" customHeight="1">
      <c r="A106" s="170" t="s">
        <v>616</v>
      </c>
      <c r="B106" s="171" t="s">
        <v>617</v>
      </c>
      <c r="C106" s="172" t="s">
        <v>618</v>
      </c>
      <c r="D106" s="172" t="s">
        <v>619</v>
      </c>
      <c r="E106" s="32" t="s">
        <v>620</v>
      </c>
      <c r="F106" s="173" t="s">
        <v>500</v>
      </c>
      <c r="H106" s="172" t="s">
        <v>618</v>
      </c>
      <c r="I106" s="172" t="s">
        <v>619</v>
      </c>
      <c r="J106" s="32" t="s">
        <v>620</v>
      </c>
      <c r="K106" s="173" t="s">
        <v>500</v>
      </c>
      <c r="M106" s="172" t="s">
        <v>618</v>
      </c>
      <c r="N106" s="172" t="s">
        <v>619</v>
      </c>
      <c r="O106" s="32" t="s">
        <v>620</v>
      </c>
      <c r="P106" s="173" t="s">
        <v>500</v>
      </c>
    </row>
    <row r="107" spans="1:16">
      <c r="B107" s="171"/>
      <c r="C107" s="179"/>
      <c r="D107" s="179"/>
      <c r="E107" s="179"/>
      <c r="F107" s="180"/>
      <c r="H107" s="179"/>
      <c r="I107" s="179"/>
      <c r="J107" s="179"/>
      <c r="K107" s="180"/>
      <c r="M107" s="179"/>
      <c r="N107" s="179"/>
      <c r="O107" s="179"/>
      <c r="P107" s="180"/>
    </row>
    <row r="108" spans="1:16">
      <c r="B108" s="92" t="s">
        <v>621</v>
      </c>
    </row>
    <row r="109" spans="1:16" ht="4.5" customHeight="1"/>
    <row r="110" spans="1:16" ht="52.5" customHeight="1">
      <c r="A110" s="170" t="s">
        <v>622</v>
      </c>
      <c r="B110" s="174" t="s">
        <v>623</v>
      </c>
      <c r="C110" s="172" t="s">
        <v>624</v>
      </c>
      <c r="D110" s="172" t="s">
        <v>625</v>
      </c>
      <c r="E110" s="172" t="s">
        <v>626</v>
      </c>
      <c r="F110" s="173" t="s">
        <v>500</v>
      </c>
      <c r="H110" s="172" t="s">
        <v>624</v>
      </c>
      <c r="I110" s="172" t="s">
        <v>625</v>
      </c>
      <c r="J110" s="172" t="s">
        <v>626</v>
      </c>
      <c r="K110" s="173" t="s">
        <v>500</v>
      </c>
      <c r="M110" s="172" t="s">
        <v>624</v>
      </c>
      <c r="N110" s="172" t="s">
        <v>625</v>
      </c>
      <c r="O110" s="172" t="s">
        <v>626</v>
      </c>
      <c r="P110" s="173" t="s">
        <v>500</v>
      </c>
    </row>
    <row r="111" spans="1:16">
      <c r="B111" s="174"/>
      <c r="C111" s="179"/>
      <c r="D111" s="179"/>
      <c r="E111" s="179"/>
      <c r="F111" s="180"/>
      <c r="H111" s="179"/>
      <c r="I111" s="179"/>
      <c r="J111" s="179"/>
      <c r="K111" s="180"/>
      <c r="M111" s="179"/>
      <c r="N111" s="179"/>
      <c r="O111" s="179"/>
      <c r="P111" s="180"/>
    </row>
    <row r="112" spans="1:16" ht="4.5" customHeight="1">
      <c r="B112" s="175"/>
      <c r="C112" s="176"/>
      <c r="D112" s="176"/>
      <c r="E112" s="176"/>
      <c r="H112" s="176"/>
      <c r="I112" s="176"/>
      <c r="J112" s="176"/>
      <c r="M112" s="176"/>
      <c r="N112" s="176"/>
      <c r="O112" s="176"/>
    </row>
    <row r="113" spans="2:16" ht="76.5" customHeight="1">
      <c r="B113" s="174" t="s">
        <v>627</v>
      </c>
      <c r="C113" s="172" t="s">
        <v>628</v>
      </c>
      <c r="D113" s="172" t="s">
        <v>629</v>
      </c>
      <c r="E113" s="172"/>
      <c r="F113" s="173" t="s">
        <v>630</v>
      </c>
      <c r="H113" s="172" t="s">
        <v>628</v>
      </c>
      <c r="I113" s="172" t="s">
        <v>629</v>
      </c>
      <c r="J113" s="172"/>
      <c r="K113" s="173" t="s">
        <v>630</v>
      </c>
      <c r="M113" s="172" t="s">
        <v>628</v>
      </c>
      <c r="N113" s="172" t="s">
        <v>629</v>
      </c>
      <c r="O113" s="172"/>
      <c r="P113" s="173" t="s">
        <v>630</v>
      </c>
    </row>
    <row r="114" spans="2:16" ht="12.75" customHeight="1">
      <c r="B114" s="177"/>
      <c r="C114" s="179">
        <v>1</v>
      </c>
      <c r="D114" s="179">
        <v>1</v>
      </c>
      <c r="E114" s="172"/>
      <c r="F114" s="91"/>
      <c r="H114" s="179">
        <v>1</v>
      </c>
      <c r="I114" s="179">
        <v>1</v>
      </c>
      <c r="J114" s="172"/>
      <c r="K114" s="91"/>
      <c r="M114" s="179">
        <v>1</v>
      </c>
      <c r="N114" s="179">
        <v>1</v>
      </c>
      <c r="O114" s="172"/>
      <c r="P114" s="91"/>
    </row>
    <row r="115" spans="2:16" ht="12.75" customHeight="1">
      <c r="B115" s="177"/>
      <c r="C115" s="179">
        <v>2</v>
      </c>
      <c r="D115" s="179">
        <v>2</v>
      </c>
      <c r="E115" s="172"/>
      <c r="F115" s="91"/>
      <c r="H115" s="179">
        <v>2</v>
      </c>
      <c r="I115" s="179">
        <v>2</v>
      </c>
      <c r="J115" s="172"/>
      <c r="K115" s="91"/>
      <c r="M115" s="179">
        <v>2</v>
      </c>
      <c r="N115" s="179">
        <v>2</v>
      </c>
      <c r="O115" s="172"/>
      <c r="P115" s="91"/>
    </row>
    <row r="116" spans="2:16" ht="12.75" customHeight="1">
      <c r="B116" s="177"/>
      <c r="C116" s="179">
        <v>3</v>
      </c>
      <c r="D116" s="179">
        <v>3</v>
      </c>
      <c r="E116" s="172"/>
      <c r="F116" s="91"/>
      <c r="H116" s="179">
        <v>3</v>
      </c>
      <c r="I116" s="179">
        <v>3</v>
      </c>
      <c r="J116" s="172"/>
      <c r="K116" s="91"/>
      <c r="M116" s="179">
        <v>3</v>
      </c>
      <c r="N116" s="179">
        <v>3</v>
      </c>
      <c r="O116" s="172"/>
      <c r="P116" s="91"/>
    </row>
    <row r="117" spans="2:16" ht="12.75" customHeight="1">
      <c r="B117" s="177"/>
      <c r="C117" s="179">
        <v>4</v>
      </c>
      <c r="D117" s="179">
        <v>4</v>
      </c>
      <c r="E117" s="172"/>
      <c r="F117" s="91"/>
      <c r="H117" s="179">
        <v>4</v>
      </c>
      <c r="I117" s="179">
        <v>4</v>
      </c>
      <c r="J117" s="172"/>
      <c r="K117" s="91"/>
      <c r="M117" s="179">
        <v>4</v>
      </c>
      <c r="N117" s="179">
        <v>4</v>
      </c>
      <c r="O117" s="172"/>
      <c r="P117" s="91"/>
    </row>
    <row r="118" spans="2:16" ht="12.75" customHeight="1">
      <c r="B118" s="177"/>
      <c r="C118" s="179">
        <v>5</v>
      </c>
      <c r="D118" s="179">
        <v>5</v>
      </c>
      <c r="E118" s="172"/>
      <c r="F118" s="91"/>
      <c r="H118" s="179">
        <v>5</v>
      </c>
      <c r="I118" s="179">
        <v>5</v>
      </c>
      <c r="J118" s="172"/>
      <c r="K118" s="91"/>
      <c r="M118" s="179">
        <v>5</v>
      </c>
      <c r="N118" s="179">
        <v>5</v>
      </c>
      <c r="O118" s="172"/>
      <c r="P118" s="91"/>
    </row>
    <row r="119" spans="2:16" ht="12.75" customHeight="1">
      <c r="B119" s="177"/>
      <c r="C119" s="179">
        <v>6</v>
      </c>
      <c r="D119" s="179">
        <v>6</v>
      </c>
      <c r="E119" s="172"/>
      <c r="F119" s="91"/>
      <c r="H119" s="179">
        <v>6</v>
      </c>
      <c r="I119" s="179">
        <v>6</v>
      </c>
      <c r="J119" s="172"/>
      <c r="K119" s="91"/>
      <c r="M119" s="179">
        <v>6</v>
      </c>
      <c r="N119" s="179">
        <v>6</v>
      </c>
      <c r="O119" s="172"/>
      <c r="P119" s="91"/>
    </row>
    <row r="120" spans="2:16" ht="12.75" customHeight="1">
      <c r="B120" s="177"/>
      <c r="C120" s="179">
        <v>7</v>
      </c>
      <c r="D120" s="179">
        <v>7</v>
      </c>
      <c r="E120" s="172"/>
      <c r="F120" s="91"/>
      <c r="H120" s="179">
        <v>7</v>
      </c>
      <c r="I120" s="179">
        <v>7</v>
      </c>
      <c r="J120" s="172"/>
      <c r="K120" s="91"/>
      <c r="M120" s="179">
        <v>7</v>
      </c>
      <c r="N120" s="179">
        <v>7</v>
      </c>
      <c r="O120" s="172"/>
      <c r="P120" s="91"/>
    </row>
    <row r="121" spans="2:16" ht="12.75" customHeight="1">
      <c r="B121" s="177"/>
      <c r="C121" s="179">
        <v>8</v>
      </c>
      <c r="D121" s="179">
        <v>8</v>
      </c>
      <c r="E121" s="172"/>
      <c r="F121" s="91"/>
      <c r="H121" s="179">
        <v>8</v>
      </c>
      <c r="I121" s="179">
        <v>8</v>
      </c>
      <c r="J121" s="172"/>
      <c r="K121" s="91"/>
      <c r="M121" s="179">
        <v>8</v>
      </c>
      <c r="N121" s="179">
        <v>8</v>
      </c>
      <c r="O121" s="172"/>
      <c r="P121" s="91"/>
    </row>
    <row r="122" spans="2:16" ht="12.75" customHeight="1">
      <c r="B122" s="177"/>
      <c r="C122" s="179">
        <v>9</v>
      </c>
      <c r="D122" s="179">
        <v>9</v>
      </c>
      <c r="E122" s="172"/>
      <c r="F122" s="91"/>
      <c r="H122" s="179">
        <v>9</v>
      </c>
      <c r="I122" s="179">
        <v>9</v>
      </c>
      <c r="J122" s="172"/>
      <c r="K122" s="91"/>
      <c r="M122" s="179">
        <v>9</v>
      </c>
      <c r="N122" s="179">
        <v>9</v>
      </c>
      <c r="O122" s="172"/>
      <c r="P122" s="91"/>
    </row>
    <row r="123" spans="2:16" ht="12.75" customHeight="1">
      <c r="B123" s="177"/>
      <c r="C123" s="179">
        <v>10</v>
      </c>
      <c r="D123" s="179">
        <v>10</v>
      </c>
      <c r="E123" s="172"/>
      <c r="F123" s="91"/>
      <c r="H123" s="179">
        <v>10</v>
      </c>
      <c r="I123" s="179">
        <v>10</v>
      </c>
      <c r="J123" s="172"/>
      <c r="K123" s="91"/>
      <c r="M123" s="179">
        <v>10</v>
      </c>
      <c r="N123" s="179">
        <v>10</v>
      </c>
      <c r="O123" s="172"/>
      <c r="P123" s="91"/>
    </row>
    <row r="124" spans="2:16" ht="12.75" customHeight="1">
      <c r="B124" s="177"/>
      <c r="C124" s="179">
        <v>11</v>
      </c>
      <c r="D124" s="179">
        <v>11</v>
      </c>
      <c r="E124" s="172"/>
      <c r="F124" s="91"/>
      <c r="H124" s="179">
        <v>11</v>
      </c>
      <c r="I124" s="179">
        <v>11</v>
      </c>
      <c r="J124" s="172"/>
      <c r="K124" s="91"/>
      <c r="M124" s="179">
        <v>11</v>
      </c>
      <c r="N124" s="179">
        <v>11</v>
      </c>
      <c r="O124" s="172"/>
      <c r="P124" s="91"/>
    </row>
    <row r="125" spans="2:16" ht="12.75" customHeight="1">
      <c r="B125" s="177"/>
      <c r="C125" s="179">
        <v>12</v>
      </c>
      <c r="D125" s="179">
        <v>12</v>
      </c>
      <c r="E125" s="172"/>
      <c r="F125" s="91"/>
      <c r="H125" s="179">
        <v>12</v>
      </c>
      <c r="I125" s="179">
        <v>12</v>
      </c>
      <c r="J125" s="172"/>
      <c r="K125" s="91"/>
      <c r="M125" s="179">
        <v>12</v>
      </c>
      <c r="N125" s="179">
        <v>12</v>
      </c>
      <c r="O125" s="172"/>
      <c r="P125" s="91"/>
    </row>
    <row r="126" spans="2:16" ht="12.75" customHeight="1">
      <c r="B126" s="177"/>
      <c r="C126" s="179">
        <v>13</v>
      </c>
      <c r="D126" s="179">
        <v>13</v>
      </c>
      <c r="E126" s="172"/>
      <c r="F126" s="91"/>
      <c r="H126" s="179">
        <v>13</v>
      </c>
      <c r="I126" s="179">
        <v>13</v>
      </c>
      <c r="J126" s="172"/>
      <c r="K126" s="91"/>
      <c r="M126" s="179">
        <v>13</v>
      </c>
      <c r="N126" s="179">
        <v>13</v>
      </c>
      <c r="O126" s="172"/>
      <c r="P126" s="91"/>
    </row>
    <row r="127" spans="2:16" ht="12.75" customHeight="1">
      <c r="B127" s="177"/>
      <c r="C127" s="179">
        <v>14</v>
      </c>
      <c r="D127" s="179">
        <v>14</v>
      </c>
      <c r="E127" s="172"/>
      <c r="F127" s="91"/>
      <c r="H127" s="179">
        <v>14</v>
      </c>
      <c r="I127" s="179">
        <v>14</v>
      </c>
      <c r="J127" s="172"/>
      <c r="K127" s="91"/>
      <c r="M127" s="179">
        <v>14</v>
      </c>
      <c r="N127" s="179">
        <v>14</v>
      </c>
      <c r="O127" s="172"/>
      <c r="P127" s="91"/>
    </row>
    <row r="128" spans="2:16" ht="12.75" customHeight="1">
      <c r="B128" s="177"/>
      <c r="C128" s="179">
        <v>15</v>
      </c>
      <c r="D128" s="179">
        <v>15</v>
      </c>
      <c r="E128" s="172"/>
      <c r="F128" s="91"/>
      <c r="H128" s="179">
        <v>15</v>
      </c>
      <c r="I128" s="179">
        <v>15</v>
      </c>
      <c r="J128" s="172"/>
      <c r="K128" s="91"/>
      <c r="M128" s="179">
        <v>15</v>
      </c>
      <c r="N128" s="179">
        <v>15</v>
      </c>
      <c r="O128" s="172"/>
      <c r="P128" s="91"/>
    </row>
    <row r="129" spans="2:16" ht="12.75" customHeight="1">
      <c r="B129" s="177"/>
      <c r="C129" s="179">
        <v>16</v>
      </c>
      <c r="D129" s="179">
        <v>16</v>
      </c>
      <c r="E129" s="172"/>
      <c r="F129" s="91"/>
      <c r="H129" s="179">
        <v>16</v>
      </c>
      <c r="I129" s="179">
        <v>16</v>
      </c>
      <c r="J129" s="172"/>
      <c r="K129" s="91"/>
      <c r="M129" s="179">
        <v>16</v>
      </c>
      <c r="N129" s="179">
        <v>16</v>
      </c>
      <c r="O129" s="172"/>
      <c r="P129" s="91"/>
    </row>
    <row r="130" spans="2:16" ht="12.75" customHeight="1">
      <c r="B130" s="177"/>
      <c r="C130" s="179">
        <v>17</v>
      </c>
      <c r="D130" s="179">
        <v>17</v>
      </c>
      <c r="E130" s="172"/>
      <c r="F130" s="91"/>
      <c r="H130" s="179">
        <v>17</v>
      </c>
      <c r="I130" s="179">
        <v>17</v>
      </c>
      <c r="J130" s="172"/>
      <c r="K130" s="91"/>
      <c r="M130" s="179">
        <v>17</v>
      </c>
      <c r="N130" s="179">
        <v>17</v>
      </c>
      <c r="O130" s="172"/>
      <c r="P130" s="91"/>
    </row>
    <row r="131" spans="2:16" ht="12.75" customHeight="1">
      <c r="B131" s="177"/>
      <c r="C131" s="179">
        <v>18</v>
      </c>
      <c r="D131" s="179">
        <v>18</v>
      </c>
      <c r="E131" s="172"/>
      <c r="F131" s="91"/>
      <c r="H131" s="179">
        <v>18</v>
      </c>
      <c r="I131" s="179">
        <v>18</v>
      </c>
      <c r="J131" s="172"/>
      <c r="K131" s="91"/>
      <c r="M131" s="179">
        <v>18</v>
      </c>
      <c r="N131" s="179">
        <v>18</v>
      </c>
      <c r="O131" s="172"/>
      <c r="P131" s="91"/>
    </row>
    <row r="132" spans="2:16" ht="12.75" customHeight="1">
      <c r="B132" s="177"/>
      <c r="C132" s="179">
        <v>19</v>
      </c>
      <c r="D132" s="179">
        <v>19</v>
      </c>
      <c r="E132" s="172"/>
      <c r="F132" s="91"/>
      <c r="H132" s="179">
        <v>19</v>
      </c>
      <c r="I132" s="179">
        <v>19</v>
      </c>
      <c r="J132" s="172"/>
      <c r="K132" s="91"/>
      <c r="M132" s="179">
        <v>19</v>
      </c>
      <c r="N132" s="179">
        <v>19</v>
      </c>
      <c r="O132" s="172"/>
      <c r="P132" s="91"/>
    </row>
    <row r="133" spans="2:16" ht="12.75" customHeight="1">
      <c r="B133" s="177"/>
      <c r="C133" s="179">
        <v>20</v>
      </c>
      <c r="D133" s="179">
        <v>20</v>
      </c>
      <c r="E133" s="172"/>
      <c r="F133" s="91"/>
      <c r="H133" s="179">
        <v>20</v>
      </c>
      <c r="I133" s="179">
        <v>20</v>
      </c>
      <c r="J133" s="172"/>
      <c r="K133" s="91"/>
      <c r="M133" s="179">
        <v>20</v>
      </c>
      <c r="N133" s="179">
        <v>20</v>
      </c>
      <c r="O133" s="172"/>
      <c r="P133" s="91"/>
    </row>
    <row r="134" spans="2:16" ht="12.75" customHeight="1">
      <c r="B134" s="177"/>
      <c r="C134" s="179">
        <v>21</v>
      </c>
      <c r="D134" s="179">
        <v>21</v>
      </c>
      <c r="E134" s="172"/>
      <c r="F134" s="91"/>
      <c r="H134" s="179">
        <v>21</v>
      </c>
      <c r="I134" s="179">
        <v>21</v>
      </c>
      <c r="J134" s="172"/>
      <c r="K134" s="91"/>
      <c r="M134" s="179">
        <v>21</v>
      </c>
      <c r="N134" s="179">
        <v>21</v>
      </c>
      <c r="O134" s="172"/>
      <c r="P134" s="91"/>
    </row>
    <row r="135" spans="2:16" ht="12.75" customHeight="1">
      <c r="B135" s="177"/>
      <c r="C135" s="179">
        <v>22</v>
      </c>
      <c r="D135" s="179">
        <v>22</v>
      </c>
      <c r="E135" s="172"/>
      <c r="F135" s="91"/>
      <c r="H135" s="179">
        <v>22</v>
      </c>
      <c r="I135" s="179">
        <v>22</v>
      </c>
      <c r="J135" s="172"/>
      <c r="K135" s="91"/>
      <c r="M135" s="179">
        <v>22</v>
      </c>
      <c r="N135" s="179">
        <v>22</v>
      </c>
      <c r="O135" s="172"/>
      <c r="P135" s="91"/>
    </row>
    <row r="136" spans="2:16" ht="12.75" customHeight="1">
      <c r="B136" s="177"/>
      <c r="C136" s="179">
        <v>23</v>
      </c>
      <c r="D136" s="179">
        <v>23</v>
      </c>
      <c r="E136" s="172"/>
      <c r="F136" s="91"/>
      <c r="H136" s="179">
        <v>23</v>
      </c>
      <c r="I136" s="179">
        <v>23</v>
      </c>
      <c r="J136" s="172"/>
      <c r="K136" s="91"/>
      <c r="M136" s="179">
        <v>23</v>
      </c>
      <c r="N136" s="179">
        <v>23</v>
      </c>
      <c r="O136" s="172"/>
      <c r="P136" s="91"/>
    </row>
    <row r="137" spans="2:16" ht="12.75" customHeight="1">
      <c r="B137" s="177"/>
      <c r="C137" s="179">
        <v>24</v>
      </c>
      <c r="D137" s="179">
        <v>24</v>
      </c>
      <c r="E137" s="172"/>
      <c r="F137" s="91"/>
      <c r="H137" s="179">
        <v>24</v>
      </c>
      <c r="I137" s="179">
        <v>24</v>
      </c>
      <c r="J137" s="172"/>
      <c r="K137" s="91"/>
      <c r="M137" s="179">
        <v>24</v>
      </c>
      <c r="N137" s="179">
        <v>24</v>
      </c>
      <c r="O137" s="172"/>
      <c r="P137" s="91"/>
    </row>
    <row r="138" spans="2:16" ht="12.75" customHeight="1">
      <c r="B138" s="177"/>
      <c r="C138" s="179">
        <v>25</v>
      </c>
      <c r="D138" s="179">
        <v>25</v>
      </c>
      <c r="E138" s="172"/>
      <c r="F138" s="91"/>
      <c r="H138" s="179">
        <v>25</v>
      </c>
      <c r="I138" s="179">
        <v>25</v>
      </c>
      <c r="J138" s="172"/>
      <c r="K138" s="91"/>
      <c r="M138" s="179">
        <v>25</v>
      </c>
      <c r="N138" s="179">
        <v>25</v>
      </c>
      <c r="O138" s="172"/>
      <c r="P138" s="91"/>
    </row>
    <row r="139" spans="2:16" ht="12.75" customHeight="1">
      <c r="B139" s="177"/>
      <c r="C139" s="179">
        <v>26</v>
      </c>
      <c r="D139" s="179">
        <v>26</v>
      </c>
      <c r="E139" s="172"/>
      <c r="F139" s="91"/>
      <c r="H139" s="179">
        <v>26</v>
      </c>
      <c r="I139" s="179">
        <v>26</v>
      </c>
      <c r="J139" s="172"/>
      <c r="K139" s="91"/>
      <c r="M139" s="179">
        <v>26</v>
      </c>
      <c r="N139" s="179">
        <v>26</v>
      </c>
      <c r="O139" s="172"/>
      <c r="P139" s="91"/>
    </row>
    <row r="140" spans="2:16" ht="12.75" customHeight="1">
      <c r="B140" s="177"/>
      <c r="C140" s="179">
        <v>27</v>
      </c>
      <c r="D140" s="179">
        <v>27</v>
      </c>
      <c r="E140" s="172"/>
      <c r="F140" s="56"/>
      <c r="H140" s="179">
        <v>27</v>
      </c>
      <c r="I140" s="179">
        <v>27</v>
      </c>
      <c r="J140" s="172"/>
      <c r="K140" s="56"/>
      <c r="M140" s="179">
        <v>27</v>
      </c>
      <c r="N140" s="179">
        <v>27</v>
      </c>
      <c r="O140" s="172"/>
      <c r="P140" s="56"/>
    </row>
    <row r="141" spans="2:16" ht="12.75" customHeight="1">
      <c r="B141" s="175"/>
      <c r="C141" s="179">
        <v>28</v>
      </c>
      <c r="D141" s="179">
        <v>28</v>
      </c>
      <c r="E141" s="172"/>
      <c r="F141" s="56"/>
      <c r="H141" s="179">
        <v>28</v>
      </c>
      <c r="I141" s="179">
        <v>28</v>
      </c>
      <c r="J141" s="172"/>
      <c r="K141" s="56"/>
      <c r="M141" s="179">
        <v>28</v>
      </c>
      <c r="N141" s="179">
        <v>28</v>
      </c>
      <c r="O141" s="172"/>
      <c r="P141" s="56"/>
    </row>
    <row r="142" spans="2:16" ht="12.75" customHeight="1">
      <c r="B142" s="175"/>
      <c r="C142" s="179">
        <v>29</v>
      </c>
      <c r="D142" s="179">
        <v>29</v>
      </c>
      <c r="E142" s="172"/>
      <c r="F142" s="56"/>
      <c r="H142" s="179">
        <v>29</v>
      </c>
      <c r="I142" s="179">
        <v>29</v>
      </c>
      <c r="J142" s="172"/>
      <c r="K142" s="56"/>
      <c r="M142" s="179">
        <v>29</v>
      </c>
      <c r="N142" s="179">
        <v>29</v>
      </c>
      <c r="O142" s="172"/>
      <c r="P142" s="56"/>
    </row>
    <row r="143" spans="2:16" ht="12.75" customHeight="1">
      <c r="B143" s="175"/>
      <c r="C143" s="179">
        <v>30</v>
      </c>
      <c r="D143" s="179">
        <v>30</v>
      </c>
      <c r="E143" s="172"/>
      <c r="F143" s="56"/>
      <c r="H143" s="179">
        <v>30</v>
      </c>
      <c r="I143" s="179">
        <v>30</v>
      </c>
      <c r="J143" s="172"/>
      <c r="K143" s="56"/>
      <c r="M143" s="179">
        <v>30</v>
      </c>
      <c r="N143" s="179">
        <v>30</v>
      </c>
      <c r="O143" s="172"/>
      <c r="P143" s="56"/>
    </row>
    <row r="144" spans="2:16" ht="12.75" customHeight="1">
      <c r="B144" s="175"/>
      <c r="C144" s="179">
        <v>31</v>
      </c>
      <c r="D144" s="179">
        <v>31</v>
      </c>
      <c r="E144" s="172"/>
      <c r="F144" s="56"/>
      <c r="H144" s="179">
        <v>31</v>
      </c>
      <c r="I144" s="179">
        <v>31</v>
      </c>
      <c r="J144" s="172"/>
      <c r="K144" s="56"/>
      <c r="M144" s="179">
        <v>31</v>
      </c>
      <c r="N144" s="179">
        <v>31</v>
      </c>
      <c r="O144" s="172"/>
      <c r="P144" s="56"/>
    </row>
    <row r="145" spans="1:16" ht="12.75" customHeight="1">
      <c r="B145" s="175"/>
      <c r="C145" s="179">
        <v>32</v>
      </c>
      <c r="D145" s="179">
        <v>32</v>
      </c>
      <c r="E145" s="172"/>
      <c r="F145" s="56"/>
      <c r="H145" s="179">
        <v>32</v>
      </c>
      <c r="I145" s="179">
        <v>32</v>
      </c>
      <c r="J145" s="172"/>
      <c r="K145" s="56"/>
      <c r="M145" s="179">
        <v>32</v>
      </c>
      <c r="N145" s="179">
        <v>32</v>
      </c>
      <c r="O145" s="172"/>
      <c r="P145" s="56"/>
    </row>
    <row r="146" spans="1:16">
      <c r="B146" s="92" t="s">
        <v>631</v>
      </c>
    </row>
    <row r="147" spans="1:16" ht="4.5" customHeight="1"/>
    <row r="148" spans="1:16" ht="75.75" customHeight="1">
      <c r="A148" s="170" t="s">
        <v>632</v>
      </c>
      <c r="B148" s="171" t="s">
        <v>633</v>
      </c>
      <c r="C148" s="172" t="s">
        <v>634</v>
      </c>
      <c r="D148" s="172" t="s">
        <v>635</v>
      </c>
      <c r="E148" s="172"/>
      <c r="F148" s="173" t="s">
        <v>500</v>
      </c>
      <c r="H148" s="172" t="s">
        <v>634</v>
      </c>
      <c r="I148" s="172" t="s">
        <v>635</v>
      </c>
      <c r="J148" s="172"/>
      <c r="K148" s="173" t="s">
        <v>500</v>
      </c>
      <c r="M148" s="172" t="s">
        <v>634</v>
      </c>
      <c r="N148" s="172" t="s">
        <v>635</v>
      </c>
      <c r="O148" s="172"/>
      <c r="P148" s="173" t="s">
        <v>500</v>
      </c>
    </row>
    <row r="149" spans="1:16">
      <c r="B149" s="171"/>
      <c r="C149" s="179"/>
      <c r="D149" s="179"/>
      <c r="E149" s="172"/>
      <c r="F149" s="56"/>
      <c r="H149" s="179"/>
      <c r="I149" s="179"/>
      <c r="J149" s="172"/>
      <c r="K149" s="56"/>
      <c r="M149" s="179"/>
      <c r="N149" s="179"/>
      <c r="O149" s="172"/>
      <c r="P149" s="56"/>
    </row>
    <row r="150" spans="1:16">
      <c r="B150" s="92" t="s">
        <v>636</v>
      </c>
    </row>
    <row r="151" spans="1:16" ht="4.5" customHeight="1"/>
    <row r="152" spans="1:16" ht="90" customHeight="1">
      <c r="A152" s="170" t="s">
        <v>637</v>
      </c>
      <c r="B152" s="178" t="s">
        <v>638</v>
      </c>
      <c r="C152" s="172" t="s">
        <v>639</v>
      </c>
      <c r="D152" s="172" t="s">
        <v>640</v>
      </c>
      <c r="E152" s="172"/>
      <c r="F152" s="173" t="s">
        <v>500</v>
      </c>
      <c r="H152" s="172" t="s">
        <v>639</v>
      </c>
      <c r="I152" s="172" t="s">
        <v>640</v>
      </c>
      <c r="J152" s="172"/>
      <c r="K152" s="173" t="s">
        <v>500</v>
      </c>
      <c r="M152" s="172" t="s">
        <v>639</v>
      </c>
      <c r="N152" s="172" t="s">
        <v>640</v>
      </c>
      <c r="O152" s="172"/>
      <c r="P152" s="173" t="s">
        <v>500</v>
      </c>
    </row>
    <row r="153" spans="1:16">
      <c r="B153" s="171"/>
      <c r="C153" s="179"/>
      <c r="D153" s="179"/>
      <c r="E153" s="172"/>
      <c r="F153" s="56"/>
      <c r="H153" s="179"/>
      <c r="I153" s="179"/>
      <c r="J153" s="172"/>
      <c r="K153" s="56"/>
      <c r="M153" s="179"/>
      <c r="N153" s="179"/>
      <c r="O153" s="172"/>
      <c r="P153" s="56"/>
    </row>
    <row r="154" spans="1:16">
      <c r="B154" s="92" t="s">
        <v>641</v>
      </c>
    </row>
    <row r="156" spans="1:16" ht="76.5" customHeight="1">
      <c r="A156" s="170" t="s">
        <v>642</v>
      </c>
      <c r="B156" s="178" t="s">
        <v>643</v>
      </c>
      <c r="C156" s="172" t="s">
        <v>644</v>
      </c>
      <c r="D156" s="172" t="s">
        <v>645</v>
      </c>
      <c r="E156" s="172" t="s">
        <v>646</v>
      </c>
      <c r="F156" s="173" t="s">
        <v>500</v>
      </c>
      <c r="H156" s="172" t="s">
        <v>644</v>
      </c>
      <c r="I156" s="172" t="s">
        <v>645</v>
      </c>
      <c r="J156" s="172" t="s">
        <v>646</v>
      </c>
      <c r="K156" s="173" t="s">
        <v>500</v>
      </c>
      <c r="M156" s="172" t="s">
        <v>644</v>
      </c>
      <c r="N156" s="172" t="s">
        <v>645</v>
      </c>
      <c r="O156" s="172" t="s">
        <v>646</v>
      </c>
      <c r="P156" s="173" t="s">
        <v>500</v>
      </c>
    </row>
    <row r="157" spans="1:16">
      <c r="B157" s="171"/>
      <c r="C157" s="179"/>
      <c r="D157" s="179"/>
      <c r="E157" s="179"/>
      <c r="F157" s="56"/>
      <c r="H157" s="179"/>
      <c r="I157" s="179"/>
      <c r="J157" s="179"/>
      <c r="K157" s="56"/>
      <c r="M157" s="179"/>
      <c r="N157" s="179"/>
      <c r="O157" s="179"/>
      <c r="P157" s="56"/>
    </row>
    <row r="158" spans="1:16">
      <c r="B158" s="92" t="s">
        <v>647</v>
      </c>
    </row>
    <row r="159" spans="1:16" ht="4.5" customHeight="1"/>
    <row r="160" spans="1:16" ht="139.5" customHeight="1">
      <c r="A160" s="170" t="s">
        <v>648</v>
      </c>
      <c r="B160" s="178" t="s">
        <v>649</v>
      </c>
      <c r="C160" s="172" t="s">
        <v>650</v>
      </c>
      <c r="D160" s="172" t="s">
        <v>651</v>
      </c>
      <c r="E160" s="172"/>
      <c r="F160" s="173" t="s">
        <v>500</v>
      </c>
      <c r="H160" s="172" t="s">
        <v>650</v>
      </c>
      <c r="I160" s="172" t="s">
        <v>651</v>
      </c>
      <c r="J160" s="172"/>
      <c r="K160" s="173" t="s">
        <v>500</v>
      </c>
      <c r="M160" s="172" t="s">
        <v>650</v>
      </c>
      <c r="N160" s="172" t="s">
        <v>651</v>
      </c>
      <c r="O160" s="172"/>
      <c r="P160" s="173" t="s">
        <v>500</v>
      </c>
    </row>
    <row r="161" spans="1:16">
      <c r="B161" s="171"/>
      <c r="C161" s="179"/>
      <c r="D161" s="179"/>
      <c r="E161" s="172"/>
      <c r="F161" s="56"/>
      <c r="H161" s="179"/>
      <c r="I161" s="179"/>
      <c r="J161" s="172"/>
      <c r="K161" s="56"/>
      <c r="M161" s="179"/>
      <c r="N161" s="179"/>
      <c r="O161" s="172"/>
      <c r="P161" s="56"/>
    </row>
    <row r="162" spans="1:16">
      <c r="B162" s="92"/>
    </row>
    <row r="163" spans="1:16" ht="18">
      <c r="A163" s="94" t="s">
        <v>664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1:16" ht="18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1:16" ht="15.75">
      <c r="B165" s="166">
        <f>+B41</f>
        <v>0</v>
      </c>
      <c r="C165" s="410" t="s">
        <v>661</v>
      </c>
      <c r="D165" s="411"/>
      <c r="E165" s="411"/>
      <c r="F165" s="412"/>
      <c r="G165" s="167"/>
      <c r="H165" s="410" t="s">
        <v>662</v>
      </c>
      <c r="I165" s="411"/>
      <c r="J165" s="411"/>
      <c r="K165" s="412"/>
      <c r="L165" s="167"/>
      <c r="M165" s="410" t="s">
        <v>663</v>
      </c>
      <c r="N165" s="411"/>
      <c r="O165" s="411"/>
      <c r="P165" s="412"/>
    </row>
    <row r="166" spans="1:16" ht="15.75">
      <c r="B166" s="168" t="s">
        <v>655</v>
      </c>
      <c r="C166" s="413">
        <f>+IF(H2&gt;=3,INDEX(C1:C34,H1+2),"odvetvie neexistuje, nevypĺňať")</f>
        <v>0</v>
      </c>
      <c r="D166" s="414"/>
      <c r="E166" s="414"/>
      <c r="F166" s="415"/>
      <c r="G166" s="169"/>
      <c r="H166" s="413">
        <f>+C166</f>
        <v>0</v>
      </c>
      <c r="I166" s="414"/>
      <c r="J166" s="414"/>
      <c r="K166" s="415"/>
      <c r="L166" s="169"/>
      <c r="M166" s="413">
        <f>+H166</f>
        <v>0</v>
      </c>
      <c r="N166" s="414"/>
      <c r="O166" s="414"/>
      <c r="P166" s="415"/>
    </row>
    <row r="168" spans="1:16" ht="41.25" customHeight="1">
      <c r="A168" s="170" t="s">
        <v>616</v>
      </c>
      <c r="B168" s="171" t="s">
        <v>617</v>
      </c>
      <c r="C168" s="172" t="s">
        <v>618</v>
      </c>
      <c r="D168" s="172" t="s">
        <v>619</v>
      </c>
      <c r="E168" s="32" t="s">
        <v>620</v>
      </c>
      <c r="F168" s="173" t="s">
        <v>500</v>
      </c>
      <c r="H168" s="172" t="s">
        <v>618</v>
      </c>
      <c r="I168" s="172" t="s">
        <v>619</v>
      </c>
      <c r="J168" s="32" t="s">
        <v>620</v>
      </c>
      <c r="K168" s="173" t="s">
        <v>500</v>
      </c>
      <c r="M168" s="172" t="s">
        <v>618</v>
      </c>
      <c r="N168" s="172" t="s">
        <v>619</v>
      </c>
      <c r="O168" s="32" t="s">
        <v>620</v>
      </c>
      <c r="P168" s="173" t="s">
        <v>500</v>
      </c>
    </row>
    <row r="169" spans="1:16">
      <c r="B169" s="171"/>
      <c r="C169" s="179"/>
      <c r="D169" s="179"/>
      <c r="E169" s="179"/>
      <c r="F169" s="180"/>
      <c r="H169" s="179"/>
      <c r="I169" s="179"/>
      <c r="J169" s="179"/>
      <c r="K169" s="180"/>
      <c r="M169" s="179"/>
      <c r="N169" s="179"/>
      <c r="O169" s="179"/>
      <c r="P169" s="180"/>
    </row>
    <row r="170" spans="1:16">
      <c r="B170" s="92" t="s">
        <v>621</v>
      </c>
    </row>
    <row r="171" spans="1:16" ht="4.5" customHeight="1"/>
    <row r="172" spans="1:16" ht="52.5" customHeight="1">
      <c r="A172" s="170" t="s">
        <v>622</v>
      </c>
      <c r="B172" s="174" t="s">
        <v>623</v>
      </c>
      <c r="C172" s="172" t="s">
        <v>624</v>
      </c>
      <c r="D172" s="172" t="s">
        <v>625</v>
      </c>
      <c r="E172" s="172" t="s">
        <v>626</v>
      </c>
      <c r="F172" s="173" t="s">
        <v>500</v>
      </c>
      <c r="H172" s="172" t="s">
        <v>624</v>
      </c>
      <c r="I172" s="172" t="s">
        <v>625</v>
      </c>
      <c r="J172" s="172" t="s">
        <v>626</v>
      </c>
      <c r="K172" s="173" t="s">
        <v>500</v>
      </c>
      <c r="M172" s="172" t="s">
        <v>624</v>
      </c>
      <c r="N172" s="172" t="s">
        <v>625</v>
      </c>
      <c r="O172" s="172" t="s">
        <v>626</v>
      </c>
      <c r="P172" s="173" t="s">
        <v>500</v>
      </c>
    </row>
    <row r="173" spans="1:16">
      <c r="B173" s="174"/>
      <c r="C173" s="179"/>
      <c r="D173" s="179"/>
      <c r="E173" s="179"/>
      <c r="F173" s="180"/>
      <c r="H173" s="179"/>
      <c r="I173" s="179"/>
      <c r="J173" s="179"/>
      <c r="K173" s="180"/>
      <c r="M173" s="179"/>
      <c r="N173" s="179"/>
      <c r="O173" s="179"/>
      <c r="P173" s="180"/>
    </row>
    <row r="174" spans="1:16" ht="4.5" customHeight="1">
      <c r="B174" s="175"/>
      <c r="C174" s="176"/>
      <c r="D174" s="176"/>
      <c r="E174" s="176"/>
      <c r="H174" s="176"/>
      <c r="I174" s="176"/>
      <c r="J174" s="176"/>
      <c r="M174" s="176"/>
      <c r="N174" s="176"/>
      <c r="O174" s="176"/>
    </row>
    <row r="175" spans="1:16" ht="76.5" customHeight="1">
      <c r="B175" s="174" t="s">
        <v>627</v>
      </c>
      <c r="C175" s="172" t="s">
        <v>628</v>
      </c>
      <c r="D175" s="172" t="s">
        <v>629</v>
      </c>
      <c r="E175" s="172"/>
      <c r="F175" s="173" t="s">
        <v>630</v>
      </c>
      <c r="H175" s="172" t="s">
        <v>628</v>
      </c>
      <c r="I175" s="172" t="s">
        <v>629</v>
      </c>
      <c r="J175" s="172"/>
      <c r="K175" s="173" t="s">
        <v>630</v>
      </c>
      <c r="M175" s="172" t="s">
        <v>628</v>
      </c>
      <c r="N175" s="172" t="s">
        <v>629</v>
      </c>
      <c r="O175" s="172"/>
      <c r="P175" s="173" t="s">
        <v>630</v>
      </c>
    </row>
    <row r="176" spans="1:16" ht="12.75" customHeight="1">
      <c r="B176" s="177"/>
      <c r="C176" s="179">
        <v>1</v>
      </c>
      <c r="D176" s="179">
        <v>1</v>
      </c>
      <c r="E176" s="172"/>
      <c r="F176" s="91"/>
      <c r="H176" s="179">
        <v>1</v>
      </c>
      <c r="I176" s="179">
        <v>1</v>
      </c>
      <c r="J176" s="172"/>
      <c r="K176" s="91"/>
      <c r="M176" s="179">
        <v>1</v>
      </c>
      <c r="N176" s="179">
        <v>1</v>
      </c>
      <c r="O176" s="172"/>
      <c r="P176" s="91"/>
    </row>
    <row r="177" spans="2:16" ht="12.75" customHeight="1">
      <c r="B177" s="177"/>
      <c r="C177" s="179">
        <v>2</v>
      </c>
      <c r="D177" s="179">
        <v>2</v>
      </c>
      <c r="E177" s="172"/>
      <c r="F177" s="91"/>
      <c r="H177" s="179">
        <v>2</v>
      </c>
      <c r="I177" s="179">
        <v>2</v>
      </c>
      <c r="J177" s="172"/>
      <c r="K177" s="91"/>
      <c r="M177" s="179">
        <v>2</v>
      </c>
      <c r="N177" s="179">
        <v>2</v>
      </c>
      <c r="O177" s="172"/>
      <c r="P177" s="91"/>
    </row>
    <row r="178" spans="2:16" ht="12.75" customHeight="1">
      <c r="B178" s="177"/>
      <c r="C178" s="179">
        <v>3</v>
      </c>
      <c r="D178" s="179">
        <v>3</v>
      </c>
      <c r="E178" s="172"/>
      <c r="F178" s="91"/>
      <c r="H178" s="179">
        <v>3</v>
      </c>
      <c r="I178" s="179">
        <v>3</v>
      </c>
      <c r="J178" s="172"/>
      <c r="K178" s="91"/>
      <c r="M178" s="179">
        <v>3</v>
      </c>
      <c r="N178" s="179">
        <v>3</v>
      </c>
      <c r="O178" s="172"/>
      <c r="P178" s="91"/>
    </row>
    <row r="179" spans="2:16" ht="12.75" customHeight="1">
      <c r="B179" s="177"/>
      <c r="C179" s="179">
        <v>4</v>
      </c>
      <c r="D179" s="179">
        <v>4</v>
      </c>
      <c r="E179" s="172"/>
      <c r="F179" s="91"/>
      <c r="H179" s="179">
        <v>4</v>
      </c>
      <c r="I179" s="179">
        <v>4</v>
      </c>
      <c r="J179" s="172"/>
      <c r="K179" s="91"/>
      <c r="M179" s="179">
        <v>4</v>
      </c>
      <c r="N179" s="179">
        <v>4</v>
      </c>
      <c r="O179" s="172"/>
      <c r="P179" s="91"/>
    </row>
    <row r="180" spans="2:16" ht="12.75" customHeight="1">
      <c r="B180" s="177"/>
      <c r="C180" s="179">
        <v>5</v>
      </c>
      <c r="D180" s="179">
        <v>5</v>
      </c>
      <c r="E180" s="172"/>
      <c r="F180" s="91"/>
      <c r="H180" s="179">
        <v>5</v>
      </c>
      <c r="I180" s="179">
        <v>5</v>
      </c>
      <c r="J180" s="172"/>
      <c r="K180" s="91"/>
      <c r="M180" s="179">
        <v>5</v>
      </c>
      <c r="N180" s="179">
        <v>5</v>
      </c>
      <c r="O180" s="172"/>
      <c r="P180" s="91"/>
    </row>
    <row r="181" spans="2:16" ht="12.75" customHeight="1">
      <c r="B181" s="177"/>
      <c r="C181" s="179">
        <v>6</v>
      </c>
      <c r="D181" s="179">
        <v>6</v>
      </c>
      <c r="E181" s="172"/>
      <c r="F181" s="91"/>
      <c r="H181" s="179">
        <v>6</v>
      </c>
      <c r="I181" s="179">
        <v>6</v>
      </c>
      <c r="J181" s="172"/>
      <c r="K181" s="91"/>
      <c r="M181" s="179">
        <v>6</v>
      </c>
      <c r="N181" s="179">
        <v>6</v>
      </c>
      <c r="O181" s="172"/>
      <c r="P181" s="91"/>
    </row>
    <row r="182" spans="2:16" ht="12.75" customHeight="1">
      <c r="B182" s="177"/>
      <c r="C182" s="179">
        <v>7</v>
      </c>
      <c r="D182" s="179">
        <v>7</v>
      </c>
      <c r="E182" s="172"/>
      <c r="F182" s="91"/>
      <c r="H182" s="179">
        <v>7</v>
      </c>
      <c r="I182" s="179">
        <v>7</v>
      </c>
      <c r="J182" s="172"/>
      <c r="K182" s="91"/>
      <c r="M182" s="179">
        <v>7</v>
      </c>
      <c r="N182" s="179">
        <v>7</v>
      </c>
      <c r="O182" s="172"/>
      <c r="P182" s="91"/>
    </row>
    <row r="183" spans="2:16" ht="12.75" customHeight="1">
      <c r="B183" s="177"/>
      <c r="C183" s="179">
        <v>8</v>
      </c>
      <c r="D183" s="179">
        <v>8</v>
      </c>
      <c r="E183" s="172"/>
      <c r="F183" s="91"/>
      <c r="H183" s="179">
        <v>8</v>
      </c>
      <c r="I183" s="179">
        <v>8</v>
      </c>
      <c r="J183" s="172"/>
      <c r="K183" s="91"/>
      <c r="M183" s="179">
        <v>8</v>
      </c>
      <c r="N183" s="179">
        <v>8</v>
      </c>
      <c r="O183" s="172"/>
      <c r="P183" s="91"/>
    </row>
    <row r="184" spans="2:16" ht="12.75" customHeight="1">
      <c r="B184" s="177"/>
      <c r="C184" s="179">
        <v>9</v>
      </c>
      <c r="D184" s="179">
        <v>9</v>
      </c>
      <c r="E184" s="172"/>
      <c r="F184" s="91"/>
      <c r="H184" s="179">
        <v>9</v>
      </c>
      <c r="I184" s="179">
        <v>9</v>
      </c>
      <c r="J184" s="172"/>
      <c r="K184" s="91"/>
      <c r="M184" s="179">
        <v>9</v>
      </c>
      <c r="N184" s="179">
        <v>9</v>
      </c>
      <c r="O184" s="172"/>
      <c r="P184" s="91"/>
    </row>
    <row r="185" spans="2:16" ht="12.75" customHeight="1">
      <c r="B185" s="177"/>
      <c r="C185" s="179">
        <v>10</v>
      </c>
      <c r="D185" s="179">
        <v>10</v>
      </c>
      <c r="E185" s="172"/>
      <c r="F185" s="91"/>
      <c r="H185" s="179">
        <v>10</v>
      </c>
      <c r="I185" s="179">
        <v>10</v>
      </c>
      <c r="J185" s="172"/>
      <c r="K185" s="91"/>
      <c r="M185" s="179">
        <v>10</v>
      </c>
      <c r="N185" s="179">
        <v>10</v>
      </c>
      <c r="O185" s="172"/>
      <c r="P185" s="91"/>
    </row>
    <row r="186" spans="2:16" ht="12.75" customHeight="1">
      <c r="B186" s="177"/>
      <c r="C186" s="179">
        <v>11</v>
      </c>
      <c r="D186" s="179">
        <v>11</v>
      </c>
      <c r="E186" s="172"/>
      <c r="F186" s="91"/>
      <c r="H186" s="179">
        <v>11</v>
      </c>
      <c r="I186" s="179">
        <v>11</v>
      </c>
      <c r="J186" s="172"/>
      <c r="K186" s="91"/>
      <c r="M186" s="179">
        <v>11</v>
      </c>
      <c r="N186" s="179">
        <v>11</v>
      </c>
      <c r="O186" s="172"/>
      <c r="P186" s="91"/>
    </row>
    <row r="187" spans="2:16" ht="12.75" customHeight="1">
      <c r="B187" s="177"/>
      <c r="C187" s="179">
        <v>12</v>
      </c>
      <c r="D187" s="179">
        <v>12</v>
      </c>
      <c r="E187" s="172"/>
      <c r="F187" s="91"/>
      <c r="H187" s="179">
        <v>12</v>
      </c>
      <c r="I187" s="179">
        <v>12</v>
      </c>
      <c r="J187" s="172"/>
      <c r="K187" s="91"/>
      <c r="M187" s="179">
        <v>12</v>
      </c>
      <c r="N187" s="179">
        <v>12</v>
      </c>
      <c r="O187" s="172"/>
      <c r="P187" s="91"/>
    </row>
    <row r="188" spans="2:16" ht="12.75" customHeight="1">
      <c r="B188" s="177"/>
      <c r="C188" s="179">
        <v>13</v>
      </c>
      <c r="D188" s="179">
        <v>13</v>
      </c>
      <c r="E188" s="172"/>
      <c r="F188" s="91"/>
      <c r="H188" s="179">
        <v>13</v>
      </c>
      <c r="I188" s="179">
        <v>13</v>
      </c>
      <c r="J188" s="172"/>
      <c r="K188" s="91"/>
      <c r="M188" s="179">
        <v>13</v>
      </c>
      <c r="N188" s="179">
        <v>13</v>
      </c>
      <c r="O188" s="172"/>
      <c r="P188" s="91"/>
    </row>
    <row r="189" spans="2:16" ht="12.75" customHeight="1">
      <c r="B189" s="177"/>
      <c r="C189" s="179">
        <v>14</v>
      </c>
      <c r="D189" s="179">
        <v>14</v>
      </c>
      <c r="E189" s="172"/>
      <c r="F189" s="91"/>
      <c r="H189" s="179">
        <v>14</v>
      </c>
      <c r="I189" s="179">
        <v>14</v>
      </c>
      <c r="J189" s="172"/>
      <c r="K189" s="91"/>
      <c r="M189" s="179">
        <v>14</v>
      </c>
      <c r="N189" s="179">
        <v>14</v>
      </c>
      <c r="O189" s="172"/>
      <c r="P189" s="91"/>
    </row>
    <row r="190" spans="2:16" ht="12.75" customHeight="1">
      <c r="B190" s="177"/>
      <c r="C190" s="179">
        <v>15</v>
      </c>
      <c r="D190" s="179">
        <v>15</v>
      </c>
      <c r="E190" s="172"/>
      <c r="F190" s="91"/>
      <c r="H190" s="179">
        <v>15</v>
      </c>
      <c r="I190" s="179">
        <v>15</v>
      </c>
      <c r="J190" s="172"/>
      <c r="K190" s="91"/>
      <c r="M190" s="179">
        <v>15</v>
      </c>
      <c r="N190" s="179">
        <v>15</v>
      </c>
      <c r="O190" s="172"/>
      <c r="P190" s="91"/>
    </row>
    <row r="191" spans="2:16" ht="12.75" customHeight="1">
      <c r="B191" s="177"/>
      <c r="C191" s="179">
        <v>16</v>
      </c>
      <c r="D191" s="179">
        <v>16</v>
      </c>
      <c r="E191" s="172"/>
      <c r="F191" s="91"/>
      <c r="H191" s="179">
        <v>16</v>
      </c>
      <c r="I191" s="179">
        <v>16</v>
      </c>
      <c r="J191" s="172"/>
      <c r="K191" s="91"/>
      <c r="M191" s="179">
        <v>16</v>
      </c>
      <c r="N191" s="179">
        <v>16</v>
      </c>
      <c r="O191" s="172"/>
      <c r="P191" s="91"/>
    </row>
    <row r="192" spans="2:16" ht="12.75" customHeight="1">
      <c r="B192" s="177"/>
      <c r="C192" s="179">
        <v>17</v>
      </c>
      <c r="D192" s="179">
        <v>17</v>
      </c>
      <c r="E192" s="172"/>
      <c r="F192" s="91"/>
      <c r="H192" s="179">
        <v>17</v>
      </c>
      <c r="I192" s="179">
        <v>17</v>
      </c>
      <c r="J192" s="172"/>
      <c r="K192" s="91"/>
      <c r="M192" s="179">
        <v>17</v>
      </c>
      <c r="N192" s="179">
        <v>17</v>
      </c>
      <c r="O192" s="172"/>
      <c r="P192" s="91"/>
    </row>
    <row r="193" spans="2:16" ht="12.75" customHeight="1">
      <c r="B193" s="177"/>
      <c r="C193" s="179">
        <v>18</v>
      </c>
      <c r="D193" s="179">
        <v>18</v>
      </c>
      <c r="E193" s="172"/>
      <c r="F193" s="91"/>
      <c r="H193" s="179">
        <v>18</v>
      </c>
      <c r="I193" s="179">
        <v>18</v>
      </c>
      <c r="J193" s="172"/>
      <c r="K193" s="91"/>
      <c r="M193" s="179">
        <v>18</v>
      </c>
      <c r="N193" s="179">
        <v>18</v>
      </c>
      <c r="O193" s="172"/>
      <c r="P193" s="91"/>
    </row>
    <row r="194" spans="2:16" ht="12.75" customHeight="1">
      <c r="B194" s="177"/>
      <c r="C194" s="179">
        <v>19</v>
      </c>
      <c r="D194" s="179">
        <v>19</v>
      </c>
      <c r="E194" s="172"/>
      <c r="F194" s="91"/>
      <c r="H194" s="179">
        <v>19</v>
      </c>
      <c r="I194" s="179">
        <v>19</v>
      </c>
      <c r="J194" s="172"/>
      <c r="K194" s="91"/>
      <c r="M194" s="179">
        <v>19</v>
      </c>
      <c r="N194" s="179">
        <v>19</v>
      </c>
      <c r="O194" s="172"/>
      <c r="P194" s="91"/>
    </row>
    <row r="195" spans="2:16" ht="12.75" customHeight="1">
      <c r="B195" s="177"/>
      <c r="C195" s="179">
        <v>20</v>
      </c>
      <c r="D195" s="179">
        <v>20</v>
      </c>
      <c r="E195" s="172"/>
      <c r="F195" s="91"/>
      <c r="H195" s="179">
        <v>20</v>
      </c>
      <c r="I195" s="179">
        <v>20</v>
      </c>
      <c r="J195" s="172"/>
      <c r="K195" s="91"/>
      <c r="M195" s="179">
        <v>20</v>
      </c>
      <c r="N195" s="179">
        <v>20</v>
      </c>
      <c r="O195" s="172"/>
      <c r="P195" s="91"/>
    </row>
    <row r="196" spans="2:16" ht="12.75" customHeight="1">
      <c r="B196" s="177"/>
      <c r="C196" s="179">
        <v>21</v>
      </c>
      <c r="D196" s="179">
        <v>21</v>
      </c>
      <c r="E196" s="172"/>
      <c r="F196" s="91"/>
      <c r="H196" s="179">
        <v>21</v>
      </c>
      <c r="I196" s="179">
        <v>21</v>
      </c>
      <c r="J196" s="172"/>
      <c r="K196" s="91"/>
      <c r="M196" s="179">
        <v>21</v>
      </c>
      <c r="N196" s="179">
        <v>21</v>
      </c>
      <c r="O196" s="172"/>
      <c r="P196" s="91"/>
    </row>
    <row r="197" spans="2:16" ht="12.75" customHeight="1">
      <c r="B197" s="177"/>
      <c r="C197" s="179">
        <v>22</v>
      </c>
      <c r="D197" s="179">
        <v>22</v>
      </c>
      <c r="E197" s="172"/>
      <c r="F197" s="91"/>
      <c r="H197" s="179">
        <v>22</v>
      </c>
      <c r="I197" s="179">
        <v>22</v>
      </c>
      <c r="J197" s="172"/>
      <c r="K197" s="91"/>
      <c r="M197" s="179">
        <v>22</v>
      </c>
      <c r="N197" s="179">
        <v>22</v>
      </c>
      <c r="O197" s="172"/>
      <c r="P197" s="91"/>
    </row>
    <row r="198" spans="2:16" ht="12.75" customHeight="1">
      <c r="B198" s="177"/>
      <c r="C198" s="179">
        <v>23</v>
      </c>
      <c r="D198" s="179">
        <v>23</v>
      </c>
      <c r="E198" s="172"/>
      <c r="F198" s="91"/>
      <c r="H198" s="179">
        <v>23</v>
      </c>
      <c r="I198" s="179">
        <v>23</v>
      </c>
      <c r="J198" s="172"/>
      <c r="K198" s="91"/>
      <c r="M198" s="179">
        <v>23</v>
      </c>
      <c r="N198" s="179">
        <v>23</v>
      </c>
      <c r="O198" s="172"/>
      <c r="P198" s="91"/>
    </row>
    <row r="199" spans="2:16" ht="12.75" customHeight="1">
      <c r="B199" s="177"/>
      <c r="C199" s="179">
        <v>24</v>
      </c>
      <c r="D199" s="179">
        <v>24</v>
      </c>
      <c r="E199" s="172"/>
      <c r="F199" s="91"/>
      <c r="H199" s="179">
        <v>24</v>
      </c>
      <c r="I199" s="179">
        <v>24</v>
      </c>
      <c r="J199" s="172"/>
      <c r="K199" s="91"/>
      <c r="M199" s="179">
        <v>24</v>
      </c>
      <c r="N199" s="179">
        <v>24</v>
      </c>
      <c r="O199" s="172"/>
      <c r="P199" s="91"/>
    </row>
    <row r="200" spans="2:16" ht="12.75" customHeight="1">
      <c r="B200" s="177"/>
      <c r="C200" s="179">
        <v>25</v>
      </c>
      <c r="D200" s="179">
        <v>25</v>
      </c>
      <c r="E200" s="172"/>
      <c r="F200" s="91"/>
      <c r="H200" s="179">
        <v>25</v>
      </c>
      <c r="I200" s="179">
        <v>25</v>
      </c>
      <c r="J200" s="172"/>
      <c r="K200" s="91"/>
      <c r="M200" s="179">
        <v>25</v>
      </c>
      <c r="N200" s="179">
        <v>25</v>
      </c>
      <c r="O200" s="172"/>
      <c r="P200" s="91"/>
    </row>
    <row r="201" spans="2:16" ht="12.75" customHeight="1">
      <c r="B201" s="177"/>
      <c r="C201" s="179">
        <v>26</v>
      </c>
      <c r="D201" s="179">
        <v>26</v>
      </c>
      <c r="E201" s="172"/>
      <c r="F201" s="91"/>
      <c r="H201" s="179">
        <v>26</v>
      </c>
      <c r="I201" s="179">
        <v>26</v>
      </c>
      <c r="J201" s="172"/>
      <c r="K201" s="91"/>
      <c r="M201" s="179">
        <v>26</v>
      </c>
      <c r="N201" s="179">
        <v>26</v>
      </c>
      <c r="O201" s="172"/>
      <c r="P201" s="91"/>
    </row>
    <row r="202" spans="2:16" ht="12.75" customHeight="1">
      <c r="B202" s="177"/>
      <c r="C202" s="179">
        <v>27</v>
      </c>
      <c r="D202" s="179">
        <v>27</v>
      </c>
      <c r="E202" s="172"/>
      <c r="F202" s="56"/>
      <c r="H202" s="179">
        <v>27</v>
      </c>
      <c r="I202" s="179">
        <v>27</v>
      </c>
      <c r="J202" s="172"/>
      <c r="K202" s="56"/>
      <c r="M202" s="179">
        <v>27</v>
      </c>
      <c r="N202" s="179">
        <v>27</v>
      </c>
      <c r="O202" s="172"/>
      <c r="P202" s="56"/>
    </row>
    <row r="203" spans="2:16" ht="12.75" customHeight="1">
      <c r="B203" s="175"/>
      <c r="C203" s="179">
        <v>28</v>
      </c>
      <c r="D203" s="179">
        <v>28</v>
      </c>
      <c r="E203" s="172"/>
      <c r="F203" s="56"/>
      <c r="H203" s="179">
        <v>28</v>
      </c>
      <c r="I203" s="179">
        <v>28</v>
      </c>
      <c r="J203" s="172"/>
      <c r="K203" s="56"/>
      <c r="M203" s="179">
        <v>28</v>
      </c>
      <c r="N203" s="179">
        <v>28</v>
      </c>
      <c r="O203" s="172"/>
      <c r="P203" s="56"/>
    </row>
    <row r="204" spans="2:16" ht="12.75" customHeight="1">
      <c r="B204" s="175"/>
      <c r="C204" s="179">
        <v>29</v>
      </c>
      <c r="D204" s="179">
        <v>29</v>
      </c>
      <c r="E204" s="172"/>
      <c r="F204" s="56"/>
      <c r="H204" s="179">
        <v>29</v>
      </c>
      <c r="I204" s="179">
        <v>29</v>
      </c>
      <c r="J204" s="172"/>
      <c r="K204" s="56"/>
      <c r="M204" s="179">
        <v>29</v>
      </c>
      <c r="N204" s="179">
        <v>29</v>
      </c>
      <c r="O204" s="172"/>
      <c r="P204" s="56"/>
    </row>
    <row r="205" spans="2:16" ht="12.75" customHeight="1">
      <c r="B205" s="175"/>
      <c r="C205" s="179">
        <v>30</v>
      </c>
      <c r="D205" s="179">
        <v>30</v>
      </c>
      <c r="E205" s="172"/>
      <c r="F205" s="56"/>
      <c r="H205" s="179">
        <v>30</v>
      </c>
      <c r="I205" s="179">
        <v>30</v>
      </c>
      <c r="J205" s="172"/>
      <c r="K205" s="56"/>
      <c r="M205" s="179">
        <v>30</v>
      </c>
      <c r="N205" s="179">
        <v>30</v>
      </c>
      <c r="O205" s="172"/>
      <c r="P205" s="56"/>
    </row>
    <row r="206" spans="2:16" ht="12.75" customHeight="1">
      <c r="B206" s="175"/>
      <c r="C206" s="179">
        <v>31</v>
      </c>
      <c r="D206" s="179">
        <v>31</v>
      </c>
      <c r="E206" s="172"/>
      <c r="F206" s="56"/>
      <c r="H206" s="179">
        <v>31</v>
      </c>
      <c r="I206" s="179">
        <v>31</v>
      </c>
      <c r="J206" s="172"/>
      <c r="K206" s="56"/>
      <c r="M206" s="179">
        <v>31</v>
      </c>
      <c r="N206" s="179">
        <v>31</v>
      </c>
      <c r="O206" s="172"/>
      <c r="P206" s="56"/>
    </row>
    <row r="207" spans="2:16" ht="12.75" customHeight="1">
      <c r="B207" s="175"/>
      <c r="C207" s="179">
        <v>32</v>
      </c>
      <c r="D207" s="179">
        <v>32</v>
      </c>
      <c r="E207" s="172"/>
      <c r="F207" s="56"/>
      <c r="H207" s="179">
        <v>32</v>
      </c>
      <c r="I207" s="179">
        <v>32</v>
      </c>
      <c r="J207" s="172"/>
      <c r="K207" s="56"/>
      <c r="M207" s="179">
        <v>32</v>
      </c>
      <c r="N207" s="179">
        <v>32</v>
      </c>
      <c r="O207" s="172"/>
      <c r="P207" s="56"/>
    </row>
    <row r="208" spans="2:16">
      <c r="B208" s="92" t="s">
        <v>631</v>
      </c>
    </row>
    <row r="209" spans="1:16" ht="4.5" customHeight="1"/>
    <row r="210" spans="1:16" ht="75.75" customHeight="1">
      <c r="A210" s="170" t="s">
        <v>632</v>
      </c>
      <c r="B210" s="171" t="s">
        <v>633</v>
      </c>
      <c r="C210" s="172" t="s">
        <v>634</v>
      </c>
      <c r="D210" s="172" t="s">
        <v>635</v>
      </c>
      <c r="E210" s="172"/>
      <c r="F210" s="173" t="s">
        <v>500</v>
      </c>
      <c r="H210" s="172" t="s">
        <v>634</v>
      </c>
      <c r="I210" s="172" t="s">
        <v>635</v>
      </c>
      <c r="J210" s="172"/>
      <c r="K210" s="173" t="s">
        <v>500</v>
      </c>
      <c r="M210" s="172" t="s">
        <v>634</v>
      </c>
      <c r="N210" s="172" t="s">
        <v>635</v>
      </c>
      <c r="O210" s="172"/>
      <c r="P210" s="173" t="s">
        <v>500</v>
      </c>
    </row>
    <row r="211" spans="1:16">
      <c r="B211" s="171"/>
      <c r="C211" s="179"/>
      <c r="D211" s="179"/>
      <c r="E211" s="172"/>
      <c r="F211" s="56"/>
      <c r="H211" s="179"/>
      <c r="I211" s="179"/>
      <c r="J211" s="172"/>
      <c r="K211" s="56"/>
      <c r="M211" s="179"/>
      <c r="N211" s="179"/>
      <c r="O211" s="172"/>
      <c r="P211" s="56"/>
    </row>
    <row r="212" spans="1:16">
      <c r="B212" s="92" t="s">
        <v>636</v>
      </c>
    </row>
    <row r="213" spans="1:16" ht="4.5" customHeight="1"/>
    <row r="214" spans="1:16" ht="90" customHeight="1">
      <c r="A214" s="170" t="s">
        <v>637</v>
      </c>
      <c r="B214" s="178" t="s">
        <v>638</v>
      </c>
      <c r="C214" s="172" t="s">
        <v>639</v>
      </c>
      <c r="D214" s="172" t="s">
        <v>640</v>
      </c>
      <c r="E214" s="172"/>
      <c r="F214" s="173" t="s">
        <v>500</v>
      </c>
      <c r="H214" s="172" t="s">
        <v>639</v>
      </c>
      <c r="I214" s="172" t="s">
        <v>640</v>
      </c>
      <c r="J214" s="172"/>
      <c r="K214" s="173" t="s">
        <v>500</v>
      </c>
      <c r="M214" s="172" t="s">
        <v>639</v>
      </c>
      <c r="N214" s="172" t="s">
        <v>640</v>
      </c>
      <c r="O214" s="172"/>
      <c r="P214" s="173" t="s">
        <v>500</v>
      </c>
    </row>
    <row r="215" spans="1:16">
      <c r="B215" s="171"/>
      <c r="C215" s="179"/>
      <c r="D215" s="179"/>
      <c r="E215" s="172"/>
      <c r="F215" s="56"/>
      <c r="H215" s="179"/>
      <c r="I215" s="179"/>
      <c r="J215" s="172"/>
      <c r="K215" s="56"/>
      <c r="M215" s="179"/>
      <c r="N215" s="179"/>
      <c r="O215" s="172"/>
      <c r="P215" s="56"/>
    </row>
    <row r="216" spans="1:16">
      <c r="B216" s="92" t="s">
        <v>641</v>
      </c>
    </row>
    <row r="218" spans="1:16" ht="76.5" customHeight="1">
      <c r="A218" s="170" t="s">
        <v>642</v>
      </c>
      <c r="B218" s="178" t="s">
        <v>643</v>
      </c>
      <c r="C218" s="172" t="s">
        <v>644</v>
      </c>
      <c r="D218" s="172" t="s">
        <v>645</v>
      </c>
      <c r="E218" s="172" t="s">
        <v>646</v>
      </c>
      <c r="F218" s="173" t="s">
        <v>500</v>
      </c>
      <c r="H218" s="172" t="s">
        <v>644</v>
      </c>
      <c r="I218" s="172" t="s">
        <v>645</v>
      </c>
      <c r="J218" s="172" t="s">
        <v>646</v>
      </c>
      <c r="K218" s="173" t="s">
        <v>500</v>
      </c>
      <c r="M218" s="172" t="s">
        <v>644</v>
      </c>
      <c r="N218" s="172" t="s">
        <v>645</v>
      </c>
      <c r="O218" s="172" t="s">
        <v>646</v>
      </c>
      <c r="P218" s="173" t="s">
        <v>500</v>
      </c>
    </row>
    <row r="219" spans="1:16">
      <c r="B219" s="171"/>
      <c r="C219" s="179"/>
      <c r="D219" s="179"/>
      <c r="E219" s="179"/>
      <c r="F219" s="56"/>
      <c r="H219" s="179"/>
      <c r="I219" s="179"/>
      <c r="J219" s="179"/>
      <c r="K219" s="56"/>
      <c r="M219" s="179"/>
      <c r="N219" s="179"/>
      <c r="O219" s="179"/>
      <c r="P219" s="56"/>
    </row>
    <row r="220" spans="1:16">
      <c r="B220" s="92" t="s">
        <v>647</v>
      </c>
    </row>
    <row r="221" spans="1:16" ht="4.5" customHeight="1"/>
    <row r="222" spans="1:16" ht="139.5" customHeight="1">
      <c r="A222" s="170" t="s">
        <v>648</v>
      </c>
      <c r="B222" s="178" t="s">
        <v>649</v>
      </c>
      <c r="C222" s="172" t="s">
        <v>650</v>
      </c>
      <c r="D222" s="172" t="s">
        <v>651</v>
      </c>
      <c r="E222" s="172"/>
      <c r="F222" s="173" t="s">
        <v>500</v>
      </c>
      <c r="H222" s="172" t="s">
        <v>650</v>
      </c>
      <c r="I222" s="172" t="s">
        <v>651</v>
      </c>
      <c r="J222" s="172"/>
      <c r="K222" s="173" t="s">
        <v>500</v>
      </c>
      <c r="M222" s="172" t="s">
        <v>650</v>
      </c>
      <c r="N222" s="172" t="s">
        <v>651</v>
      </c>
      <c r="O222" s="172"/>
      <c r="P222" s="173" t="s">
        <v>500</v>
      </c>
    </row>
    <row r="223" spans="1:16">
      <c r="B223" s="171"/>
      <c r="C223" s="179"/>
      <c r="D223" s="179"/>
      <c r="E223" s="172"/>
      <c r="F223" s="56"/>
      <c r="H223" s="179"/>
      <c r="I223" s="179"/>
      <c r="J223" s="172"/>
      <c r="K223" s="56"/>
      <c r="M223" s="179"/>
      <c r="N223" s="179"/>
      <c r="O223" s="172"/>
      <c r="P223" s="56"/>
    </row>
    <row r="224" spans="1:16">
      <c r="B224" s="92"/>
    </row>
  </sheetData>
  <sheetProtection password="8A86" sheet="1"/>
  <mergeCells count="18">
    <mergeCell ref="C41:F41"/>
    <mergeCell ref="H41:K41"/>
    <mergeCell ref="M41:P41"/>
    <mergeCell ref="C42:F42"/>
    <mergeCell ref="H42:K42"/>
    <mergeCell ref="M42:P42"/>
    <mergeCell ref="C103:F103"/>
    <mergeCell ref="H103:K103"/>
    <mergeCell ref="M103:P103"/>
    <mergeCell ref="C104:F104"/>
    <mergeCell ref="H104:K104"/>
    <mergeCell ref="M104:P104"/>
    <mergeCell ref="C165:F165"/>
    <mergeCell ref="H165:K165"/>
    <mergeCell ref="M165:P165"/>
    <mergeCell ref="C166:F166"/>
    <mergeCell ref="H166:K166"/>
    <mergeCell ref="M166:P166"/>
  </mergeCells>
  <conditionalFormatting sqref="C42:F42">
    <cfRule type="containsText" dxfId="7" priority="4" stopIfTrue="1" operator="containsText" text="odvetvie neexistuje, nevypĺňať">
      <formula>NOT(ISERROR(SEARCH("odvetvie neexistuje, nevypĺňať",C42)))</formula>
    </cfRule>
  </conditionalFormatting>
  <conditionalFormatting sqref="C42:P42">
    <cfRule type="cellIs" dxfId="6" priority="3" stopIfTrue="1" operator="equal">
      <formula>"odvetvie neexistuje, nevypĺňať"</formula>
    </cfRule>
  </conditionalFormatting>
  <conditionalFormatting sqref="C166:P166">
    <cfRule type="cellIs" dxfId="5" priority="2" stopIfTrue="1" operator="equal">
      <formula>"odvetvie neexistuje, nevypĺňať"</formula>
    </cfRule>
  </conditionalFormatting>
  <conditionalFormatting sqref="C104:P104">
    <cfRule type="cellIs" dxfId="4" priority="1" stopIfTrue="1" operator="equal">
      <formula>"odvetvie neexistuje, nevypĺňať"</formula>
    </cfRule>
  </conditionalFormatting>
  <dataValidations count="4">
    <dataValidation type="whole" allowBlank="1" showInputMessage="1" showErrorMessage="1" error="Zadajte celé číslo v rozsahu 1 - 50" sqref="E95 E49 E157 E111 J95 J49 J157 J111 O157 O111 O95 O49 E219 E173 J219 J173 O219 O173" xr:uid="{AC66DF4C-984F-4384-9730-1ABCE0DC76E5}">
      <formula1>1</formula1>
      <formula2>50</formula2>
    </dataValidation>
    <dataValidation type="whole" allowBlank="1" showInputMessage="1" showErrorMessage="1" error="Zadajte celé číslo v rozsahu 1 - 300" sqref="C45:E45 C49:D49 C87:D87 C91:D91 C95:D95 C99:D99 C107:E107 C111:D111 C149:D149 C153:D153 C157:D157 C161:D161 H45:J45 H49:I49 H87:I87 H91:I91 H95:I95 H99:I99 H107:J107 H111:I111 H149:I149 H153:I153 H157:I157 H161:I161 M107:O107 M111:N111 M149:N149 M153:N153 M157:N157 M161:N161 M45:O45 M49:N49 M87:N87 M91:N91 M95:N95 M99:N99 C169:E169 C173:D173 C211:D211 C215:D215 C219:D219 C223:D223 H169:J169 H173:I173 H211:I211 H215:I215 H219:I219 H223:I223 M169:O169 M173:N173 M211:N211 M215:N215 M219:N219 M223:N223" xr:uid="{531962E0-BADA-4AB4-A5B3-FCF04637BE5E}">
      <formula1>1</formula1>
      <formula2>300</formula2>
    </dataValidation>
    <dataValidation type="whole" allowBlank="1" showInputMessage="1" showErrorMessage="1" errorTitle="Pozícia Do" error="Zadajte umiestnenie v tabuľke (pozíciu) ako celé číslo v rozsahu 1 - 32" sqref="D52:D83 D114:D145 I52:I83 I114:I145 N114:N145 N52:N83 D176:D207 I176:I207 N176:N207" xr:uid="{C9C91380-278B-4A0C-9CC0-B86E6BFC0711}">
      <formula1>1</formula1>
      <formula2>32</formula2>
    </dataValidation>
    <dataValidation type="whole" allowBlank="1" showInputMessage="1" showErrorMessage="1" errorTitle="Pozícia Od" error="Zadajte umiestnenie v tabuľke (pozíciu) ako celé číslo v rozsahu 1 - 32" sqref="C52:C83 C114:C145 H52:H83 H114:H145 M114:M145 M52:M83 C176:C207 H176:H207 M176:M207" xr:uid="{3A148E61-DD9C-49AB-BAC1-20DD4F714C5F}">
      <formula1>1</formula1>
      <formula2>32</formula2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&amp;L&amp;8&amp;F, &amp;A&amp;C&amp;8strana 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A3CD-4439-4469-82E0-54BACB56D543}">
  <dimension ref="A1:P224"/>
  <sheetViews>
    <sheetView topLeftCell="A39" workbookViewId="0">
      <selection activeCell="B39" sqref="B39"/>
    </sheetView>
  </sheetViews>
  <sheetFormatPr defaultRowHeight="12.75"/>
  <cols>
    <col min="1" max="1" width="3.42578125" style="164" customWidth="1"/>
    <col min="2" max="2" width="25.7109375" style="165" customWidth="1"/>
    <col min="3" max="5" width="6.7109375" style="165" customWidth="1"/>
    <col min="6" max="6" width="20.7109375" style="165" customWidth="1"/>
    <col min="7" max="7" width="1.5703125" style="165" customWidth="1"/>
    <col min="8" max="10" width="6.7109375" style="165" customWidth="1"/>
    <col min="11" max="11" width="20.7109375" style="165" customWidth="1"/>
    <col min="12" max="12" width="1.5703125" style="165" customWidth="1"/>
    <col min="13" max="15" width="6.7109375" style="165" customWidth="1"/>
    <col min="16" max="16" width="20.7109375" style="165" customWidth="1"/>
    <col min="17" max="16384" width="9.140625" style="165"/>
  </cols>
  <sheetData>
    <row r="1" spans="2:16" hidden="1">
      <c r="B1" s="203" t="str">
        <f>+ciselniky!O6</f>
        <v>americký futbal</v>
      </c>
      <c r="C1" s="203" t="s">
        <v>62</v>
      </c>
      <c r="E1" s="331">
        <f>MATCH(B41,B1:B34,0)</f>
        <v>32</v>
      </c>
      <c r="F1" s="203" t="str">
        <f>+ciselniky!S6</f>
        <v>americký futbal</v>
      </c>
      <c r="H1" s="99">
        <f>MATCH(B41,B1:B34,0)</f>
        <v>32</v>
      </c>
      <c r="J1" s="99"/>
      <c r="K1" s="60"/>
      <c r="M1" s="102"/>
      <c r="O1" s="99"/>
      <c r="P1" s="203"/>
    </row>
    <row r="2" spans="2:16" hidden="1">
      <c r="B2" s="203" t="str">
        <f>+ciselniky!O7</f>
        <v>americký futbal</v>
      </c>
      <c r="C2" s="203" t="str">
        <f>+ciselniky!P7</f>
        <v>vlajkový americký futbal</v>
      </c>
      <c r="E2" s="99">
        <f>+COUNTIF(B1:B34,B41)</f>
        <v>3</v>
      </c>
      <c r="F2" s="203" t="str">
        <f>+ciselniky!S7</f>
        <v>baseball</v>
      </c>
      <c r="H2" s="102">
        <f>+E2</f>
        <v>3</v>
      </c>
      <c r="J2" s="99"/>
      <c r="K2" s="60"/>
      <c r="M2" s="102"/>
      <c r="O2" s="99"/>
      <c r="P2" s="205"/>
    </row>
    <row r="3" spans="2:16" hidden="1">
      <c r="B3" s="203" t="str">
        <f>+ciselniky!O8</f>
        <v>americký futbal</v>
      </c>
      <c r="C3" s="203" t="str">
        <f>+ciselniky!P8</f>
        <v>plážový americký futbal</v>
      </c>
      <c r="F3" s="203" t="str">
        <f>+ciselniky!S8</f>
        <v>basketbal</v>
      </c>
      <c r="H3" s="102"/>
      <c r="K3" s="60"/>
      <c r="M3" s="102"/>
      <c r="P3" s="205"/>
    </row>
    <row r="4" spans="2:16" hidden="1">
      <c r="B4" s="203" t="str">
        <f>+ciselniky!O9</f>
        <v>baseball</v>
      </c>
      <c r="C4" s="203" t="str">
        <f>+ciselniky!P9</f>
        <v>baseball</v>
      </c>
      <c r="F4" s="203" t="str">
        <f>+ciselniky!S9</f>
        <v>curling</v>
      </c>
      <c r="H4" s="102"/>
      <c r="K4" s="60"/>
      <c r="M4" s="102"/>
      <c r="P4" s="205"/>
    </row>
    <row r="5" spans="2:16" hidden="1">
      <c r="B5" s="203" t="str">
        <f>+ciselniky!O10</f>
        <v>baseball</v>
      </c>
      <c r="C5" s="203" t="str">
        <f>+ciselniky!P10</f>
        <v>baseball 5</v>
      </c>
      <c r="F5" s="203" t="str">
        <f>+ciselniky!S10</f>
        <v>florbal</v>
      </c>
      <c r="H5" s="102"/>
      <c r="K5" s="60"/>
      <c r="M5" s="102"/>
      <c r="P5" s="205"/>
    </row>
    <row r="6" spans="2:16" hidden="1">
      <c r="B6" s="203" t="str">
        <f>+ciselniky!O11</f>
        <v>basketbal</v>
      </c>
      <c r="C6" s="203" t="str">
        <f>+ciselniky!P11</f>
        <v>basketbal</v>
      </c>
      <c r="F6" s="203" t="str">
        <f>+ciselniky!S11</f>
        <v>futbal</v>
      </c>
      <c r="H6" s="102"/>
      <c r="K6" s="60"/>
      <c r="M6" s="102"/>
      <c r="P6" s="205"/>
    </row>
    <row r="7" spans="2:16" hidden="1">
      <c r="B7" s="203" t="str">
        <f>+ciselniky!O12</f>
        <v>basketbal</v>
      </c>
      <c r="C7" s="203" t="str">
        <f>+ciselniky!P12</f>
        <v>basketbal 3x3</v>
      </c>
      <c r="F7" s="203" t="str">
        <f>+ciselniky!S12</f>
        <v>hádzaná</v>
      </c>
      <c r="H7" s="102"/>
      <c r="K7" s="60"/>
      <c r="M7" s="102"/>
      <c r="P7" s="205"/>
    </row>
    <row r="8" spans="2:16" hidden="1">
      <c r="B8" s="203" t="str">
        <f>+ciselniky!O13</f>
        <v>curling</v>
      </c>
      <c r="C8" s="203" t="str">
        <f>+ciselniky!P13</f>
        <v>curling</v>
      </c>
      <c r="F8" s="203" t="str">
        <f>+ciselniky!S13</f>
        <v>kolieskové korčuľovanie</v>
      </c>
      <c r="H8" s="102"/>
      <c r="K8" s="60"/>
      <c r="M8" s="102"/>
      <c r="P8" s="205"/>
    </row>
    <row r="9" spans="2:16" hidden="1">
      <c r="B9" s="203" t="str">
        <f>+ciselniky!O14</f>
        <v>florbal</v>
      </c>
      <c r="C9" s="203" t="str">
        <f>+ciselniky!P14</f>
        <v>florbal</v>
      </c>
      <c r="F9" s="203" t="str">
        <f>+ciselniky!S14</f>
        <v>korfbal</v>
      </c>
      <c r="H9" s="102"/>
      <c r="K9" s="60"/>
      <c r="M9" s="102"/>
      <c r="P9" s="205"/>
    </row>
    <row r="10" spans="2:16" hidden="1">
      <c r="B10" s="203" t="str">
        <f>+ciselniky!O15</f>
        <v>futbal</v>
      </c>
      <c r="C10" s="203" t="str">
        <f>+ciselniky!P15</f>
        <v>futbal</v>
      </c>
      <c r="F10" s="203" t="str">
        <f>+ciselniky!S15</f>
        <v>ľadový hokej</v>
      </c>
      <c r="H10" s="102"/>
      <c r="K10" s="60"/>
      <c r="M10" s="102"/>
      <c r="P10" s="205"/>
    </row>
    <row r="11" spans="2:16" hidden="1">
      <c r="B11" s="203" t="str">
        <f>+ciselniky!O16</f>
        <v>futbal</v>
      </c>
      <c r="C11" s="203" t="str">
        <f>+ciselniky!P16</f>
        <v>futsal</v>
      </c>
      <c r="F11" s="203" t="str">
        <f>+ciselniky!S16</f>
        <v>lakros</v>
      </c>
      <c r="H11" s="102"/>
      <c r="K11" s="60"/>
      <c r="M11" s="102"/>
      <c r="P11" s="205"/>
    </row>
    <row r="12" spans="2:16" hidden="1">
      <c r="B12" s="203" t="str">
        <f>+ciselniky!O17</f>
        <v>futbal</v>
      </c>
      <c r="C12" s="203" t="str">
        <f>+ciselniky!P17</f>
        <v>plážový futbal</v>
      </c>
      <c r="F12" s="203" t="str">
        <f>+ciselniky!S17</f>
        <v>plavecké športy</v>
      </c>
      <c r="H12" s="102"/>
      <c r="K12" s="60"/>
      <c r="M12" s="102"/>
      <c r="P12" s="205"/>
    </row>
    <row r="13" spans="2:16" hidden="1">
      <c r="B13" s="203" t="str">
        <f>+ciselniky!O18</f>
        <v>hádzaná</v>
      </c>
      <c r="C13" s="203" t="str">
        <f>+ciselniky!P18</f>
        <v>hádzaná</v>
      </c>
      <c r="F13" s="203" t="str">
        <f>+ciselniky!S18</f>
        <v>potápačské športy</v>
      </c>
      <c r="H13" s="102"/>
      <c r="K13" s="60"/>
      <c r="M13" s="102"/>
      <c r="P13" s="205"/>
    </row>
    <row r="14" spans="2:16" hidden="1">
      <c r="B14" s="203" t="str">
        <f>+ciselniky!O19</f>
        <v>hádzaná</v>
      </c>
      <c r="C14" s="203" t="str">
        <f>+ciselniky!P19</f>
        <v>plážová hádzaná</v>
      </c>
      <c r="F14" s="203" t="str">
        <f>+ciselniky!S19</f>
        <v>pozemný hokej</v>
      </c>
      <c r="H14" s="102"/>
      <c r="K14" s="60"/>
      <c r="M14" s="102"/>
      <c r="P14" s="205"/>
    </row>
    <row r="15" spans="2:16" hidden="1">
      <c r="B15" s="203" t="str">
        <f>+ciselniky!O20</f>
        <v>kolieskové korčuľovanie</v>
      </c>
      <c r="C15" s="203" t="str">
        <f>+ciselniky!P20</f>
        <v>inline hokej</v>
      </c>
      <c r="F15" s="203" t="str">
        <f>+ciselniky!S20</f>
        <v>rugby</v>
      </c>
      <c r="H15" s="102"/>
      <c r="K15" s="60"/>
      <c r="M15" s="102"/>
      <c r="P15" s="205"/>
    </row>
    <row r="16" spans="2:16" hidden="1">
      <c r="B16" s="203" t="str">
        <f>+ciselniky!O21</f>
        <v>korfbal</v>
      </c>
      <c r="C16" s="203" t="str">
        <f>+ciselniky!P21</f>
        <v>korfbal</v>
      </c>
      <c r="F16" s="203" t="str">
        <f>+ciselniky!S21</f>
        <v>softbal</v>
      </c>
      <c r="H16" s="102"/>
      <c r="K16" s="60"/>
      <c r="M16" s="102"/>
      <c r="P16" s="205"/>
    </row>
    <row r="17" spans="2:16" hidden="1">
      <c r="B17" s="203" t="str">
        <f>+ciselniky!O22</f>
        <v>ľadový hokej</v>
      </c>
      <c r="C17" s="203" t="str">
        <f>+ciselniky!P22</f>
        <v>ľadový hokej</v>
      </c>
      <c r="F17" s="203" t="str">
        <f>+ciselniky!S22</f>
        <v>športy s lietajúcim diskom</v>
      </c>
      <c r="H17" s="102"/>
      <c r="K17" s="60"/>
      <c r="M17" s="102"/>
      <c r="P17" s="205"/>
    </row>
    <row r="18" spans="2:16" hidden="1">
      <c r="B18" s="203" t="str">
        <f>+ciselniky!O23</f>
        <v>lakros</v>
      </c>
      <c r="C18" s="203" t="str">
        <f>+ciselniky!P23</f>
        <v>field lakros</v>
      </c>
      <c r="F18" s="203" t="str">
        <f>+ciselniky!S23</f>
        <v>volejbal</v>
      </c>
      <c r="H18" s="102"/>
      <c r="M18" s="102"/>
      <c r="P18" s="205"/>
    </row>
    <row r="19" spans="2:16" hidden="1">
      <c r="B19" s="203" t="str">
        <f>+ciselniky!O24</f>
        <v>lakros</v>
      </c>
      <c r="C19" s="203" t="str">
        <f>+ciselniky!P24</f>
        <v>box lakros</v>
      </c>
      <c r="F19" s="203">
        <f>+ciselniky!S24</f>
        <v>0</v>
      </c>
      <c r="H19" s="102"/>
      <c r="M19" s="102"/>
    </row>
    <row r="20" spans="2:16" hidden="1">
      <c r="B20" s="203" t="str">
        <f>+ciselniky!O25</f>
        <v>plavecké športy</v>
      </c>
      <c r="C20" s="203" t="str">
        <f>+ciselniky!P25</f>
        <v>vodné pólo</v>
      </c>
      <c r="F20" s="203">
        <f>+ciselniky!S25</f>
        <v>0</v>
      </c>
      <c r="H20" s="102"/>
      <c r="M20" s="102"/>
    </row>
    <row r="21" spans="2:16" hidden="1">
      <c r="B21" s="203" t="str">
        <f>+ciselniky!O26</f>
        <v>potápačské športy</v>
      </c>
      <c r="C21" s="203" t="str">
        <f>+ciselniky!P26</f>
        <v>ragby pod vodou</v>
      </c>
      <c r="F21" s="203">
        <f>+ciselniky!S26</f>
        <v>0</v>
      </c>
      <c r="H21" s="102"/>
      <c r="M21" s="102"/>
    </row>
    <row r="22" spans="2:16" hidden="1">
      <c r="B22" s="203" t="str">
        <f>+ciselniky!O27</f>
        <v>potápačské športy</v>
      </c>
      <c r="C22" s="203" t="str">
        <f>+ciselniky!P27</f>
        <v>hokej pod vodou</v>
      </c>
      <c r="F22" s="203">
        <f>+ciselniky!S27</f>
        <v>0</v>
      </c>
      <c r="H22" s="102"/>
      <c r="M22" s="102"/>
    </row>
    <row r="23" spans="2:16" hidden="1">
      <c r="B23" s="203" t="str">
        <f>+ciselniky!O28</f>
        <v>pozemný hokej</v>
      </c>
      <c r="C23" s="203" t="str">
        <f>+ciselniky!P28</f>
        <v>pozemný hokej</v>
      </c>
      <c r="F23" s="102"/>
      <c r="H23" s="102"/>
      <c r="M23" s="102"/>
    </row>
    <row r="24" spans="2:16" hidden="1">
      <c r="B24" s="203" t="str">
        <f>+ciselniky!O29</f>
        <v>pozemný hokej</v>
      </c>
      <c r="C24" s="203" t="str">
        <f>+ciselniky!P29</f>
        <v>halový pozemný hokej</v>
      </c>
      <c r="F24" s="102"/>
      <c r="H24" s="102"/>
      <c r="M24" s="102"/>
    </row>
    <row r="25" spans="2:16" hidden="1">
      <c r="B25" s="203" t="str">
        <f>+ciselniky!O30</f>
        <v>rugby</v>
      </c>
      <c r="C25" s="203" t="str">
        <f>+ciselniky!P30</f>
        <v>rugby XV.</v>
      </c>
      <c r="F25" s="102"/>
      <c r="H25" s="102"/>
      <c r="M25" s="102"/>
    </row>
    <row r="26" spans="2:16" hidden="1">
      <c r="B26" s="203" t="str">
        <f>+ciselniky!O31</f>
        <v>rugby</v>
      </c>
      <c r="C26" s="203" t="str">
        <f>+ciselniky!P31</f>
        <v>rugby 7</v>
      </c>
      <c r="F26" s="102"/>
      <c r="H26" s="102"/>
      <c r="M26" s="102"/>
    </row>
    <row r="27" spans="2:16" hidden="1">
      <c r="B27" s="203" t="str">
        <f>+ciselniky!O32</f>
        <v>softbal</v>
      </c>
      <c r="C27" s="203" t="str">
        <f>+ciselniky!P32</f>
        <v>softbal</v>
      </c>
      <c r="F27" s="102"/>
      <c r="H27" s="102"/>
      <c r="M27" s="102"/>
    </row>
    <row r="28" spans="2:16" hidden="1">
      <c r="B28" s="203" t="str">
        <f>+ciselniky!O33</f>
        <v>športy s lietajúcim diskom</v>
      </c>
      <c r="C28" s="203" t="str">
        <f>+ciselniky!P33</f>
        <v>ultimate</v>
      </c>
      <c r="F28" s="102"/>
      <c r="H28" s="102"/>
      <c r="M28" s="102"/>
    </row>
    <row r="29" spans="2:16" hidden="1">
      <c r="B29" s="203" t="str">
        <f>+ciselniky!O34</f>
        <v>športy s lietajúcim diskom</v>
      </c>
      <c r="C29" s="203" t="str">
        <f>+ciselniky!P34</f>
        <v>plážové ultimate</v>
      </c>
      <c r="F29" s="102"/>
      <c r="H29" s="102"/>
      <c r="M29" s="102"/>
    </row>
    <row r="30" spans="2:16" hidden="1">
      <c r="B30" s="203" t="str">
        <f>+ciselniky!O35</f>
        <v>športy s lietajúcim diskom</v>
      </c>
      <c r="C30" s="203" t="str">
        <f>+ciselniky!P35</f>
        <v>guts</v>
      </c>
      <c r="F30" s="102"/>
      <c r="H30" s="102"/>
      <c r="M30" s="102"/>
    </row>
    <row r="31" spans="2:16" hidden="1">
      <c r="B31" s="203" t="str">
        <f>+ciselniky!O36</f>
        <v>volejbal</v>
      </c>
      <c r="C31" s="203" t="str">
        <f>+ciselniky!P36</f>
        <v>volejbal</v>
      </c>
      <c r="F31" s="102"/>
      <c r="H31" s="102"/>
      <c r="M31" s="102"/>
    </row>
    <row r="32" spans="2:16" hidden="1">
      <c r="B32" s="203">
        <f>+ciselniky!O37</f>
        <v>0</v>
      </c>
      <c r="C32" s="203">
        <f>+ciselniky!P37</f>
        <v>0</v>
      </c>
      <c r="F32" s="102"/>
      <c r="H32" s="102"/>
      <c r="M32" s="102"/>
    </row>
    <row r="33" spans="1:16" hidden="1">
      <c r="B33" s="203">
        <f>+ciselniky!O38</f>
        <v>0</v>
      </c>
      <c r="C33" s="203">
        <f>+ciselniky!P38</f>
        <v>0</v>
      </c>
    </row>
    <row r="34" spans="1:16" hidden="1">
      <c r="B34" s="203">
        <f>+ciselniky!O39</f>
        <v>0</v>
      </c>
      <c r="C34" s="203">
        <f>+ciselniky!P39</f>
        <v>0</v>
      </c>
    </row>
    <row r="35" spans="1:16" hidden="1">
      <c r="B35" s="203">
        <f>+ciselniky!O40</f>
        <v>0</v>
      </c>
      <c r="C35" s="203">
        <f>+ciselniky!P40</f>
        <v>0</v>
      </c>
    </row>
    <row r="36" spans="1:16" hidden="1">
      <c r="B36" s="203">
        <f>+ciselniky!O41</f>
        <v>0</v>
      </c>
      <c r="C36" s="203">
        <f>+ciselniky!P41</f>
        <v>0</v>
      </c>
    </row>
    <row r="37" spans="1:16" hidden="1"/>
    <row r="38" spans="1:16" hidden="1"/>
    <row r="39" spans="1:16" ht="18">
      <c r="A39" s="94" t="s">
        <v>665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1:16" ht="18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6" ht="15.75">
      <c r="B41" s="166">
        <f>+ID!C16</f>
        <v>0</v>
      </c>
      <c r="C41" s="410" t="s">
        <v>666</v>
      </c>
      <c r="D41" s="411"/>
      <c r="E41" s="411"/>
      <c r="F41" s="412"/>
      <c r="G41" s="167"/>
      <c r="H41" s="410" t="s">
        <v>667</v>
      </c>
      <c r="I41" s="411"/>
      <c r="J41" s="411"/>
      <c r="K41" s="412"/>
      <c r="L41" s="167"/>
      <c r="M41" s="410" t="s">
        <v>668</v>
      </c>
      <c r="N41" s="411"/>
      <c r="O41" s="411"/>
      <c r="P41" s="412"/>
    </row>
    <row r="42" spans="1:16" ht="15.75">
      <c r="B42" s="168" t="s">
        <v>615</v>
      </c>
      <c r="C42" s="413">
        <f>+IF(H2&gt;=1,INDEX(C1:C34,H1),"odvetvie neexistuje, nevypĺňať")</f>
        <v>0</v>
      </c>
      <c r="D42" s="414"/>
      <c r="E42" s="414"/>
      <c r="F42" s="415"/>
      <c r="G42" s="169"/>
      <c r="H42" s="413">
        <f>+C42</f>
        <v>0</v>
      </c>
      <c r="I42" s="414"/>
      <c r="J42" s="414"/>
      <c r="K42" s="415"/>
      <c r="L42" s="169"/>
      <c r="M42" s="413">
        <f>+H42</f>
        <v>0</v>
      </c>
      <c r="N42" s="414"/>
      <c r="O42" s="414"/>
      <c r="P42" s="415"/>
    </row>
    <row r="44" spans="1:16" ht="41.25" customHeight="1">
      <c r="A44" s="170" t="s">
        <v>616</v>
      </c>
      <c r="B44" s="171" t="s">
        <v>617</v>
      </c>
      <c r="C44" s="172" t="s">
        <v>618</v>
      </c>
      <c r="D44" s="172" t="s">
        <v>619</v>
      </c>
      <c r="E44" s="32" t="s">
        <v>620</v>
      </c>
      <c r="F44" s="173" t="s">
        <v>500</v>
      </c>
      <c r="H44" s="172" t="s">
        <v>618</v>
      </c>
      <c r="I44" s="172" t="s">
        <v>619</v>
      </c>
      <c r="J44" s="32" t="s">
        <v>620</v>
      </c>
      <c r="K44" s="173" t="s">
        <v>500</v>
      </c>
      <c r="M44" s="172" t="s">
        <v>618</v>
      </c>
      <c r="N44" s="172" t="s">
        <v>619</v>
      </c>
      <c r="O44" s="32" t="s">
        <v>620</v>
      </c>
      <c r="P44" s="173" t="s">
        <v>500</v>
      </c>
    </row>
    <row r="45" spans="1:16">
      <c r="B45" s="171"/>
      <c r="C45" s="179"/>
      <c r="D45" s="179"/>
      <c r="E45" s="179"/>
      <c r="F45" s="180"/>
      <c r="H45" s="179"/>
      <c r="I45" s="179"/>
      <c r="J45" s="179"/>
      <c r="K45" s="180"/>
      <c r="M45" s="179"/>
      <c r="N45" s="179"/>
      <c r="O45" s="179"/>
      <c r="P45" s="180"/>
    </row>
    <row r="46" spans="1:16">
      <c r="B46" s="92" t="s">
        <v>621</v>
      </c>
    </row>
    <row r="47" spans="1:16" ht="4.5" customHeight="1"/>
    <row r="48" spans="1:16" ht="52.5" customHeight="1">
      <c r="A48" s="170" t="s">
        <v>622</v>
      </c>
      <c r="B48" s="174" t="s">
        <v>623</v>
      </c>
      <c r="C48" s="172" t="s">
        <v>624</v>
      </c>
      <c r="D48" s="172" t="s">
        <v>625</v>
      </c>
      <c r="E48" s="172" t="s">
        <v>626</v>
      </c>
      <c r="F48" s="173" t="s">
        <v>500</v>
      </c>
      <c r="H48" s="172" t="s">
        <v>624</v>
      </c>
      <c r="I48" s="172" t="s">
        <v>625</v>
      </c>
      <c r="J48" s="172" t="s">
        <v>626</v>
      </c>
      <c r="K48" s="173" t="s">
        <v>500</v>
      </c>
      <c r="M48" s="172" t="s">
        <v>624</v>
      </c>
      <c r="N48" s="172" t="s">
        <v>625</v>
      </c>
      <c r="O48" s="172" t="s">
        <v>626</v>
      </c>
      <c r="P48" s="173" t="s">
        <v>500</v>
      </c>
    </row>
    <row r="49" spans="2:16">
      <c r="B49" s="174"/>
      <c r="C49" s="179"/>
      <c r="D49" s="179"/>
      <c r="E49" s="179"/>
      <c r="F49" s="180"/>
      <c r="H49" s="179"/>
      <c r="I49" s="179"/>
      <c r="J49" s="179"/>
      <c r="K49" s="180"/>
      <c r="M49" s="179"/>
      <c r="N49" s="179"/>
      <c r="O49" s="179"/>
      <c r="P49" s="180"/>
    </row>
    <row r="50" spans="2:16" ht="4.5" customHeight="1">
      <c r="B50" s="175"/>
      <c r="C50" s="176"/>
      <c r="D50" s="176"/>
      <c r="E50" s="176"/>
      <c r="H50" s="176"/>
      <c r="I50" s="176"/>
      <c r="J50" s="176"/>
      <c r="M50" s="176"/>
      <c r="N50" s="176"/>
      <c r="O50" s="176"/>
    </row>
    <row r="51" spans="2:16" ht="76.5" customHeight="1">
      <c r="B51" s="174" t="s">
        <v>627</v>
      </c>
      <c r="C51" s="172" t="s">
        <v>628</v>
      </c>
      <c r="D51" s="172" t="s">
        <v>629</v>
      </c>
      <c r="E51" s="172"/>
      <c r="F51" s="173" t="s">
        <v>630</v>
      </c>
      <c r="H51" s="172" t="s">
        <v>628</v>
      </c>
      <c r="I51" s="172" t="s">
        <v>629</v>
      </c>
      <c r="J51" s="172"/>
      <c r="K51" s="173" t="s">
        <v>630</v>
      </c>
      <c r="M51" s="172" t="s">
        <v>628</v>
      </c>
      <c r="N51" s="172" t="s">
        <v>629</v>
      </c>
      <c r="O51" s="172"/>
      <c r="P51" s="173" t="s">
        <v>630</v>
      </c>
    </row>
    <row r="52" spans="2:16" ht="12.75" customHeight="1">
      <c r="B52" s="177"/>
      <c r="C52" s="179">
        <v>1</v>
      </c>
      <c r="D52" s="179">
        <v>1</v>
      </c>
      <c r="E52" s="172"/>
      <c r="F52" s="91"/>
      <c r="H52" s="179">
        <v>1</v>
      </c>
      <c r="I52" s="179">
        <v>1</v>
      </c>
      <c r="J52" s="172"/>
      <c r="K52" s="91"/>
      <c r="M52" s="179">
        <v>1</v>
      </c>
      <c r="N52" s="179">
        <v>1</v>
      </c>
      <c r="O52" s="172"/>
      <c r="P52" s="91"/>
    </row>
    <row r="53" spans="2:16" ht="12.75" customHeight="1">
      <c r="B53" s="177"/>
      <c r="C53" s="179">
        <v>2</v>
      </c>
      <c r="D53" s="179">
        <v>2</v>
      </c>
      <c r="E53" s="172"/>
      <c r="F53" s="91"/>
      <c r="H53" s="179">
        <v>2</v>
      </c>
      <c r="I53" s="179">
        <v>2</v>
      </c>
      <c r="J53" s="172"/>
      <c r="K53" s="91"/>
      <c r="M53" s="179">
        <v>2</v>
      </c>
      <c r="N53" s="179">
        <v>2</v>
      </c>
      <c r="O53" s="172"/>
      <c r="P53" s="91"/>
    </row>
    <row r="54" spans="2:16" ht="12.75" customHeight="1">
      <c r="B54" s="177"/>
      <c r="C54" s="179">
        <v>3</v>
      </c>
      <c r="D54" s="179">
        <v>3</v>
      </c>
      <c r="E54" s="172"/>
      <c r="F54" s="91"/>
      <c r="H54" s="179">
        <v>3</v>
      </c>
      <c r="I54" s="179">
        <v>3</v>
      </c>
      <c r="J54" s="172"/>
      <c r="K54" s="91"/>
      <c r="M54" s="179">
        <v>3</v>
      </c>
      <c r="N54" s="179">
        <v>3</v>
      </c>
      <c r="O54" s="172"/>
      <c r="P54" s="91"/>
    </row>
    <row r="55" spans="2:16" ht="12.75" customHeight="1">
      <c r="B55" s="177"/>
      <c r="C55" s="179">
        <v>4</v>
      </c>
      <c r="D55" s="179">
        <v>4</v>
      </c>
      <c r="E55" s="172"/>
      <c r="F55" s="91"/>
      <c r="H55" s="179">
        <v>4</v>
      </c>
      <c r="I55" s="179">
        <v>4</v>
      </c>
      <c r="J55" s="172"/>
      <c r="K55" s="91"/>
      <c r="M55" s="179">
        <v>4</v>
      </c>
      <c r="N55" s="179">
        <v>4</v>
      </c>
      <c r="O55" s="172"/>
      <c r="P55" s="91"/>
    </row>
    <row r="56" spans="2:16" ht="12.75" customHeight="1">
      <c r="B56" s="177"/>
      <c r="C56" s="179">
        <v>5</v>
      </c>
      <c r="D56" s="179">
        <v>5</v>
      </c>
      <c r="E56" s="172"/>
      <c r="F56" s="91"/>
      <c r="H56" s="179">
        <v>5</v>
      </c>
      <c r="I56" s="179">
        <v>5</v>
      </c>
      <c r="J56" s="172"/>
      <c r="K56" s="91"/>
      <c r="M56" s="179">
        <v>5</v>
      </c>
      <c r="N56" s="179">
        <v>5</v>
      </c>
      <c r="O56" s="172"/>
      <c r="P56" s="91"/>
    </row>
    <row r="57" spans="2:16" ht="12.75" customHeight="1">
      <c r="B57" s="177"/>
      <c r="C57" s="179">
        <v>6</v>
      </c>
      <c r="D57" s="179">
        <v>6</v>
      </c>
      <c r="E57" s="172"/>
      <c r="F57" s="91"/>
      <c r="H57" s="179">
        <v>6</v>
      </c>
      <c r="I57" s="179">
        <v>6</v>
      </c>
      <c r="J57" s="172"/>
      <c r="K57" s="91"/>
      <c r="M57" s="179">
        <v>6</v>
      </c>
      <c r="N57" s="179">
        <v>6</v>
      </c>
      <c r="O57" s="172"/>
      <c r="P57" s="91"/>
    </row>
    <row r="58" spans="2:16" ht="12.75" customHeight="1">
      <c r="B58" s="177"/>
      <c r="C58" s="179">
        <v>7</v>
      </c>
      <c r="D58" s="179">
        <v>7</v>
      </c>
      <c r="E58" s="172"/>
      <c r="F58" s="91"/>
      <c r="H58" s="179">
        <v>7</v>
      </c>
      <c r="I58" s="179">
        <v>7</v>
      </c>
      <c r="J58" s="172"/>
      <c r="K58" s="91"/>
      <c r="M58" s="179">
        <v>7</v>
      </c>
      <c r="N58" s="179">
        <v>7</v>
      </c>
      <c r="O58" s="172"/>
      <c r="P58" s="91"/>
    </row>
    <row r="59" spans="2:16" ht="12.75" customHeight="1">
      <c r="B59" s="177"/>
      <c r="C59" s="179">
        <v>8</v>
      </c>
      <c r="D59" s="179">
        <v>8</v>
      </c>
      <c r="E59" s="172"/>
      <c r="F59" s="91"/>
      <c r="H59" s="179">
        <v>8</v>
      </c>
      <c r="I59" s="179">
        <v>8</v>
      </c>
      <c r="J59" s="172"/>
      <c r="K59" s="91"/>
      <c r="M59" s="179">
        <v>8</v>
      </c>
      <c r="N59" s="179">
        <v>8</v>
      </c>
      <c r="O59" s="172"/>
      <c r="P59" s="91"/>
    </row>
    <row r="60" spans="2:16" ht="12.75" customHeight="1">
      <c r="B60" s="177"/>
      <c r="C60" s="179">
        <v>9</v>
      </c>
      <c r="D60" s="179">
        <v>9</v>
      </c>
      <c r="E60" s="172"/>
      <c r="F60" s="91"/>
      <c r="H60" s="179">
        <v>9</v>
      </c>
      <c r="I60" s="179">
        <v>9</v>
      </c>
      <c r="J60" s="172"/>
      <c r="K60" s="91"/>
      <c r="M60" s="179">
        <v>9</v>
      </c>
      <c r="N60" s="179">
        <v>9</v>
      </c>
      <c r="O60" s="172"/>
      <c r="P60" s="91"/>
    </row>
    <row r="61" spans="2:16" ht="12.75" customHeight="1">
      <c r="B61" s="177"/>
      <c r="C61" s="179">
        <v>10</v>
      </c>
      <c r="D61" s="179">
        <v>10</v>
      </c>
      <c r="E61" s="172"/>
      <c r="F61" s="91"/>
      <c r="H61" s="179">
        <v>10</v>
      </c>
      <c r="I61" s="179">
        <v>10</v>
      </c>
      <c r="J61" s="172"/>
      <c r="K61" s="91"/>
      <c r="M61" s="179">
        <v>10</v>
      </c>
      <c r="N61" s="179">
        <v>10</v>
      </c>
      <c r="O61" s="172"/>
      <c r="P61" s="91"/>
    </row>
    <row r="62" spans="2:16" ht="12.75" customHeight="1">
      <c r="B62" s="177"/>
      <c r="C62" s="179">
        <v>11</v>
      </c>
      <c r="D62" s="179">
        <v>11</v>
      </c>
      <c r="E62" s="172"/>
      <c r="F62" s="91"/>
      <c r="H62" s="179">
        <v>11</v>
      </c>
      <c r="I62" s="179">
        <v>11</v>
      </c>
      <c r="J62" s="172"/>
      <c r="K62" s="91"/>
      <c r="M62" s="179">
        <v>11</v>
      </c>
      <c r="N62" s="179">
        <v>11</v>
      </c>
      <c r="O62" s="172"/>
      <c r="P62" s="91"/>
    </row>
    <row r="63" spans="2:16" ht="12.75" customHeight="1">
      <c r="B63" s="177"/>
      <c r="C63" s="179">
        <v>12</v>
      </c>
      <c r="D63" s="179">
        <v>12</v>
      </c>
      <c r="E63" s="172"/>
      <c r="F63" s="91"/>
      <c r="H63" s="179">
        <v>12</v>
      </c>
      <c r="I63" s="179">
        <v>12</v>
      </c>
      <c r="J63" s="172"/>
      <c r="K63" s="91"/>
      <c r="M63" s="179">
        <v>12</v>
      </c>
      <c r="N63" s="179">
        <v>12</v>
      </c>
      <c r="O63" s="172"/>
      <c r="P63" s="91"/>
    </row>
    <row r="64" spans="2:16" ht="12.75" customHeight="1">
      <c r="B64" s="177"/>
      <c r="C64" s="179">
        <v>13</v>
      </c>
      <c r="D64" s="179">
        <v>13</v>
      </c>
      <c r="E64" s="172"/>
      <c r="F64" s="91"/>
      <c r="H64" s="179">
        <v>13</v>
      </c>
      <c r="I64" s="179">
        <v>13</v>
      </c>
      <c r="J64" s="172"/>
      <c r="K64" s="91"/>
      <c r="M64" s="179">
        <v>13</v>
      </c>
      <c r="N64" s="179">
        <v>13</v>
      </c>
      <c r="O64" s="172"/>
      <c r="P64" s="91"/>
    </row>
    <row r="65" spans="2:16" ht="12.75" customHeight="1">
      <c r="B65" s="177"/>
      <c r="C65" s="179">
        <v>14</v>
      </c>
      <c r="D65" s="179">
        <v>14</v>
      </c>
      <c r="E65" s="172"/>
      <c r="F65" s="91"/>
      <c r="H65" s="179">
        <v>14</v>
      </c>
      <c r="I65" s="179">
        <v>14</v>
      </c>
      <c r="J65" s="172"/>
      <c r="K65" s="91"/>
      <c r="M65" s="179">
        <v>14</v>
      </c>
      <c r="N65" s="179">
        <v>14</v>
      </c>
      <c r="O65" s="172"/>
      <c r="P65" s="91"/>
    </row>
    <row r="66" spans="2:16" ht="12.75" customHeight="1">
      <c r="B66" s="177"/>
      <c r="C66" s="179">
        <v>15</v>
      </c>
      <c r="D66" s="179">
        <v>15</v>
      </c>
      <c r="E66" s="172"/>
      <c r="F66" s="91"/>
      <c r="H66" s="179">
        <v>15</v>
      </c>
      <c r="I66" s="179">
        <v>15</v>
      </c>
      <c r="J66" s="172"/>
      <c r="K66" s="91"/>
      <c r="M66" s="179">
        <v>15</v>
      </c>
      <c r="N66" s="179">
        <v>15</v>
      </c>
      <c r="O66" s="172"/>
      <c r="P66" s="91"/>
    </row>
    <row r="67" spans="2:16" ht="12.75" customHeight="1">
      <c r="B67" s="177"/>
      <c r="C67" s="179">
        <v>16</v>
      </c>
      <c r="D67" s="179">
        <v>16</v>
      </c>
      <c r="E67" s="172"/>
      <c r="F67" s="91"/>
      <c r="H67" s="179">
        <v>16</v>
      </c>
      <c r="I67" s="179">
        <v>16</v>
      </c>
      <c r="J67" s="172"/>
      <c r="K67" s="91"/>
      <c r="M67" s="179">
        <v>16</v>
      </c>
      <c r="N67" s="179">
        <v>16</v>
      </c>
      <c r="O67" s="172"/>
      <c r="P67" s="91"/>
    </row>
    <row r="68" spans="2:16" ht="12.75" customHeight="1">
      <c r="B68" s="177"/>
      <c r="C68" s="179">
        <v>17</v>
      </c>
      <c r="D68" s="179">
        <v>17</v>
      </c>
      <c r="E68" s="172"/>
      <c r="F68" s="91"/>
      <c r="H68" s="179">
        <v>17</v>
      </c>
      <c r="I68" s="179">
        <v>17</v>
      </c>
      <c r="J68" s="172"/>
      <c r="K68" s="91"/>
      <c r="M68" s="179">
        <v>17</v>
      </c>
      <c r="N68" s="179">
        <v>17</v>
      </c>
      <c r="O68" s="172"/>
      <c r="P68" s="91"/>
    </row>
    <row r="69" spans="2:16" ht="12.75" customHeight="1">
      <c r="B69" s="177"/>
      <c r="C69" s="179">
        <v>18</v>
      </c>
      <c r="D69" s="179">
        <v>18</v>
      </c>
      <c r="E69" s="172"/>
      <c r="F69" s="91"/>
      <c r="H69" s="179">
        <v>18</v>
      </c>
      <c r="I69" s="179">
        <v>18</v>
      </c>
      <c r="J69" s="172"/>
      <c r="K69" s="91"/>
      <c r="M69" s="179">
        <v>18</v>
      </c>
      <c r="N69" s="179">
        <v>18</v>
      </c>
      <c r="O69" s="172"/>
      <c r="P69" s="91"/>
    </row>
    <row r="70" spans="2:16" ht="12.75" customHeight="1">
      <c r="B70" s="177"/>
      <c r="C70" s="179">
        <v>19</v>
      </c>
      <c r="D70" s="179">
        <v>19</v>
      </c>
      <c r="E70" s="172"/>
      <c r="F70" s="91"/>
      <c r="H70" s="179">
        <v>19</v>
      </c>
      <c r="I70" s="179">
        <v>19</v>
      </c>
      <c r="J70" s="172"/>
      <c r="K70" s="91"/>
      <c r="M70" s="179">
        <v>19</v>
      </c>
      <c r="N70" s="179">
        <v>19</v>
      </c>
      <c r="O70" s="172"/>
      <c r="P70" s="91"/>
    </row>
    <row r="71" spans="2:16" ht="12.75" customHeight="1">
      <c r="B71" s="177"/>
      <c r="C71" s="179">
        <v>20</v>
      </c>
      <c r="D71" s="179">
        <v>20</v>
      </c>
      <c r="E71" s="172"/>
      <c r="F71" s="91"/>
      <c r="H71" s="179">
        <v>20</v>
      </c>
      <c r="I71" s="179">
        <v>20</v>
      </c>
      <c r="J71" s="172"/>
      <c r="K71" s="91"/>
      <c r="M71" s="179">
        <v>20</v>
      </c>
      <c r="N71" s="179">
        <v>20</v>
      </c>
      <c r="O71" s="172"/>
      <c r="P71" s="91"/>
    </row>
    <row r="72" spans="2:16" ht="12.75" customHeight="1">
      <c r="B72" s="177"/>
      <c r="C72" s="179">
        <v>21</v>
      </c>
      <c r="D72" s="179">
        <v>21</v>
      </c>
      <c r="E72" s="172"/>
      <c r="F72" s="91"/>
      <c r="H72" s="179">
        <v>21</v>
      </c>
      <c r="I72" s="179">
        <v>21</v>
      </c>
      <c r="J72" s="172"/>
      <c r="K72" s="91"/>
      <c r="M72" s="179">
        <v>21</v>
      </c>
      <c r="N72" s="179">
        <v>21</v>
      </c>
      <c r="O72" s="172"/>
      <c r="P72" s="91"/>
    </row>
    <row r="73" spans="2:16" ht="12.75" customHeight="1">
      <c r="B73" s="177"/>
      <c r="C73" s="179">
        <v>22</v>
      </c>
      <c r="D73" s="179">
        <v>22</v>
      </c>
      <c r="E73" s="172"/>
      <c r="F73" s="91"/>
      <c r="H73" s="179">
        <v>22</v>
      </c>
      <c r="I73" s="179">
        <v>22</v>
      </c>
      <c r="J73" s="172"/>
      <c r="K73" s="91"/>
      <c r="M73" s="179">
        <v>22</v>
      </c>
      <c r="N73" s="179">
        <v>22</v>
      </c>
      <c r="O73" s="172"/>
      <c r="P73" s="91"/>
    </row>
    <row r="74" spans="2:16" ht="12.75" customHeight="1">
      <c r="B74" s="177"/>
      <c r="C74" s="179">
        <v>23</v>
      </c>
      <c r="D74" s="179">
        <v>23</v>
      </c>
      <c r="E74" s="172"/>
      <c r="F74" s="91"/>
      <c r="H74" s="179">
        <v>23</v>
      </c>
      <c r="I74" s="179">
        <v>23</v>
      </c>
      <c r="J74" s="172"/>
      <c r="K74" s="91"/>
      <c r="M74" s="179">
        <v>23</v>
      </c>
      <c r="N74" s="179">
        <v>23</v>
      </c>
      <c r="O74" s="172"/>
      <c r="P74" s="91"/>
    </row>
    <row r="75" spans="2:16" ht="12.75" customHeight="1">
      <c r="B75" s="177"/>
      <c r="C75" s="179">
        <v>24</v>
      </c>
      <c r="D75" s="179">
        <v>24</v>
      </c>
      <c r="E75" s="172"/>
      <c r="F75" s="91"/>
      <c r="H75" s="179">
        <v>24</v>
      </c>
      <c r="I75" s="179">
        <v>24</v>
      </c>
      <c r="J75" s="172"/>
      <c r="K75" s="91"/>
      <c r="M75" s="179">
        <v>24</v>
      </c>
      <c r="N75" s="179">
        <v>24</v>
      </c>
      <c r="O75" s="172"/>
      <c r="P75" s="91"/>
    </row>
    <row r="76" spans="2:16" ht="12.75" customHeight="1">
      <c r="B76" s="177"/>
      <c r="C76" s="179">
        <v>25</v>
      </c>
      <c r="D76" s="179">
        <v>25</v>
      </c>
      <c r="E76" s="172"/>
      <c r="F76" s="91"/>
      <c r="H76" s="179">
        <v>25</v>
      </c>
      <c r="I76" s="179">
        <v>25</v>
      </c>
      <c r="J76" s="172"/>
      <c r="K76" s="91"/>
      <c r="M76" s="179">
        <v>25</v>
      </c>
      <c r="N76" s="179">
        <v>25</v>
      </c>
      <c r="O76" s="172"/>
      <c r="P76" s="91"/>
    </row>
    <row r="77" spans="2:16" ht="12.75" customHeight="1">
      <c r="B77" s="177"/>
      <c r="C77" s="179">
        <v>26</v>
      </c>
      <c r="D77" s="179">
        <v>26</v>
      </c>
      <c r="E77" s="172"/>
      <c r="F77" s="91"/>
      <c r="H77" s="179">
        <v>26</v>
      </c>
      <c r="I77" s="179">
        <v>26</v>
      </c>
      <c r="J77" s="172"/>
      <c r="K77" s="91"/>
      <c r="M77" s="179">
        <v>26</v>
      </c>
      <c r="N77" s="179">
        <v>26</v>
      </c>
      <c r="O77" s="172"/>
      <c r="P77" s="91"/>
    </row>
    <row r="78" spans="2:16" ht="12.75" customHeight="1">
      <c r="B78" s="177"/>
      <c r="C78" s="179">
        <v>27</v>
      </c>
      <c r="D78" s="179">
        <v>27</v>
      </c>
      <c r="E78" s="172"/>
      <c r="F78" s="56"/>
      <c r="H78" s="179">
        <v>27</v>
      </c>
      <c r="I78" s="179">
        <v>27</v>
      </c>
      <c r="J78" s="172"/>
      <c r="K78" s="56"/>
      <c r="M78" s="179">
        <v>27</v>
      </c>
      <c r="N78" s="179">
        <v>27</v>
      </c>
      <c r="O78" s="172"/>
      <c r="P78" s="56"/>
    </row>
    <row r="79" spans="2:16" ht="12.75" customHeight="1">
      <c r="B79" s="175"/>
      <c r="C79" s="179">
        <v>28</v>
      </c>
      <c r="D79" s="179">
        <v>28</v>
      </c>
      <c r="E79" s="172"/>
      <c r="F79" s="56"/>
      <c r="H79" s="179">
        <v>28</v>
      </c>
      <c r="I79" s="179">
        <v>28</v>
      </c>
      <c r="J79" s="172"/>
      <c r="K79" s="56"/>
      <c r="M79" s="179">
        <v>28</v>
      </c>
      <c r="N79" s="179">
        <v>28</v>
      </c>
      <c r="O79" s="172"/>
      <c r="P79" s="56"/>
    </row>
    <row r="80" spans="2:16" ht="12.75" customHeight="1">
      <c r="B80" s="175"/>
      <c r="C80" s="179">
        <v>29</v>
      </c>
      <c r="D80" s="179">
        <v>29</v>
      </c>
      <c r="E80" s="172"/>
      <c r="F80" s="56"/>
      <c r="H80" s="179">
        <v>29</v>
      </c>
      <c r="I80" s="179">
        <v>29</v>
      </c>
      <c r="J80" s="172"/>
      <c r="K80" s="56"/>
      <c r="M80" s="179">
        <v>29</v>
      </c>
      <c r="N80" s="179">
        <v>29</v>
      </c>
      <c r="O80" s="172"/>
      <c r="P80" s="56"/>
    </row>
    <row r="81" spans="1:16" ht="12.75" customHeight="1">
      <c r="B81" s="175"/>
      <c r="C81" s="179">
        <v>30</v>
      </c>
      <c r="D81" s="179">
        <v>30</v>
      </c>
      <c r="E81" s="172"/>
      <c r="F81" s="56"/>
      <c r="H81" s="179">
        <v>30</v>
      </c>
      <c r="I81" s="179">
        <v>30</v>
      </c>
      <c r="J81" s="172"/>
      <c r="K81" s="56"/>
      <c r="M81" s="179">
        <v>30</v>
      </c>
      <c r="N81" s="179">
        <v>30</v>
      </c>
      <c r="O81" s="172"/>
      <c r="P81" s="56"/>
    </row>
    <row r="82" spans="1:16" ht="12.75" customHeight="1">
      <c r="B82" s="175"/>
      <c r="C82" s="179">
        <v>31</v>
      </c>
      <c r="D82" s="179">
        <v>31</v>
      </c>
      <c r="E82" s="172"/>
      <c r="F82" s="56"/>
      <c r="H82" s="179">
        <v>31</v>
      </c>
      <c r="I82" s="179">
        <v>31</v>
      </c>
      <c r="J82" s="172"/>
      <c r="K82" s="56"/>
      <c r="M82" s="179">
        <v>31</v>
      </c>
      <c r="N82" s="179">
        <v>31</v>
      </c>
      <c r="O82" s="172"/>
      <c r="P82" s="56"/>
    </row>
    <row r="83" spans="1:16" ht="12.75" customHeight="1">
      <c r="B83" s="175"/>
      <c r="C83" s="179">
        <v>32</v>
      </c>
      <c r="D83" s="179">
        <v>32</v>
      </c>
      <c r="E83" s="172"/>
      <c r="F83" s="56"/>
      <c r="H83" s="179">
        <v>32</v>
      </c>
      <c r="I83" s="179">
        <v>32</v>
      </c>
      <c r="J83" s="172"/>
      <c r="K83" s="56"/>
      <c r="M83" s="179">
        <v>32</v>
      </c>
      <c r="N83" s="179">
        <v>32</v>
      </c>
      <c r="O83" s="172"/>
      <c r="P83" s="56"/>
    </row>
    <row r="84" spans="1:16">
      <c r="B84" s="92" t="s">
        <v>631</v>
      </c>
    </row>
    <row r="85" spans="1:16" ht="4.5" customHeight="1"/>
    <row r="86" spans="1:16" ht="75.75" customHeight="1">
      <c r="A86" s="170" t="s">
        <v>632</v>
      </c>
      <c r="B86" s="171" t="s">
        <v>633</v>
      </c>
      <c r="C86" s="172" t="s">
        <v>634</v>
      </c>
      <c r="D86" s="172" t="s">
        <v>635</v>
      </c>
      <c r="E86" s="172"/>
      <c r="F86" s="173" t="s">
        <v>500</v>
      </c>
      <c r="H86" s="172" t="s">
        <v>634</v>
      </c>
      <c r="I86" s="172" t="s">
        <v>635</v>
      </c>
      <c r="J86" s="172"/>
      <c r="K86" s="173" t="s">
        <v>500</v>
      </c>
      <c r="M86" s="172" t="s">
        <v>634</v>
      </c>
      <c r="N86" s="172" t="s">
        <v>635</v>
      </c>
      <c r="O86" s="172"/>
      <c r="P86" s="173" t="s">
        <v>500</v>
      </c>
    </row>
    <row r="87" spans="1:16">
      <c r="B87" s="171"/>
      <c r="C87" s="179"/>
      <c r="D87" s="179"/>
      <c r="E87" s="172"/>
      <c r="F87" s="56"/>
      <c r="H87" s="179"/>
      <c r="I87" s="179"/>
      <c r="J87" s="172"/>
      <c r="K87" s="56"/>
      <c r="M87" s="179"/>
      <c r="N87" s="179"/>
      <c r="O87" s="172"/>
      <c r="P87" s="56"/>
    </row>
    <row r="88" spans="1:16">
      <c r="B88" s="92" t="s">
        <v>636</v>
      </c>
    </row>
    <row r="89" spans="1:16" ht="4.5" customHeight="1"/>
    <row r="90" spans="1:16" ht="90" customHeight="1">
      <c r="A90" s="170" t="s">
        <v>637</v>
      </c>
      <c r="B90" s="178" t="s">
        <v>638</v>
      </c>
      <c r="C90" s="172" t="s">
        <v>639</v>
      </c>
      <c r="D90" s="172" t="s">
        <v>640</v>
      </c>
      <c r="E90" s="172"/>
      <c r="F90" s="173" t="s">
        <v>500</v>
      </c>
      <c r="H90" s="172" t="s">
        <v>639</v>
      </c>
      <c r="I90" s="172" t="s">
        <v>640</v>
      </c>
      <c r="J90" s="172"/>
      <c r="K90" s="173" t="s">
        <v>500</v>
      </c>
      <c r="M90" s="172" t="s">
        <v>639</v>
      </c>
      <c r="N90" s="172" t="s">
        <v>640</v>
      </c>
      <c r="O90" s="172"/>
      <c r="P90" s="173" t="s">
        <v>500</v>
      </c>
    </row>
    <row r="91" spans="1:16">
      <c r="B91" s="171"/>
      <c r="C91" s="179"/>
      <c r="D91" s="179"/>
      <c r="E91" s="172"/>
      <c r="F91" s="56"/>
      <c r="H91" s="179"/>
      <c r="I91" s="179"/>
      <c r="J91" s="172"/>
      <c r="K91" s="56"/>
      <c r="M91" s="179"/>
      <c r="N91" s="179"/>
      <c r="O91" s="172"/>
      <c r="P91" s="56"/>
    </row>
    <row r="92" spans="1:16">
      <c r="B92" s="92" t="s">
        <v>641</v>
      </c>
    </row>
    <row r="94" spans="1:16" ht="76.5" customHeight="1">
      <c r="A94" s="170" t="s">
        <v>642</v>
      </c>
      <c r="B94" s="178" t="s">
        <v>643</v>
      </c>
      <c r="C94" s="172" t="s">
        <v>644</v>
      </c>
      <c r="D94" s="172" t="s">
        <v>645</v>
      </c>
      <c r="E94" s="172" t="s">
        <v>646</v>
      </c>
      <c r="F94" s="173" t="s">
        <v>500</v>
      </c>
      <c r="H94" s="172" t="s">
        <v>644</v>
      </c>
      <c r="I94" s="172" t="s">
        <v>645</v>
      </c>
      <c r="J94" s="172" t="s">
        <v>646</v>
      </c>
      <c r="K94" s="173" t="s">
        <v>500</v>
      </c>
      <c r="M94" s="172" t="s">
        <v>644</v>
      </c>
      <c r="N94" s="172" t="s">
        <v>645</v>
      </c>
      <c r="O94" s="172" t="s">
        <v>646</v>
      </c>
      <c r="P94" s="173" t="s">
        <v>500</v>
      </c>
    </row>
    <row r="95" spans="1:16">
      <c r="B95" s="171"/>
      <c r="C95" s="179"/>
      <c r="D95" s="179"/>
      <c r="E95" s="179"/>
      <c r="F95" s="56"/>
      <c r="H95" s="179"/>
      <c r="I95" s="179"/>
      <c r="J95" s="179"/>
      <c r="K95" s="56"/>
      <c r="M95" s="179"/>
      <c r="N95" s="179"/>
      <c r="O95" s="179"/>
      <c r="P95" s="56"/>
    </row>
    <row r="96" spans="1:16">
      <c r="B96" s="92" t="s">
        <v>647</v>
      </c>
    </row>
    <row r="97" spans="1:16" ht="4.5" customHeight="1"/>
    <row r="98" spans="1:16" ht="139.5" customHeight="1">
      <c r="A98" s="170" t="s">
        <v>648</v>
      </c>
      <c r="B98" s="178" t="s">
        <v>649</v>
      </c>
      <c r="C98" s="172" t="s">
        <v>650</v>
      </c>
      <c r="D98" s="172" t="s">
        <v>651</v>
      </c>
      <c r="E98" s="172"/>
      <c r="F98" s="173" t="s">
        <v>500</v>
      </c>
      <c r="H98" s="172" t="s">
        <v>650</v>
      </c>
      <c r="I98" s="172" t="s">
        <v>651</v>
      </c>
      <c r="J98" s="172"/>
      <c r="K98" s="173" t="s">
        <v>500</v>
      </c>
      <c r="M98" s="172" t="s">
        <v>650</v>
      </c>
      <c r="N98" s="172" t="s">
        <v>651</v>
      </c>
      <c r="O98" s="172"/>
      <c r="P98" s="173" t="s">
        <v>500</v>
      </c>
    </row>
    <row r="99" spans="1:16">
      <c r="B99" s="171"/>
      <c r="C99" s="179"/>
      <c r="D99" s="179"/>
      <c r="E99" s="172"/>
      <c r="F99" s="56"/>
      <c r="H99" s="179"/>
      <c r="I99" s="179"/>
      <c r="J99" s="172"/>
      <c r="K99" s="56"/>
      <c r="M99" s="179"/>
      <c r="N99" s="179"/>
      <c r="O99" s="172"/>
      <c r="P99" s="56"/>
    </row>
    <row r="100" spans="1:16">
      <c r="B100" s="92"/>
    </row>
    <row r="101" spans="1:16" ht="18">
      <c r="A101" s="94" t="s">
        <v>669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1:16" ht="18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</row>
    <row r="103" spans="1:16" ht="15.75">
      <c r="B103" s="166">
        <f>+B41</f>
        <v>0</v>
      </c>
      <c r="C103" s="410" t="s">
        <v>670</v>
      </c>
      <c r="D103" s="411"/>
      <c r="E103" s="411"/>
      <c r="F103" s="412"/>
      <c r="G103" s="167"/>
      <c r="H103" s="410" t="s">
        <v>671</v>
      </c>
      <c r="I103" s="411"/>
      <c r="J103" s="411"/>
      <c r="K103" s="412"/>
      <c r="L103" s="167"/>
      <c r="M103" s="410" t="s">
        <v>672</v>
      </c>
      <c r="N103" s="411"/>
      <c r="O103" s="411"/>
      <c r="P103" s="412"/>
    </row>
    <row r="104" spans="1:16" ht="15.75">
      <c r="B104" s="168" t="s">
        <v>653</v>
      </c>
      <c r="C104" s="413">
        <f>+IF(H2&gt;=2,INDEX(C1:C34,H1+1),"odvetvie neexistuje, nevypĺňať")</f>
        <v>0</v>
      </c>
      <c r="D104" s="414"/>
      <c r="E104" s="414"/>
      <c r="F104" s="415"/>
      <c r="G104" s="169"/>
      <c r="H104" s="413">
        <f>+C104</f>
        <v>0</v>
      </c>
      <c r="I104" s="414"/>
      <c r="J104" s="414"/>
      <c r="K104" s="415"/>
      <c r="L104" s="169"/>
      <c r="M104" s="413">
        <f>+H104</f>
        <v>0</v>
      </c>
      <c r="N104" s="414"/>
      <c r="O104" s="414"/>
      <c r="P104" s="415"/>
    </row>
    <row r="106" spans="1:16" ht="41.25" customHeight="1">
      <c r="A106" s="170" t="s">
        <v>616</v>
      </c>
      <c r="B106" s="171" t="s">
        <v>617</v>
      </c>
      <c r="C106" s="172" t="s">
        <v>618</v>
      </c>
      <c r="D106" s="172" t="s">
        <v>619</v>
      </c>
      <c r="E106" s="32" t="s">
        <v>620</v>
      </c>
      <c r="F106" s="173" t="s">
        <v>500</v>
      </c>
      <c r="H106" s="172" t="s">
        <v>618</v>
      </c>
      <c r="I106" s="172" t="s">
        <v>619</v>
      </c>
      <c r="J106" s="32" t="s">
        <v>620</v>
      </c>
      <c r="K106" s="173" t="s">
        <v>500</v>
      </c>
      <c r="M106" s="172" t="s">
        <v>618</v>
      </c>
      <c r="N106" s="172" t="s">
        <v>619</v>
      </c>
      <c r="O106" s="32" t="s">
        <v>620</v>
      </c>
      <c r="P106" s="173" t="s">
        <v>500</v>
      </c>
    </row>
    <row r="107" spans="1:16">
      <c r="B107" s="171"/>
      <c r="C107" s="179"/>
      <c r="D107" s="179"/>
      <c r="E107" s="179"/>
      <c r="F107" s="180"/>
      <c r="H107" s="179"/>
      <c r="I107" s="179"/>
      <c r="J107" s="179"/>
      <c r="K107" s="180"/>
      <c r="M107" s="179"/>
      <c r="N107" s="179"/>
      <c r="O107" s="179"/>
      <c r="P107" s="180"/>
    </row>
    <row r="108" spans="1:16">
      <c r="B108" s="92" t="s">
        <v>621</v>
      </c>
    </row>
    <row r="109" spans="1:16" ht="4.5" customHeight="1"/>
    <row r="110" spans="1:16" ht="52.5" customHeight="1">
      <c r="A110" s="170" t="s">
        <v>622</v>
      </c>
      <c r="B110" s="174" t="s">
        <v>623</v>
      </c>
      <c r="C110" s="172" t="s">
        <v>624</v>
      </c>
      <c r="D110" s="172" t="s">
        <v>625</v>
      </c>
      <c r="E110" s="172" t="s">
        <v>626</v>
      </c>
      <c r="F110" s="173" t="s">
        <v>500</v>
      </c>
      <c r="H110" s="172" t="s">
        <v>624</v>
      </c>
      <c r="I110" s="172" t="s">
        <v>625</v>
      </c>
      <c r="J110" s="172" t="s">
        <v>626</v>
      </c>
      <c r="K110" s="173" t="s">
        <v>500</v>
      </c>
      <c r="M110" s="172" t="s">
        <v>624</v>
      </c>
      <c r="N110" s="172" t="s">
        <v>625</v>
      </c>
      <c r="O110" s="172" t="s">
        <v>626</v>
      </c>
      <c r="P110" s="173" t="s">
        <v>500</v>
      </c>
    </row>
    <row r="111" spans="1:16">
      <c r="B111" s="174"/>
      <c r="C111" s="179"/>
      <c r="D111" s="179"/>
      <c r="E111" s="179"/>
      <c r="F111" s="180"/>
      <c r="H111" s="179"/>
      <c r="I111" s="179"/>
      <c r="J111" s="179"/>
      <c r="K111" s="180"/>
      <c r="M111" s="179"/>
      <c r="N111" s="179"/>
      <c r="O111" s="179"/>
      <c r="P111" s="180"/>
    </row>
    <row r="112" spans="1:16" ht="4.5" customHeight="1">
      <c r="B112" s="175"/>
      <c r="C112" s="176"/>
      <c r="D112" s="176"/>
      <c r="E112" s="176"/>
      <c r="H112" s="176"/>
      <c r="I112" s="176"/>
      <c r="J112" s="176"/>
      <c r="M112" s="176"/>
      <c r="N112" s="176"/>
      <c r="O112" s="176"/>
    </row>
    <row r="113" spans="2:16" ht="76.5" customHeight="1">
      <c r="B113" s="174" t="s">
        <v>627</v>
      </c>
      <c r="C113" s="172" t="s">
        <v>628</v>
      </c>
      <c r="D113" s="172" t="s">
        <v>629</v>
      </c>
      <c r="E113" s="172"/>
      <c r="F113" s="173" t="s">
        <v>630</v>
      </c>
      <c r="H113" s="172" t="s">
        <v>628</v>
      </c>
      <c r="I113" s="172" t="s">
        <v>629</v>
      </c>
      <c r="J113" s="172"/>
      <c r="K113" s="173" t="s">
        <v>630</v>
      </c>
      <c r="M113" s="172" t="s">
        <v>628</v>
      </c>
      <c r="N113" s="172" t="s">
        <v>629</v>
      </c>
      <c r="O113" s="172"/>
      <c r="P113" s="173" t="s">
        <v>630</v>
      </c>
    </row>
    <row r="114" spans="2:16" ht="12.75" customHeight="1">
      <c r="B114" s="177"/>
      <c r="C114" s="179">
        <v>1</v>
      </c>
      <c r="D114" s="179">
        <v>1</v>
      </c>
      <c r="E114" s="172"/>
      <c r="F114" s="91"/>
      <c r="H114" s="179">
        <v>1</v>
      </c>
      <c r="I114" s="179">
        <v>1</v>
      </c>
      <c r="J114" s="172"/>
      <c r="K114" s="91"/>
      <c r="M114" s="179">
        <v>1</v>
      </c>
      <c r="N114" s="179">
        <v>1</v>
      </c>
      <c r="O114" s="172"/>
      <c r="P114" s="91"/>
    </row>
    <row r="115" spans="2:16" ht="12.75" customHeight="1">
      <c r="B115" s="177"/>
      <c r="C115" s="179">
        <v>2</v>
      </c>
      <c r="D115" s="179">
        <v>2</v>
      </c>
      <c r="E115" s="172"/>
      <c r="F115" s="91"/>
      <c r="H115" s="179">
        <v>2</v>
      </c>
      <c r="I115" s="179">
        <v>2</v>
      </c>
      <c r="J115" s="172"/>
      <c r="K115" s="91"/>
      <c r="M115" s="179">
        <v>2</v>
      </c>
      <c r="N115" s="179">
        <v>2</v>
      </c>
      <c r="O115" s="172"/>
      <c r="P115" s="91"/>
    </row>
    <row r="116" spans="2:16" ht="12.75" customHeight="1">
      <c r="B116" s="177"/>
      <c r="C116" s="179">
        <v>3</v>
      </c>
      <c r="D116" s="179">
        <v>3</v>
      </c>
      <c r="E116" s="172"/>
      <c r="F116" s="91"/>
      <c r="H116" s="179">
        <v>3</v>
      </c>
      <c r="I116" s="179">
        <v>3</v>
      </c>
      <c r="J116" s="172"/>
      <c r="K116" s="91"/>
      <c r="M116" s="179">
        <v>3</v>
      </c>
      <c r="N116" s="179">
        <v>3</v>
      </c>
      <c r="O116" s="172"/>
      <c r="P116" s="91"/>
    </row>
    <row r="117" spans="2:16" ht="12.75" customHeight="1">
      <c r="B117" s="177"/>
      <c r="C117" s="179">
        <v>4</v>
      </c>
      <c r="D117" s="179">
        <v>4</v>
      </c>
      <c r="E117" s="172"/>
      <c r="F117" s="91"/>
      <c r="H117" s="179">
        <v>4</v>
      </c>
      <c r="I117" s="179">
        <v>4</v>
      </c>
      <c r="J117" s="172"/>
      <c r="K117" s="91"/>
      <c r="M117" s="179">
        <v>4</v>
      </c>
      <c r="N117" s="179">
        <v>4</v>
      </c>
      <c r="O117" s="172"/>
      <c r="P117" s="91"/>
    </row>
    <row r="118" spans="2:16" ht="12.75" customHeight="1">
      <c r="B118" s="177"/>
      <c r="C118" s="179">
        <v>5</v>
      </c>
      <c r="D118" s="179">
        <v>5</v>
      </c>
      <c r="E118" s="172"/>
      <c r="F118" s="91"/>
      <c r="H118" s="179">
        <v>5</v>
      </c>
      <c r="I118" s="179">
        <v>5</v>
      </c>
      <c r="J118" s="172"/>
      <c r="K118" s="91"/>
      <c r="M118" s="179">
        <v>5</v>
      </c>
      <c r="N118" s="179">
        <v>5</v>
      </c>
      <c r="O118" s="172"/>
      <c r="P118" s="91"/>
    </row>
    <row r="119" spans="2:16" ht="12.75" customHeight="1">
      <c r="B119" s="177"/>
      <c r="C119" s="179">
        <v>6</v>
      </c>
      <c r="D119" s="179">
        <v>6</v>
      </c>
      <c r="E119" s="172"/>
      <c r="F119" s="91"/>
      <c r="H119" s="179">
        <v>6</v>
      </c>
      <c r="I119" s="179">
        <v>6</v>
      </c>
      <c r="J119" s="172"/>
      <c r="K119" s="91"/>
      <c r="M119" s="179">
        <v>6</v>
      </c>
      <c r="N119" s="179">
        <v>6</v>
      </c>
      <c r="O119" s="172"/>
      <c r="P119" s="91"/>
    </row>
    <row r="120" spans="2:16" ht="12.75" customHeight="1">
      <c r="B120" s="177"/>
      <c r="C120" s="179">
        <v>7</v>
      </c>
      <c r="D120" s="179">
        <v>7</v>
      </c>
      <c r="E120" s="172"/>
      <c r="F120" s="91"/>
      <c r="H120" s="179">
        <v>7</v>
      </c>
      <c r="I120" s="179">
        <v>7</v>
      </c>
      <c r="J120" s="172"/>
      <c r="K120" s="91"/>
      <c r="M120" s="179">
        <v>7</v>
      </c>
      <c r="N120" s="179">
        <v>7</v>
      </c>
      <c r="O120" s="172"/>
      <c r="P120" s="91"/>
    </row>
    <row r="121" spans="2:16" ht="12.75" customHeight="1">
      <c r="B121" s="177"/>
      <c r="C121" s="179">
        <v>8</v>
      </c>
      <c r="D121" s="179">
        <v>8</v>
      </c>
      <c r="E121" s="172"/>
      <c r="F121" s="91"/>
      <c r="H121" s="179">
        <v>8</v>
      </c>
      <c r="I121" s="179">
        <v>8</v>
      </c>
      <c r="J121" s="172"/>
      <c r="K121" s="91"/>
      <c r="M121" s="179">
        <v>8</v>
      </c>
      <c r="N121" s="179">
        <v>8</v>
      </c>
      <c r="O121" s="172"/>
      <c r="P121" s="91"/>
    </row>
    <row r="122" spans="2:16" ht="12.75" customHeight="1">
      <c r="B122" s="177"/>
      <c r="C122" s="179">
        <v>9</v>
      </c>
      <c r="D122" s="179">
        <v>9</v>
      </c>
      <c r="E122" s="172"/>
      <c r="F122" s="91"/>
      <c r="H122" s="179">
        <v>9</v>
      </c>
      <c r="I122" s="179">
        <v>9</v>
      </c>
      <c r="J122" s="172"/>
      <c r="K122" s="91"/>
      <c r="M122" s="179">
        <v>9</v>
      </c>
      <c r="N122" s="179">
        <v>9</v>
      </c>
      <c r="O122" s="172"/>
      <c r="P122" s="91"/>
    </row>
    <row r="123" spans="2:16" ht="12.75" customHeight="1">
      <c r="B123" s="177"/>
      <c r="C123" s="179">
        <v>10</v>
      </c>
      <c r="D123" s="179">
        <v>10</v>
      </c>
      <c r="E123" s="172"/>
      <c r="F123" s="91"/>
      <c r="H123" s="179">
        <v>10</v>
      </c>
      <c r="I123" s="179">
        <v>10</v>
      </c>
      <c r="J123" s="172"/>
      <c r="K123" s="91"/>
      <c r="M123" s="179">
        <v>10</v>
      </c>
      <c r="N123" s="179">
        <v>10</v>
      </c>
      <c r="O123" s="172"/>
      <c r="P123" s="91"/>
    </row>
    <row r="124" spans="2:16" ht="12.75" customHeight="1">
      <c r="B124" s="177"/>
      <c r="C124" s="179">
        <v>11</v>
      </c>
      <c r="D124" s="179">
        <v>11</v>
      </c>
      <c r="E124" s="172"/>
      <c r="F124" s="91"/>
      <c r="H124" s="179">
        <v>11</v>
      </c>
      <c r="I124" s="179">
        <v>11</v>
      </c>
      <c r="J124" s="172"/>
      <c r="K124" s="91"/>
      <c r="M124" s="179">
        <v>11</v>
      </c>
      <c r="N124" s="179">
        <v>11</v>
      </c>
      <c r="O124" s="172"/>
      <c r="P124" s="91"/>
    </row>
    <row r="125" spans="2:16" ht="12.75" customHeight="1">
      <c r="B125" s="177"/>
      <c r="C125" s="179">
        <v>12</v>
      </c>
      <c r="D125" s="179">
        <v>12</v>
      </c>
      <c r="E125" s="172"/>
      <c r="F125" s="91"/>
      <c r="H125" s="179">
        <v>12</v>
      </c>
      <c r="I125" s="179">
        <v>12</v>
      </c>
      <c r="J125" s="172"/>
      <c r="K125" s="91"/>
      <c r="M125" s="179">
        <v>12</v>
      </c>
      <c r="N125" s="179">
        <v>12</v>
      </c>
      <c r="O125" s="172"/>
      <c r="P125" s="91"/>
    </row>
    <row r="126" spans="2:16" ht="12.75" customHeight="1">
      <c r="B126" s="177"/>
      <c r="C126" s="179">
        <v>13</v>
      </c>
      <c r="D126" s="179">
        <v>13</v>
      </c>
      <c r="E126" s="172"/>
      <c r="F126" s="91"/>
      <c r="H126" s="179">
        <v>13</v>
      </c>
      <c r="I126" s="179">
        <v>13</v>
      </c>
      <c r="J126" s="172"/>
      <c r="K126" s="91"/>
      <c r="M126" s="179">
        <v>13</v>
      </c>
      <c r="N126" s="179">
        <v>13</v>
      </c>
      <c r="O126" s="172"/>
      <c r="P126" s="91"/>
    </row>
    <row r="127" spans="2:16" ht="12.75" customHeight="1">
      <c r="B127" s="177"/>
      <c r="C127" s="179">
        <v>14</v>
      </c>
      <c r="D127" s="179">
        <v>14</v>
      </c>
      <c r="E127" s="172"/>
      <c r="F127" s="91"/>
      <c r="H127" s="179">
        <v>14</v>
      </c>
      <c r="I127" s="179">
        <v>14</v>
      </c>
      <c r="J127" s="172"/>
      <c r="K127" s="91"/>
      <c r="M127" s="179">
        <v>14</v>
      </c>
      <c r="N127" s="179">
        <v>14</v>
      </c>
      <c r="O127" s="172"/>
      <c r="P127" s="91"/>
    </row>
    <row r="128" spans="2:16" ht="12.75" customHeight="1">
      <c r="B128" s="177"/>
      <c r="C128" s="179">
        <v>15</v>
      </c>
      <c r="D128" s="179">
        <v>15</v>
      </c>
      <c r="E128" s="172"/>
      <c r="F128" s="91"/>
      <c r="H128" s="179">
        <v>15</v>
      </c>
      <c r="I128" s="179">
        <v>15</v>
      </c>
      <c r="J128" s="172"/>
      <c r="K128" s="91"/>
      <c r="M128" s="179">
        <v>15</v>
      </c>
      <c r="N128" s="179">
        <v>15</v>
      </c>
      <c r="O128" s="172"/>
      <c r="P128" s="91"/>
    </row>
    <row r="129" spans="2:16" ht="12.75" customHeight="1">
      <c r="B129" s="177"/>
      <c r="C129" s="179">
        <v>16</v>
      </c>
      <c r="D129" s="179">
        <v>16</v>
      </c>
      <c r="E129" s="172"/>
      <c r="F129" s="91"/>
      <c r="H129" s="179">
        <v>16</v>
      </c>
      <c r="I129" s="179">
        <v>16</v>
      </c>
      <c r="J129" s="172"/>
      <c r="K129" s="91"/>
      <c r="M129" s="179">
        <v>16</v>
      </c>
      <c r="N129" s="179">
        <v>16</v>
      </c>
      <c r="O129" s="172"/>
      <c r="P129" s="91"/>
    </row>
    <row r="130" spans="2:16" ht="12.75" customHeight="1">
      <c r="B130" s="177"/>
      <c r="C130" s="179">
        <v>17</v>
      </c>
      <c r="D130" s="179">
        <v>17</v>
      </c>
      <c r="E130" s="172"/>
      <c r="F130" s="91"/>
      <c r="H130" s="179">
        <v>17</v>
      </c>
      <c r="I130" s="179">
        <v>17</v>
      </c>
      <c r="J130" s="172"/>
      <c r="K130" s="91"/>
      <c r="M130" s="179">
        <v>17</v>
      </c>
      <c r="N130" s="179">
        <v>17</v>
      </c>
      <c r="O130" s="172"/>
      <c r="P130" s="91"/>
    </row>
    <row r="131" spans="2:16" ht="12.75" customHeight="1">
      <c r="B131" s="177"/>
      <c r="C131" s="179">
        <v>18</v>
      </c>
      <c r="D131" s="179">
        <v>18</v>
      </c>
      <c r="E131" s="172"/>
      <c r="F131" s="91"/>
      <c r="H131" s="179">
        <v>18</v>
      </c>
      <c r="I131" s="179">
        <v>18</v>
      </c>
      <c r="J131" s="172"/>
      <c r="K131" s="91"/>
      <c r="M131" s="179">
        <v>18</v>
      </c>
      <c r="N131" s="179">
        <v>18</v>
      </c>
      <c r="O131" s="172"/>
      <c r="P131" s="91"/>
    </row>
    <row r="132" spans="2:16" ht="12.75" customHeight="1">
      <c r="B132" s="177"/>
      <c r="C132" s="179">
        <v>19</v>
      </c>
      <c r="D132" s="179">
        <v>19</v>
      </c>
      <c r="E132" s="172"/>
      <c r="F132" s="91"/>
      <c r="H132" s="179">
        <v>19</v>
      </c>
      <c r="I132" s="179">
        <v>19</v>
      </c>
      <c r="J132" s="172"/>
      <c r="K132" s="91"/>
      <c r="M132" s="179">
        <v>19</v>
      </c>
      <c r="N132" s="179">
        <v>19</v>
      </c>
      <c r="O132" s="172"/>
      <c r="P132" s="91"/>
    </row>
    <row r="133" spans="2:16" ht="12.75" customHeight="1">
      <c r="B133" s="177"/>
      <c r="C133" s="179">
        <v>20</v>
      </c>
      <c r="D133" s="179">
        <v>20</v>
      </c>
      <c r="E133" s="172"/>
      <c r="F133" s="91"/>
      <c r="H133" s="179">
        <v>20</v>
      </c>
      <c r="I133" s="179">
        <v>20</v>
      </c>
      <c r="J133" s="172"/>
      <c r="K133" s="91"/>
      <c r="M133" s="179">
        <v>20</v>
      </c>
      <c r="N133" s="179">
        <v>20</v>
      </c>
      <c r="O133" s="172"/>
      <c r="P133" s="91"/>
    </row>
    <row r="134" spans="2:16" ht="12.75" customHeight="1">
      <c r="B134" s="177"/>
      <c r="C134" s="179">
        <v>21</v>
      </c>
      <c r="D134" s="179">
        <v>21</v>
      </c>
      <c r="E134" s="172"/>
      <c r="F134" s="91"/>
      <c r="H134" s="179">
        <v>21</v>
      </c>
      <c r="I134" s="179">
        <v>21</v>
      </c>
      <c r="J134" s="172"/>
      <c r="K134" s="91"/>
      <c r="M134" s="179">
        <v>21</v>
      </c>
      <c r="N134" s="179">
        <v>21</v>
      </c>
      <c r="O134" s="172"/>
      <c r="P134" s="91"/>
    </row>
    <row r="135" spans="2:16" ht="12.75" customHeight="1">
      <c r="B135" s="177"/>
      <c r="C135" s="179">
        <v>22</v>
      </c>
      <c r="D135" s="179">
        <v>22</v>
      </c>
      <c r="E135" s="172"/>
      <c r="F135" s="91"/>
      <c r="H135" s="179">
        <v>22</v>
      </c>
      <c r="I135" s="179">
        <v>22</v>
      </c>
      <c r="J135" s="172"/>
      <c r="K135" s="91"/>
      <c r="M135" s="179">
        <v>22</v>
      </c>
      <c r="N135" s="179">
        <v>22</v>
      </c>
      <c r="O135" s="172"/>
      <c r="P135" s="91"/>
    </row>
    <row r="136" spans="2:16" ht="12.75" customHeight="1">
      <c r="B136" s="177"/>
      <c r="C136" s="179">
        <v>23</v>
      </c>
      <c r="D136" s="179">
        <v>23</v>
      </c>
      <c r="E136" s="172"/>
      <c r="F136" s="91"/>
      <c r="H136" s="179">
        <v>23</v>
      </c>
      <c r="I136" s="179">
        <v>23</v>
      </c>
      <c r="J136" s="172"/>
      <c r="K136" s="91"/>
      <c r="M136" s="179">
        <v>23</v>
      </c>
      <c r="N136" s="179">
        <v>23</v>
      </c>
      <c r="O136" s="172"/>
      <c r="P136" s="91"/>
    </row>
    <row r="137" spans="2:16" ht="12.75" customHeight="1">
      <c r="B137" s="177"/>
      <c r="C137" s="179">
        <v>24</v>
      </c>
      <c r="D137" s="179">
        <v>24</v>
      </c>
      <c r="E137" s="172"/>
      <c r="F137" s="91"/>
      <c r="H137" s="179">
        <v>24</v>
      </c>
      <c r="I137" s="179">
        <v>24</v>
      </c>
      <c r="J137" s="172"/>
      <c r="K137" s="91"/>
      <c r="M137" s="179">
        <v>24</v>
      </c>
      <c r="N137" s="179">
        <v>24</v>
      </c>
      <c r="O137" s="172"/>
      <c r="P137" s="91"/>
    </row>
    <row r="138" spans="2:16" ht="12.75" customHeight="1">
      <c r="B138" s="177"/>
      <c r="C138" s="179">
        <v>25</v>
      </c>
      <c r="D138" s="179">
        <v>25</v>
      </c>
      <c r="E138" s="172"/>
      <c r="F138" s="91"/>
      <c r="H138" s="179">
        <v>25</v>
      </c>
      <c r="I138" s="179">
        <v>25</v>
      </c>
      <c r="J138" s="172"/>
      <c r="K138" s="91"/>
      <c r="M138" s="179">
        <v>25</v>
      </c>
      <c r="N138" s="179">
        <v>25</v>
      </c>
      <c r="O138" s="172"/>
      <c r="P138" s="91"/>
    </row>
    <row r="139" spans="2:16" ht="12.75" customHeight="1">
      <c r="B139" s="177"/>
      <c r="C139" s="179">
        <v>26</v>
      </c>
      <c r="D139" s="179">
        <v>26</v>
      </c>
      <c r="E139" s="172"/>
      <c r="F139" s="91"/>
      <c r="H139" s="179">
        <v>26</v>
      </c>
      <c r="I139" s="179">
        <v>26</v>
      </c>
      <c r="J139" s="172"/>
      <c r="K139" s="91"/>
      <c r="M139" s="179">
        <v>26</v>
      </c>
      <c r="N139" s="179">
        <v>26</v>
      </c>
      <c r="O139" s="172"/>
      <c r="P139" s="91"/>
    </row>
    <row r="140" spans="2:16" ht="12.75" customHeight="1">
      <c r="B140" s="177"/>
      <c r="C140" s="179">
        <v>27</v>
      </c>
      <c r="D140" s="179">
        <v>27</v>
      </c>
      <c r="E140" s="172"/>
      <c r="F140" s="56"/>
      <c r="H140" s="179">
        <v>27</v>
      </c>
      <c r="I140" s="179">
        <v>27</v>
      </c>
      <c r="J140" s="172"/>
      <c r="K140" s="56"/>
      <c r="M140" s="179">
        <v>27</v>
      </c>
      <c r="N140" s="179">
        <v>27</v>
      </c>
      <c r="O140" s="172"/>
      <c r="P140" s="56"/>
    </row>
    <row r="141" spans="2:16" ht="12.75" customHeight="1">
      <c r="B141" s="175"/>
      <c r="C141" s="179">
        <v>28</v>
      </c>
      <c r="D141" s="179">
        <v>28</v>
      </c>
      <c r="E141" s="172"/>
      <c r="F141" s="56"/>
      <c r="H141" s="179">
        <v>28</v>
      </c>
      <c r="I141" s="179">
        <v>28</v>
      </c>
      <c r="J141" s="172"/>
      <c r="K141" s="56"/>
      <c r="M141" s="179">
        <v>28</v>
      </c>
      <c r="N141" s="179">
        <v>28</v>
      </c>
      <c r="O141" s="172"/>
      <c r="P141" s="56"/>
    </row>
    <row r="142" spans="2:16" ht="12.75" customHeight="1">
      <c r="B142" s="175"/>
      <c r="C142" s="179">
        <v>29</v>
      </c>
      <c r="D142" s="179">
        <v>29</v>
      </c>
      <c r="E142" s="172"/>
      <c r="F142" s="56"/>
      <c r="H142" s="179">
        <v>29</v>
      </c>
      <c r="I142" s="179">
        <v>29</v>
      </c>
      <c r="J142" s="172"/>
      <c r="K142" s="56"/>
      <c r="M142" s="179">
        <v>29</v>
      </c>
      <c r="N142" s="179">
        <v>29</v>
      </c>
      <c r="O142" s="172"/>
      <c r="P142" s="56"/>
    </row>
    <row r="143" spans="2:16" ht="12.75" customHeight="1">
      <c r="B143" s="175"/>
      <c r="C143" s="179">
        <v>30</v>
      </c>
      <c r="D143" s="179">
        <v>30</v>
      </c>
      <c r="E143" s="172"/>
      <c r="F143" s="56"/>
      <c r="H143" s="179">
        <v>30</v>
      </c>
      <c r="I143" s="179">
        <v>30</v>
      </c>
      <c r="J143" s="172"/>
      <c r="K143" s="56"/>
      <c r="M143" s="179">
        <v>30</v>
      </c>
      <c r="N143" s="179">
        <v>30</v>
      </c>
      <c r="O143" s="172"/>
      <c r="P143" s="56"/>
    </row>
    <row r="144" spans="2:16" ht="12.75" customHeight="1">
      <c r="B144" s="175"/>
      <c r="C144" s="179">
        <v>31</v>
      </c>
      <c r="D144" s="179">
        <v>31</v>
      </c>
      <c r="E144" s="172"/>
      <c r="F144" s="56"/>
      <c r="H144" s="179">
        <v>31</v>
      </c>
      <c r="I144" s="179">
        <v>31</v>
      </c>
      <c r="J144" s="172"/>
      <c r="K144" s="56"/>
      <c r="M144" s="179">
        <v>31</v>
      </c>
      <c r="N144" s="179">
        <v>31</v>
      </c>
      <c r="O144" s="172"/>
      <c r="P144" s="56"/>
    </row>
    <row r="145" spans="1:16" ht="12.75" customHeight="1">
      <c r="B145" s="175"/>
      <c r="C145" s="179">
        <v>32</v>
      </c>
      <c r="D145" s="179">
        <v>32</v>
      </c>
      <c r="E145" s="172"/>
      <c r="F145" s="56"/>
      <c r="H145" s="179">
        <v>32</v>
      </c>
      <c r="I145" s="179">
        <v>32</v>
      </c>
      <c r="J145" s="172"/>
      <c r="K145" s="56"/>
      <c r="M145" s="179">
        <v>32</v>
      </c>
      <c r="N145" s="179">
        <v>32</v>
      </c>
      <c r="O145" s="172"/>
      <c r="P145" s="56"/>
    </row>
    <row r="146" spans="1:16">
      <c r="B146" s="92" t="s">
        <v>631</v>
      </c>
    </row>
    <row r="147" spans="1:16" ht="4.5" customHeight="1"/>
    <row r="148" spans="1:16" ht="75.75" customHeight="1">
      <c r="A148" s="170" t="s">
        <v>632</v>
      </c>
      <c r="B148" s="171" t="s">
        <v>633</v>
      </c>
      <c r="C148" s="172" t="s">
        <v>634</v>
      </c>
      <c r="D148" s="172" t="s">
        <v>635</v>
      </c>
      <c r="E148" s="172"/>
      <c r="F148" s="173" t="s">
        <v>500</v>
      </c>
      <c r="H148" s="172" t="s">
        <v>634</v>
      </c>
      <c r="I148" s="172" t="s">
        <v>635</v>
      </c>
      <c r="J148" s="172"/>
      <c r="K148" s="173" t="s">
        <v>500</v>
      </c>
      <c r="M148" s="172" t="s">
        <v>634</v>
      </c>
      <c r="N148" s="172" t="s">
        <v>635</v>
      </c>
      <c r="O148" s="172"/>
      <c r="P148" s="173" t="s">
        <v>500</v>
      </c>
    </row>
    <row r="149" spans="1:16">
      <c r="B149" s="171"/>
      <c r="C149" s="179"/>
      <c r="D149" s="179"/>
      <c r="E149" s="172"/>
      <c r="F149" s="56"/>
      <c r="H149" s="179"/>
      <c r="I149" s="179"/>
      <c r="J149" s="172"/>
      <c r="K149" s="56"/>
      <c r="M149" s="179"/>
      <c r="N149" s="179"/>
      <c r="O149" s="172"/>
      <c r="P149" s="56"/>
    </row>
    <row r="150" spans="1:16">
      <c r="B150" s="92" t="s">
        <v>636</v>
      </c>
    </row>
    <row r="151" spans="1:16" ht="4.5" customHeight="1"/>
    <row r="152" spans="1:16" ht="90" customHeight="1">
      <c r="A152" s="170" t="s">
        <v>637</v>
      </c>
      <c r="B152" s="178" t="s">
        <v>638</v>
      </c>
      <c r="C152" s="172" t="s">
        <v>639</v>
      </c>
      <c r="D152" s="172" t="s">
        <v>640</v>
      </c>
      <c r="E152" s="172"/>
      <c r="F152" s="173" t="s">
        <v>500</v>
      </c>
      <c r="H152" s="172" t="s">
        <v>639</v>
      </c>
      <c r="I152" s="172" t="s">
        <v>640</v>
      </c>
      <c r="J152" s="172"/>
      <c r="K152" s="173" t="s">
        <v>500</v>
      </c>
      <c r="M152" s="172" t="s">
        <v>639</v>
      </c>
      <c r="N152" s="172" t="s">
        <v>640</v>
      </c>
      <c r="O152" s="172"/>
      <c r="P152" s="173" t="s">
        <v>500</v>
      </c>
    </row>
    <row r="153" spans="1:16">
      <c r="B153" s="171"/>
      <c r="C153" s="179"/>
      <c r="D153" s="179"/>
      <c r="E153" s="172"/>
      <c r="F153" s="56"/>
      <c r="H153" s="179"/>
      <c r="I153" s="179"/>
      <c r="J153" s="172"/>
      <c r="K153" s="56"/>
      <c r="M153" s="179"/>
      <c r="N153" s="179"/>
      <c r="O153" s="172"/>
      <c r="P153" s="56"/>
    </row>
    <row r="154" spans="1:16">
      <c r="B154" s="92" t="s">
        <v>641</v>
      </c>
    </row>
    <row r="156" spans="1:16" ht="76.5" customHeight="1">
      <c r="A156" s="170" t="s">
        <v>642</v>
      </c>
      <c r="B156" s="178" t="s">
        <v>643</v>
      </c>
      <c r="C156" s="172" t="s">
        <v>644</v>
      </c>
      <c r="D156" s="172" t="s">
        <v>645</v>
      </c>
      <c r="E156" s="172" t="s">
        <v>646</v>
      </c>
      <c r="F156" s="173" t="s">
        <v>500</v>
      </c>
      <c r="H156" s="172" t="s">
        <v>644</v>
      </c>
      <c r="I156" s="172" t="s">
        <v>645</v>
      </c>
      <c r="J156" s="172" t="s">
        <v>646</v>
      </c>
      <c r="K156" s="173" t="s">
        <v>500</v>
      </c>
      <c r="M156" s="172" t="s">
        <v>644</v>
      </c>
      <c r="N156" s="172" t="s">
        <v>645</v>
      </c>
      <c r="O156" s="172" t="s">
        <v>646</v>
      </c>
      <c r="P156" s="173" t="s">
        <v>500</v>
      </c>
    </row>
    <row r="157" spans="1:16">
      <c r="B157" s="171"/>
      <c r="C157" s="179"/>
      <c r="D157" s="179"/>
      <c r="E157" s="179"/>
      <c r="F157" s="56"/>
      <c r="H157" s="179"/>
      <c r="I157" s="179"/>
      <c r="J157" s="179"/>
      <c r="K157" s="56"/>
      <c r="M157" s="179"/>
      <c r="N157" s="179"/>
      <c r="O157" s="179"/>
      <c r="P157" s="56"/>
    </row>
    <row r="158" spans="1:16">
      <c r="B158" s="92" t="s">
        <v>647</v>
      </c>
    </row>
    <row r="159" spans="1:16" ht="4.5" customHeight="1"/>
    <row r="160" spans="1:16" ht="139.5" customHeight="1">
      <c r="A160" s="170" t="s">
        <v>648</v>
      </c>
      <c r="B160" s="178" t="s">
        <v>649</v>
      </c>
      <c r="C160" s="172" t="s">
        <v>650</v>
      </c>
      <c r="D160" s="172" t="s">
        <v>651</v>
      </c>
      <c r="E160" s="172"/>
      <c r="F160" s="173" t="s">
        <v>500</v>
      </c>
      <c r="H160" s="172" t="s">
        <v>650</v>
      </c>
      <c r="I160" s="172" t="s">
        <v>651</v>
      </c>
      <c r="J160" s="172"/>
      <c r="K160" s="173" t="s">
        <v>500</v>
      </c>
      <c r="M160" s="172" t="s">
        <v>650</v>
      </c>
      <c r="N160" s="172" t="s">
        <v>651</v>
      </c>
      <c r="O160" s="172"/>
      <c r="P160" s="173" t="s">
        <v>500</v>
      </c>
    </row>
    <row r="161" spans="1:16">
      <c r="B161" s="171"/>
      <c r="C161" s="179"/>
      <c r="D161" s="179"/>
      <c r="E161" s="172"/>
      <c r="F161" s="56"/>
      <c r="H161" s="179"/>
      <c r="I161" s="179"/>
      <c r="J161" s="172"/>
      <c r="K161" s="56"/>
      <c r="M161" s="179"/>
      <c r="N161" s="179"/>
      <c r="O161" s="172"/>
      <c r="P161" s="56"/>
    </row>
    <row r="162" spans="1:16">
      <c r="B162" s="92"/>
    </row>
    <row r="163" spans="1:16" ht="18">
      <c r="A163" s="94" t="s">
        <v>673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1:16" ht="18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1:16" ht="15.75">
      <c r="B165" s="166">
        <f>+B41</f>
        <v>0</v>
      </c>
      <c r="C165" s="410" t="s">
        <v>670</v>
      </c>
      <c r="D165" s="411"/>
      <c r="E165" s="411"/>
      <c r="F165" s="412"/>
      <c r="G165" s="167"/>
      <c r="H165" s="410" t="s">
        <v>671</v>
      </c>
      <c r="I165" s="411"/>
      <c r="J165" s="411"/>
      <c r="K165" s="412"/>
      <c r="L165" s="167"/>
      <c r="M165" s="410" t="s">
        <v>672</v>
      </c>
      <c r="N165" s="411"/>
      <c r="O165" s="411"/>
      <c r="P165" s="412"/>
    </row>
    <row r="166" spans="1:16" ht="15.75">
      <c r="B166" s="168" t="s">
        <v>655</v>
      </c>
      <c r="C166" s="413">
        <f>+IF(H2&gt;=3,INDEX(C1:C34,H1+2),"odvetvie neexistuje, nevypĺňať")</f>
        <v>0</v>
      </c>
      <c r="D166" s="414"/>
      <c r="E166" s="414"/>
      <c r="F166" s="415"/>
      <c r="G166" s="169"/>
      <c r="H166" s="413">
        <f>+C166</f>
        <v>0</v>
      </c>
      <c r="I166" s="414"/>
      <c r="J166" s="414"/>
      <c r="K166" s="415"/>
      <c r="L166" s="169"/>
      <c r="M166" s="413">
        <f>+H166</f>
        <v>0</v>
      </c>
      <c r="N166" s="414"/>
      <c r="O166" s="414"/>
      <c r="P166" s="415"/>
    </row>
    <row r="168" spans="1:16" ht="41.25" customHeight="1">
      <c r="A168" s="170" t="s">
        <v>616</v>
      </c>
      <c r="B168" s="171" t="s">
        <v>617</v>
      </c>
      <c r="C168" s="172" t="s">
        <v>618</v>
      </c>
      <c r="D168" s="172" t="s">
        <v>619</v>
      </c>
      <c r="E168" s="32" t="s">
        <v>620</v>
      </c>
      <c r="F168" s="173" t="s">
        <v>500</v>
      </c>
      <c r="H168" s="172" t="s">
        <v>618</v>
      </c>
      <c r="I168" s="172" t="s">
        <v>619</v>
      </c>
      <c r="J168" s="32" t="s">
        <v>620</v>
      </c>
      <c r="K168" s="173" t="s">
        <v>500</v>
      </c>
      <c r="M168" s="172" t="s">
        <v>618</v>
      </c>
      <c r="N168" s="172" t="s">
        <v>619</v>
      </c>
      <c r="O168" s="32" t="s">
        <v>620</v>
      </c>
      <c r="P168" s="173" t="s">
        <v>500</v>
      </c>
    </row>
    <row r="169" spans="1:16">
      <c r="B169" s="171"/>
      <c r="C169" s="179"/>
      <c r="D169" s="179"/>
      <c r="E169" s="179"/>
      <c r="F169" s="180"/>
      <c r="H169" s="179"/>
      <c r="I169" s="179"/>
      <c r="J169" s="179"/>
      <c r="K169" s="180"/>
      <c r="M169" s="179"/>
      <c r="N169" s="179"/>
      <c r="O169" s="179"/>
      <c r="P169" s="180"/>
    </row>
    <row r="170" spans="1:16">
      <c r="B170" s="92" t="s">
        <v>621</v>
      </c>
    </row>
    <row r="171" spans="1:16" ht="4.5" customHeight="1"/>
    <row r="172" spans="1:16" ht="52.5" customHeight="1">
      <c r="A172" s="170" t="s">
        <v>622</v>
      </c>
      <c r="B172" s="174" t="s">
        <v>623</v>
      </c>
      <c r="C172" s="172" t="s">
        <v>624</v>
      </c>
      <c r="D172" s="172" t="s">
        <v>625</v>
      </c>
      <c r="E172" s="172" t="s">
        <v>626</v>
      </c>
      <c r="F172" s="173" t="s">
        <v>500</v>
      </c>
      <c r="H172" s="172" t="s">
        <v>624</v>
      </c>
      <c r="I172" s="172" t="s">
        <v>625</v>
      </c>
      <c r="J172" s="172" t="s">
        <v>626</v>
      </c>
      <c r="K172" s="173" t="s">
        <v>500</v>
      </c>
      <c r="M172" s="172" t="s">
        <v>624</v>
      </c>
      <c r="N172" s="172" t="s">
        <v>625</v>
      </c>
      <c r="O172" s="172" t="s">
        <v>626</v>
      </c>
      <c r="P172" s="173" t="s">
        <v>500</v>
      </c>
    </row>
    <row r="173" spans="1:16">
      <c r="B173" s="174"/>
      <c r="C173" s="179"/>
      <c r="D173" s="179"/>
      <c r="E173" s="179"/>
      <c r="F173" s="180"/>
      <c r="H173" s="179"/>
      <c r="I173" s="179"/>
      <c r="J173" s="179"/>
      <c r="K173" s="180"/>
      <c r="M173" s="179"/>
      <c r="N173" s="179"/>
      <c r="O173" s="179"/>
      <c r="P173" s="180"/>
    </row>
    <row r="174" spans="1:16" ht="4.5" customHeight="1">
      <c r="B174" s="175"/>
      <c r="C174" s="176"/>
      <c r="D174" s="176"/>
      <c r="E174" s="176"/>
      <c r="H174" s="176"/>
      <c r="I174" s="176"/>
      <c r="J174" s="176"/>
      <c r="M174" s="176"/>
      <c r="N174" s="176"/>
      <c r="O174" s="176"/>
    </row>
    <row r="175" spans="1:16" ht="76.5" customHeight="1">
      <c r="B175" s="174" t="s">
        <v>627</v>
      </c>
      <c r="C175" s="172" t="s">
        <v>628</v>
      </c>
      <c r="D175" s="172" t="s">
        <v>629</v>
      </c>
      <c r="E175" s="172"/>
      <c r="F175" s="173" t="s">
        <v>630</v>
      </c>
      <c r="H175" s="172" t="s">
        <v>628</v>
      </c>
      <c r="I175" s="172" t="s">
        <v>629</v>
      </c>
      <c r="J175" s="172"/>
      <c r="K175" s="173" t="s">
        <v>630</v>
      </c>
      <c r="M175" s="172" t="s">
        <v>628</v>
      </c>
      <c r="N175" s="172" t="s">
        <v>629</v>
      </c>
      <c r="O175" s="172"/>
      <c r="P175" s="173" t="s">
        <v>630</v>
      </c>
    </row>
    <row r="176" spans="1:16" ht="12.75" customHeight="1">
      <c r="B176" s="177"/>
      <c r="C176" s="179">
        <v>1</v>
      </c>
      <c r="D176" s="179">
        <v>1</v>
      </c>
      <c r="E176" s="172"/>
      <c r="F176" s="91"/>
      <c r="H176" s="179">
        <v>1</v>
      </c>
      <c r="I176" s="179">
        <v>1</v>
      </c>
      <c r="J176" s="172"/>
      <c r="K176" s="91"/>
      <c r="M176" s="179">
        <v>1</v>
      </c>
      <c r="N176" s="179">
        <v>1</v>
      </c>
      <c r="O176" s="172"/>
      <c r="P176" s="91"/>
    </row>
    <row r="177" spans="2:16" ht="12.75" customHeight="1">
      <c r="B177" s="177"/>
      <c r="C177" s="179">
        <v>2</v>
      </c>
      <c r="D177" s="179">
        <v>2</v>
      </c>
      <c r="E177" s="172"/>
      <c r="F177" s="91"/>
      <c r="H177" s="179">
        <v>2</v>
      </c>
      <c r="I177" s="179">
        <v>2</v>
      </c>
      <c r="J177" s="172"/>
      <c r="K177" s="91"/>
      <c r="M177" s="179">
        <v>2</v>
      </c>
      <c r="N177" s="179">
        <v>2</v>
      </c>
      <c r="O177" s="172"/>
      <c r="P177" s="91"/>
    </row>
    <row r="178" spans="2:16" ht="12.75" customHeight="1">
      <c r="B178" s="177"/>
      <c r="C178" s="179">
        <v>3</v>
      </c>
      <c r="D178" s="179">
        <v>3</v>
      </c>
      <c r="E178" s="172"/>
      <c r="F178" s="91"/>
      <c r="H178" s="179">
        <v>3</v>
      </c>
      <c r="I178" s="179">
        <v>3</v>
      </c>
      <c r="J178" s="172"/>
      <c r="K178" s="91"/>
      <c r="M178" s="179">
        <v>3</v>
      </c>
      <c r="N178" s="179">
        <v>3</v>
      </c>
      <c r="O178" s="172"/>
      <c r="P178" s="91"/>
    </row>
    <row r="179" spans="2:16" ht="12.75" customHeight="1">
      <c r="B179" s="177"/>
      <c r="C179" s="179">
        <v>4</v>
      </c>
      <c r="D179" s="179">
        <v>4</v>
      </c>
      <c r="E179" s="172"/>
      <c r="F179" s="91"/>
      <c r="H179" s="179">
        <v>4</v>
      </c>
      <c r="I179" s="179">
        <v>4</v>
      </c>
      <c r="J179" s="172"/>
      <c r="K179" s="91"/>
      <c r="M179" s="179">
        <v>4</v>
      </c>
      <c r="N179" s="179">
        <v>4</v>
      </c>
      <c r="O179" s="172"/>
      <c r="P179" s="91"/>
    </row>
    <row r="180" spans="2:16" ht="12.75" customHeight="1">
      <c r="B180" s="177"/>
      <c r="C180" s="179">
        <v>5</v>
      </c>
      <c r="D180" s="179">
        <v>5</v>
      </c>
      <c r="E180" s="172"/>
      <c r="F180" s="91"/>
      <c r="H180" s="179">
        <v>5</v>
      </c>
      <c r="I180" s="179">
        <v>5</v>
      </c>
      <c r="J180" s="172"/>
      <c r="K180" s="91"/>
      <c r="M180" s="179">
        <v>5</v>
      </c>
      <c r="N180" s="179">
        <v>5</v>
      </c>
      <c r="O180" s="172"/>
      <c r="P180" s="91"/>
    </row>
    <row r="181" spans="2:16" ht="12.75" customHeight="1">
      <c r="B181" s="177"/>
      <c r="C181" s="179">
        <v>6</v>
      </c>
      <c r="D181" s="179">
        <v>6</v>
      </c>
      <c r="E181" s="172"/>
      <c r="F181" s="91"/>
      <c r="H181" s="179">
        <v>6</v>
      </c>
      <c r="I181" s="179">
        <v>6</v>
      </c>
      <c r="J181" s="172"/>
      <c r="K181" s="91"/>
      <c r="M181" s="179">
        <v>6</v>
      </c>
      <c r="N181" s="179">
        <v>6</v>
      </c>
      <c r="O181" s="172"/>
      <c r="P181" s="91"/>
    </row>
    <row r="182" spans="2:16" ht="12.75" customHeight="1">
      <c r="B182" s="177"/>
      <c r="C182" s="179">
        <v>7</v>
      </c>
      <c r="D182" s="179">
        <v>7</v>
      </c>
      <c r="E182" s="172"/>
      <c r="F182" s="91"/>
      <c r="H182" s="179">
        <v>7</v>
      </c>
      <c r="I182" s="179">
        <v>7</v>
      </c>
      <c r="J182" s="172"/>
      <c r="K182" s="91"/>
      <c r="M182" s="179">
        <v>7</v>
      </c>
      <c r="N182" s="179">
        <v>7</v>
      </c>
      <c r="O182" s="172"/>
      <c r="P182" s="91"/>
    </row>
    <row r="183" spans="2:16" ht="12.75" customHeight="1">
      <c r="B183" s="177"/>
      <c r="C183" s="179">
        <v>8</v>
      </c>
      <c r="D183" s="179">
        <v>8</v>
      </c>
      <c r="E183" s="172"/>
      <c r="F183" s="91"/>
      <c r="H183" s="179">
        <v>8</v>
      </c>
      <c r="I183" s="179">
        <v>8</v>
      </c>
      <c r="J183" s="172"/>
      <c r="K183" s="91"/>
      <c r="M183" s="179">
        <v>8</v>
      </c>
      <c r="N183" s="179">
        <v>8</v>
      </c>
      <c r="O183" s="172"/>
      <c r="P183" s="91"/>
    </row>
    <row r="184" spans="2:16" ht="12.75" customHeight="1">
      <c r="B184" s="177"/>
      <c r="C184" s="179">
        <v>9</v>
      </c>
      <c r="D184" s="179">
        <v>9</v>
      </c>
      <c r="E184" s="172"/>
      <c r="F184" s="91"/>
      <c r="H184" s="179">
        <v>9</v>
      </c>
      <c r="I184" s="179">
        <v>9</v>
      </c>
      <c r="J184" s="172"/>
      <c r="K184" s="91"/>
      <c r="M184" s="179">
        <v>9</v>
      </c>
      <c r="N184" s="179">
        <v>9</v>
      </c>
      <c r="O184" s="172"/>
      <c r="P184" s="91"/>
    </row>
    <row r="185" spans="2:16" ht="12.75" customHeight="1">
      <c r="B185" s="177"/>
      <c r="C185" s="179">
        <v>10</v>
      </c>
      <c r="D185" s="179">
        <v>10</v>
      </c>
      <c r="E185" s="172"/>
      <c r="F185" s="91"/>
      <c r="H185" s="179">
        <v>10</v>
      </c>
      <c r="I185" s="179">
        <v>10</v>
      </c>
      <c r="J185" s="172"/>
      <c r="K185" s="91"/>
      <c r="M185" s="179">
        <v>10</v>
      </c>
      <c r="N185" s="179">
        <v>10</v>
      </c>
      <c r="O185" s="172"/>
      <c r="P185" s="91"/>
    </row>
    <row r="186" spans="2:16" ht="12.75" customHeight="1">
      <c r="B186" s="177"/>
      <c r="C186" s="179">
        <v>11</v>
      </c>
      <c r="D186" s="179">
        <v>11</v>
      </c>
      <c r="E186" s="172"/>
      <c r="F186" s="91"/>
      <c r="H186" s="179">
        <v>11</v>
      </c>
      <c r="I186" s="179">
        <v>11</v>
      </c>
      <c r="J186" s="172"/>
      <c r="K186" s="91"/>
      <c r="M186" s="179">
        <v>11</v>
      </c>
      <c r="N186" s="179">
        <v>11</v>
      </c>
      <c r="O186" s="172"/>
      <c r="P186" s="91"/>
    </row>
    <row r="187" spans="2:16" ht="12.75" customHeight="1">
      <c r="B187" s="177"/>
      <c r="C187" s="179">
        <v>12</v>
      </c>
      <c r="D187" s="179">
        <v>12</v>
      </c>
      <c r="E187" s="172"/>
      <c r="F187" s="91"/>
      <c r="H187" s="179">
        <v>12</v>
      </c>
      <c r="I187" s="179">
        <v>12</v>
      </c>
      <c r="J187" s="172"/>
      <c r="K187" s="91"/>
      <c r="M187" s="179">
        <v>12</v>
      </c>
      <c r="N187" s="179">
        <v>12</v>
      </c>
      <c r="O187" s="172"/>
      <c r="P187" s="91"/>
    </row>
    <row r="188" spans="2:16" ht="12.75" customHeight="1">
      <c r="B188" s="177"/>
      <c r="C188" s="179">
        <v>13</v>
      </c>
      <c r="D188" s="179">
        <v>13</v>
      </c>
      <c r="E188" s="172"/>
      <c r="F188" s="91"/>
      <c r="H188" s="179">
        <v>13</v>
      </c>
      <c r="I188" s="179">
        <v>13</v>
      </c>
      <c r="J188" s="172"/>
      <c r="K188" s="91"/>
      <c r="M188" s="179">
        <v>13</v>
      </c>
      <c r="N188" s="179">
        <v>13</v>
      </c>
      <c r="O188" s="172"/>
      <c r="P188" s="91"/>
    </row>
    <row r="189" spans="2:16" ht="12.75" customHeight="1">
      <c r="B189" s="177"/>
      <c r="C189" s="179">
        <v>14</v>
      </c>
      <c r="D189" s="179">
        <v>14</v>
      </c>
      <c r="E189" s="172"/>
      <c r="F189" s="91"/>
      <c r="H189" s="179">
        <v>14</v>
      </c>
      <c r="I189" s="179">
        <v>14</v>
      </c>
      <c r="J189" s="172"/>
      <c r="K189" s="91"/>
      <c r="M189" s="179">
        <v>14</v>
      </c>
      <c r="N189" s="179">
        <v>14</v>
      </c>
      <c r="O189" s="172"/>
      <c r="P189" s="91"/>
    </row>
    <row r="190" spans="2:16" ht="12.75" customHeight="1">
      <c r="B190" s="177"/>
      <c r="C190" s="179">
        <v>15</v>
      </c>
      <c r="D190" s="179">
        <v>15</v>
      </c>
      <c r="E190" s="172"/>
      <c r="F190" s="91"/>
      <c r="H190" s="179">
        <v>15</v>
      </c>
      <c r="I190" s="179">
        <v>15</v>
      </c>
      <c r="J190" s="172"/>
      <c r="K190" s="91"/>
      <c r="M190" s="179">
        <v>15</v>
      </c>
      <c r="N190" s="179">
        <v>15</v>
      </c>
      <c r="O190" s="172"/>
      <c r="P190" s="91"/>
    </row>
    <row r="191" spans="2:16" ht="12.75" customHeight="1">
      <c r="B191" s="177"/>
      <c r="C191" s="179">
        <v>16</v>
      </c>
      <c r="D191" s="179">
        <v>16</v>
      </c>
      <c r="E191" s="172"/>
      <c r="F191" s="91"/>
      <c r="H191" s="179">
        <v>16</v>
      </c>
      <c r="I191" s="179">
        <v>16</v>
      </c>
      <c r="J191" s="172"/>
      <c r="K191" s="91"/>
      <c r="M191" s="179">
        <v>16</v>
      </c>
      <c r="N191" s="179">
        <v>16</v>
      </c>
      <c r="O191" s="172"/>
      <c r="P191" s="91"/>
    </row>
    <row r="192" spans="2:16" ht="12.75" customHeight="1">
      <c r="B192" s="177"/>
      <c r="C192" s="179">
        <v>17</v>
      </c>
      <c r="D192" s="179">
        <v>17</v>
      </c>
      <c r="E192" s="172"/>
      <c r="F192" s="91"/>
      <c r="H192" s="179">
        <v>17</v>
      </c>
      <c r="I192" s="179">
        <v>17</v>
      </c>
      <c r="J192" s="172"/>
      <c r="K192" s="91"/>
      <c r="M192" s="179">
        <v>17</v>
      </c>
      <c r="N192" s="179">
        <v>17</v>
      </c>
      <c r="O192" s="172"/>
      <c r="P192" s="91"/>
    </row>
    <row r="193" spans="2:16" ht="12.75" customHeight="1">
      <c r="B193" s="177"/>
      <c r="C193" s="179">
        <v>18</v>
      </c>
      <c r="D193" s="179">
        <v>18</v>
      </c>
      <c r="E193" s="172"/>
      <c r="F193" s="91"/>
      <c r="H193" s="179">
        <v>18</v>
      </c>
      <c r="I193" s="179">
        <v>18</v>
      </c>
      <c r="J193" s="172"/>
      <c r="K193" s="91"/>
      <c r="M193" s="179">
        <v>18</v>
      </c>
      <c r="N193" s="179">
        <v>18</v>
      </c>
      <c r="O193" s="172"/>
      <c r="P193" s="91"/>
    </row>
    <row r="194" spans="2:16" ht="12.75" customHeight="1">
      <c r="B194" s="177"/>
      <c r="C194" s="179">
        <v>19</v>
      </c>
      <c r="D194" s="179">
        <v>19</v>
      </c>
      <c r="E194" s="172"/>
      <c r="F194" s="91"/>
      <c r="H194" s="179">
        <v>19</v>
      </c>
      <c r="I194" s="179">
        <v>19</v>
      </c>
      <c r="J194" s="172"/>
      <c r="K194" s="91"/>
      <c r="M194" s="179">
        <v>19</v>
      </c>
      <c r="N194" s="179">
        <v>19</v>
      </c>
      <c r="O194" s="172"/>
      <c r="P194" s="91"/>
    </row>
    <row r="195" spans="2:16" ht="12.75" customHeight="1">
      <c r="B195" s="177"/>
      <c r="C195" s="179">
        <v>20</v>
      </c>
      <c r="D195" s="179">
        <v>20</v>
      </c>
      <c r="E195" s="172"/>
      <c r="F195" s="91"/>
      <c r="H195" s="179">
        <v>20</v>
      </c>
      <c r="I195" s="179">
        <v>20</v>
      </c>
      <c r="J195" s="172"/>
      <c r="K195" s="91"/>
      <c r="M195" s="179">
        <v>20</v>
      </c>
      <c r="N195" s="179">
        <v>20</v>
      </c>
      <c r="O195" s="172"/>
      <c r="P195" s="91"/>
    </row>
    <row r="196" spans="2:16" ht="12.75" customHeight="1">
      <c r="B196" s="177"/>
      <c r="C196" s="179">
        <v>21</v>
      </c>
      <c r="D196" s="179">
        <v>21</v>
      </c>
      <c r="E196" s="172"/>
      <c r="F196" s="91"/>
      <c r="H196" s="179">
        <v>21</v>
      </c>
      <c r="I196" s="179">
        <v>21</v>
      </c>
      <c r="J196" s="172"/>
      <c r="K196" s="91"/>
      <c r="M196" s="179">
        <v>21</v>
      </c>
      <c r="N196" s="179">
        <v>21</v>
      </c>
      <c r="O196" s="172"/>
      <c r="P196" s="91"/>
    </row>
    <row r="197" spans="2:16" ht="12.75" customHeight="1">
      <c r="B197" s="177"/>
      <c r="C197" s="179">
        <v>22</v>
      </c>
      <c r="D197" s="179">
        <v>22</v>
      </c>
      <c r="E197" s="172"/>
      <c r="F197" s="91"/>
      <c r="H197" s="179">
        <v>22</v>
      </c>
      <c r="I197" s="179">
        <v>22</v>
      </c>
      <c r="J197" s="172"/>
      <c r="K197" s="91"/>
      <c r="M197" s="179">
        <v>22</v>
      </c>
      <c r="N197" s="179">
        <v>22</v>
      </c>
      <c r="O197" s="172"/>
      <c r="P197" s="91"/>
    </row>
    <row r="198" spans="2:16" ht="12.75" customHeight="1">
      <c r="B198" s="177"/>
      <c r="C198" s="179">
        <v>23</v>
      </c>
      <c r="D198" s="179">
        <v>23</v>
      </c>
      <c r="E198" s="172"/>
      <c r="F198" s="91"/>
      <c r="H198" s="179">
        <v>23</v>
      </c>
      <c r="I198" s="179">
        <v>23</v>
      </c>
      <c r="J198" s="172"/>
      <c r="K198" s="91"/>
      <c r="M198" s="179">
        <v>23</v>
      </c>
      <c r="N198" s="179">
        <v>23</v>
      </c>
      <c r="O198" s="172"/>
      <c r="P198" s="91"/>
    </row>
    <row r="199" spans="2:16" ht="12.75" customHeight="1">
      <c r="B199" s="177"/>
      <c r="C199" s="179">
        <v>24</v>
      </c>
      <c r="D199" s="179">
        <v>24</v>
      </c>
      <c r="E199" s="172"/>
      <c r="F199" s="91"/>
      <c r="H199" s="179">
        <v>24</v>
      </c>
      <c r="I199" s="179">
        <v>24</v>
      </c>
      <c r="J199" s="172"/>
      <c r="K199" s="91"/>
      <c r="M199" s="179">
        <v>24</v>
      </c>
      <c r="N199" s="179">
        <v>24</v>
      </c>
      <c r="O199" s="172"/>
      <c r="P199" s="91"/>
    </row>
    <row r="200" spans="2:16" ht="12.75" customHeight="1">
      <c r="B200" s="177"/>
      <c r="C200" s="179">
        <v>25</v>
      </c>
      <c r="D200" s="179">
        <v>25</v>
      </c>
      <c r="E200" s="172"/>
      <c r="F200" s="91"/>
      <c r="H200" s="179">
        <v>25</v>
      </c>
      <c r="I200" s="179">
        <v>25</v>
      </c>
      <c r="J200" s="172"/>
      <c r="K200" s="91"/>
      <c r="M200" s="179">
        <v>25</v>
      </c>
      <c r="N200" s="179">
        <v>25</v>
      </c>
      <c r="O200" s="172"/>
      <c r="P200" s="91"/>
    </row>
    <row r="201" spans="2:16" ht="12.75" customHeight="1">
      <c r="B201" s="177"/>
      <c r="C201" s="179">
        <v>26</v>
      </c>
      <c r="D201" s="179">
        <v>26</v>
      </c>
      <c r="E201" s="172"/>
      <c r="F201" s="91"/>
      <c r="H201" s="179">
        <v>26</v>
      </c>
      <c r="I201" s="179">
        <v>26</v>
      </c>
      <c r="J201" s="172"/>
      <c r="K201" s="91"/>
      <c r="M201" s="179">
        <v>26</v>
      </c>
      <c r="N201" s="179">
        <v>26</v>
      </c>
      <c r="O201" s="172"/>
      <c r="P201" s="91"/>
    </row>
    <row r="202" spans="2:16" ht="12.75" customHeight="1">
      <c r="B202" s="177"/>
      <c r="C202" s="179">
        <v>27</v>
      </c>
      <c r="D202" s="179">
        <v>27</v>
      </c>
      <c r="E202" s="172"/>
      <c r="F202" s="56"/>
      <c r="H202" s="179">
        <v>27</v>
      </c>
      <c r="I202" s="179">
        <v>27</v>
      </c>
      <c r="J202" s="172"/>
      <c r="K202" s="56"/>
      <c r="M202" s="179">
        <v>27</v>
      </c>
      <c r="N202" s="179">
        <v>27</v>
      </c>
      <c r="O202" s="172"/>
      <c r="P202" s="56"/>
    </row>
    <row r="203" spans="2:16" ht="12.75" customHeight="1">
      <c r="B203" s="175"/>
      <c r="C203" s="179">
        <v>28</v>
      </c>
      <c r="D203" s="179">
        <v>28</v>
      </c>
      <c r="E203" s="172"/>
      <c r="F203" s="56"/>
      <c r="H203" s="179">
        <v>28</v>
      </c>
      <c r="I203" s="179">
        <v>28</v>
      </c>
      <c r="J203" s="172"/>
      <c r="K203" s="56"/>
      <c r="M203" s="179">
        <v>28</v>
      </c>
      <c r="N203" s="179">
        <v>28</v>
      </c>
      <c r="O203" s="172"/>
      <c r="P203" s="56"/>
    </row>
    <row r="204" spans="2:16" ht="12.75" customHeight="1">
      <c r="B204" s="175"/>
      <c r="C204" s="179">
        <v>29</v>
      </c>
      <c r="D204" s="179">
        <v>29</v>
      </c>
      <c r="E204" s="172"/>
      <c r="F204" s="56"/>
      <c r="H204" s="179">
        <v>29</v>
      </c>
      <c r="I204" s="179">
        <v>29</v>
      </c>
      <c r="J204" s="172"/>
      <c r="K204" s="56"/>
      <c r="M204" s="179">
        <v>29</v>
      </c>
      <c r="N204" s="179">
        <v>29</v>
      </c>
      <c r="O204" s="172"/>
      <c r="P204" s="56"/>
    </row>
    <row r="205" spans="2:16" ht="12.75" customHeight="1">
      <c r="B205" s="175"/>
      <c r="C205" s="179">
        <v>30</v>
      </c>
      <c r="D205" s="179">
        <v>30</v>
      </c>
      <c r="E205" s="172"/>
      <c r="F205" s="56"/>
      <c r="H205" s="179">
        <v>30</v>
      </c>
      <c r="I205" s="179">
        <v>30</v>
      </c>
      <c r="J205" s="172"/>
      <c r="K205" s="56"/>
      <c r="M205" s="179">
        <v>30</v>
      </c>
      <c r="N205" s="179">
        <v>30</v>
      </c>
      <c r="O205" s="172"/>
      <c r="P205" s="56"/>
    </row>
    <row r="206" spans="2:16" ht="12.75" customHeight="1">
      <c r="B206" s="175"/>
      <c r="C206" s="179">
        <v>31</v>
      </c>
      <c r="D206" s="179">
        <v>31</v>
      </c>
      <c r="E206" s="172"/>
      <c r="F206" s="56"/>
      <c r="H206" s="179">
        <v>31</v>
      </c>
      <c r="I206" s="179">
        <v>31</v>
      </c>
      <c r="J206" s="172"/>
      <c r="K206" s="56"/>
      <c r="M206" s="179">
        <v>31</v>
      </c>
      <c r="N206" s="179">
        <v>31</v>
      </c>
      <c r="O206" s="172"/>
      <c r="P206" s="56"/>
    </row>
    <row r="207" spans="2:16" ht="12.75" customHeight="1">
      <c r="B207" s="175"/>
      <c r="C207" s="179">
        <v>32</v>
      </c>
      <c r="D207" s="179">
        <v>32</v>
      </c>
      <c r="E207" s="172"/>
      <c r="F207" s="56"/>
      <c r="H207" s="179">
        <v>32</v>
      </c>
      <c r="I207" s="179">
        <v>32</v>
      </c>
      <c r="J207" s="172"/>
      <c r="K207" s="56"/>
      <c r="M207" s="179">
        <v>32</v>
      </c>
      <c r="N207" s="179">
        <v>32</v>
      </c>
      <c r="O207" s="172"/>
      <c r="P207" s="56"/>
    </row>
    <row r="208" spans="2:16">
      <c r="B208" s="92" t="s">
        <v>631</v>
      </c>
    </row>
    <row r="209" spans="1:16" ht="4.5" customHeight="1"/>
    <row r="210" spans="1:16" ht="75.75" customHeight="1">
      <c r="A210" s="170" t="s">
        <v>632</v>
      </c>
      <c r="B210" s="171" t="s">
        <v>633</v>
      </c>
      <c r="C210" s="172" t="s">
        <v>634</v>
      </c>
      <c r="D210" s="172" t="s">
        <v>635</v>
      </c>
      <c r="E210" s="172"/>
      <c r="F210" s="173" t="s">
        <v>500</v>
      </c>
      <c r="H210" s="172" t="s">
        <v>634</v>
      </c>
      <c r="I210" s="172" t="s">
        <v>635</v>
      </c>
      <c r="J210" s="172"/>
      <c r="K210" s="173" t="s">
        <v>500</v>
      </c>
      <c r="M210" s="172" t="s">
        <v>634</v>
      </c>
      <c r="N210" s="172" t="s">
        <v>635</v>
      </c>
      <c r="O210" s="172"/>
      <c r="P210" s="173" t="s">
        <v>500</v>
      </c>
    </row>
    <row r="211" spans="1:16">
      <c r="B211" s="171"/>
      <c r="C211" s="179"/>
      <c r="D211" s="179"/>
      <c r="E211" s="172"/>
      <c r="F211" s="56"/>
      <c r="H211" s="179"/>
      <c r="I211" s="179"/>
      <c r="J211" s="172"/>
      <c r="K211" s="56"/>
      <c r="M211" s="179"/>
      <c r="N211" s="179"/>
      <c r="O211" s="172"/>
      <c r="P211" s="56"/>
    </row>
    <row r="212" spans="1:16">
      <c r="B212" s="92" t="s">
        <v>636</v>
      </c>
    </row>
    <row r="213" spans="1:16" ht="4.5" customHeight="1"/>
    <row r="214" spans="1:16" ht="90" customHeight="1">
      <c r="A214" s="170" t="s">
        <v>637</v>
      </c>
      <c r="B214" s="178" t="s">
        <v>638</v>
      </c>
      <c r="C214" s="172" t="s">
        <v>639</v>
      </c>
      <c r="D214" s="172" t="s">
        <v>640</v>
      </c>
      <c r="E214" s="172"/>
      <c r="F214" s="173" t="s">
        <v>500</v>
      </c>
      <c r="H214" s="172" t="s">
        <v>639</v>
      </c>
      <c r="I214" s="172" t="s">
        <v>640</v>
      </c>
      <c r="J214" s="172"/>
      <c r="K214" s="173" t="s">
        <v>500</v>
      </c>
      <c r="M214" s="172" t="s">
        <v>639</v>
      </c>
      <c r="N214" s="172" t="s">
        <v>640</v>
      </c>
      <c r="O214" s="172"/>
      <c r="P214" s="173" t="s">
        <v>500</v>
      </c>
    </row>
    <row r="215" spans="1:16">
      <c r="B215" s="171"/>
      <c r="C215" s="179"/>
      <c r="D215" s="179"/>
      <c r="E215" s="172"/>
      <c r="F215" s="56"/>
      <c r="H215" s="179"/>
      <c r="I215" s="179"/>
      <c r="J215" s="172"/>
      <c r="K215" s="56"/>
      <c r="M215" s="179"/>
      <c r="N215" s="179"/>
      <c r="O215" s="172"/>
      <c r="P215" s="56"/>
    </row>
    <row r="216" spans="1:16">
      <c r="B216" s="92" t="s">
        <v>641</v>
      </c>
    </row>
    <row r="218" spans="1:16" ht="76.5" customHeight="1">
      <c r="A218" s="170" t="s">
        <v>642</v>
      </c>
      <c r="B218" s="178" t="s">
        <v>643</v>
      </c>
      <c r="C218" s="172" t="s">
        <v>644</v>
      </c>
      <c r="D218" s="172" t="s">
        <v>645</v>
      </c>
      <c r="E218" s="172" t="s">
        <v>646</v>
      </c>
      <c r="F218" s="173" t="s">
        <v>500</v>
      </c>
      <c r="H218" s="172" t="s">
        <v>644</v>
      </c>
      <c r="I218" s="172" t="s">
        <v>645</v>
      </c>
      <c r="J218" s="172" t="s">
        <v>646</v>
      </c>
      <c r="K218" s="173" t="s">
        <v>500</v>
      </c>
      <c r="M218" s="172" t="s">
        <v>644</v>
      </c>
      <c r="N218" s="172" t="s">
        <v>645</v>
      </c>
      <c r="O218" s="172" t="s">
        <v>646</v>
      </c>
      <c r="P218" s="173" t="s">
        <v>500</v>
      </c>
    </row>
    <row r="219" spans="1:16">
      <c r="B219" s="171"/>
      <c r="C219" s="179"/>
      <c r="D219" s="179"/>
      <c r="E219" s="179"/>
      <c r="F219" s="56"/>
      <c r="H219" s="179"/>
      <c r="I219" s="179"/>
      <c r="J219" s="179"/>
      <c r="K219" s="56"/>
      <c r="M219" s="179"/>
      <c r="N219" s="179"/>
      <c r="O219" s="179"/>
      <c r="P219" s="56"/>
    </row>
    <row r="220" spans="1:16">
      <c r="B220" s="92" t="s">
        <v>647</v>
      </c>
    </row>
    <row r="221" spans="1:16" ht="4.5" customHeight="1"/>
    <row r="222" spans="1:16" ht="139.5" customHeight="1">
      <c r="A222" s="170" t="s">
        <v>648</v>
      </c>
      <c r="B222" s="178" t="s">
        <v>649</v>
      </c>
      <c r="C222" s="172" t="s">
        <v>650</v>
      </c>
      <c r="D222" s="172" t="s">
        <v>651</v>
      </c>
      <c r="E222" s="172"/>
      <c r="F222" s="173" t="s">
        <v>500</v>
      </c>
      <c r="H222" s="172" t="s">
        <v>650</v>
      </c>
      <c r="I222" s="172" t="s">
        <v>651</v>
      </c>
      <c r="J222" s="172"/>
      <c r="K222" s="173" t="s">
        <v>500</v>
      </c>
      <c r="M222" s="172" t="s">
        <v>650</v>
      </c>
      <c r="N222" s="172" t="s">
        <v>651</v>
      </c>
      <c r="O222" s="172"/>
      <c r="P222" s="173" t="s">
        <v>500</v>
      </c>
    </row>
    <row r="223" spans="1:16">
      <c r="B223" s="171"/>
      <c r="C223" s="179"/>
      <c r="D223" s="179"/>
      <c r="E223" s="172"/>
      <c r="F223" s="56"/>
      <c r="H223" s="179"/>
      <c r="I223" s="179"/>
      <c r="J223" s="172"/>
      <c r="K223" s="56"/>
      <c r="M223" s="179"/>
      <c r="N223" s="179"/>
      <c r="O223" s="172"/>
      <c r="P223" s="56"/>
    </row>
    <row r="224" spans="1:16">
      <c r="B224" s="92"/>
    </row>
  </sheetData>
  <sheetProtection password="8A86" sheet="1"/>
  <mergeCells count="18">
    <mergeCell ref="C41:F41"/>
    <mergeCell ref="H41:K41"/>
    <mergeCell ref="M41:P41"/>
    <mergeCell ref="C42:F42"/>
    <mergeCell ref="H42:K42"/>
    <mergeCell ref="M42:P42"/>
    <mergeCell ref="C103:F103"/>
    <mergeCell ref="H103:K103"/>
    <mergeCell ref="M103:P103"/>
    <mergeCell ref="C104:F104"/>
    <mergeCell ref="H104:K104"/>
    <mergeCell ref="M104:P104"/>
    <mergeCell ref="C165:F165"/>
    <mergeCell ref="H165:K165"/>
    <mergeCell ref="M165:P165"/>
    <mergeCell ref="C166:F166"/>
    <mergeCell ref="H166:K166"/>
    <mergeCell ref="M166:P166"/>
  </mergeCells>
  <conditionalFormatting sqref="C42:F42">
    <cfRule type="containsText" dxfId="3" priority="4" stopIfTrue="1" operator="containsText" text="odvetvie neexistuje, nevypĺňať">
      <formula>NOT(ISERROR(SEARCH("odvetvie neexistuje, nevypĺňať",C42)))</formula>
    </cfRule>
  </conditionalFormatting>
  <conditionalFormatting sqref="C42:P42">
    <cfRule type="cellIs" dxfId="2" priority="3" stopIfTrue="1" operator="equal">
      <formula>"odvetvie neexistuje, nevypĺňať"</formula>
    </cfRule>
  </conditionalFormatting>
  <conditionalFormatting sqref="C166:P166">
    <cfRule type="cellIs" dxfId="1" priority="2" stopIfTrue="1" operator="equal">
      <formula>"odvetvie neexistuje, nevypĺňať"</formula>
    </cfRule>
  </conditionalFormatting>
  <conditionalFormatting sqref="C104:P104">
    <cfRule type="cellIs" dxfId="0" priority="1" stopIfTrue="1" operator="equal">
      <formula>"odvetvie neexistuje, nevypĺňať"</formula>
    </cfRule>
  </conditionalFormatting>
  <dataValidations count="4">
    <dataValidation type="whole" allowBlank="1" showInputMessage="1" showErrorMessage="1" errorTitle="Pozícia Od" error="Zadajte umiestnenie v tabuľke (pozíciu) ako celé číslo v rozsahu 1 - 32" sqref="C52:C83 C114:C145 H52:H83 H114:H145 M114:M145 M52:M83 C176:C207 H176:H207 M176:M207" xr:uid="{FC2741CC-F426-466F-BECF-7835CE98DE61}">
      <formula1>1</formula1>
      <formula2>32</formula2>
    </dataValidation>
    <dataValidation type="whole" allowBlank="1" showInputMessage="1" showErrorMessage="1" errorTitle="Pozícia Do" error="Zadajte umiestnenie v tabuľke (pozíciu) ako celé číslo v rozsahu 1 - 32" sqref="D52:D83 D114:D145 I52:I83 I114:I145 N114:N145 N52:N83 D176:D207 I176:I207 N176:N207" xr:uid="{9534331B-E088-4C2D-9D45-FFD0DA12263A}">
      <formula1>1</formula1>
      <formula2>32</formula2>
    </dataValidation>
    <dataValidation type="whole" allowBlank="1" showInputMessage="1" showErrorMessage="1" error="Zadajte celé číslo v rozsahu 1 - 300" sqref="C45:E45 C49:D49 C87:D87 C91:D91 C95:D95 C99:D99 C107:E107 C111:D111 C149:D149 C153:D153 C157:D157 C161:D161 H45:J45 H49:I49 H87:I87 H91:I91 H95:I95 H99:I99 H107:J107 H111:I111 H149:I149 H153:I153 H157:I157 H161:I161 M107:O107 M111:N111 M149:N149 M153:N153 M157:N157 M161:N161 M45:O45 M49:N49 M87:N87 M91:N91 M95:N95 M99:N99 C169:E169 C173:D173 C211:D211 C215:D215 C219:D219 C223:D223 H169:J169 H173:I173 H211:I211 H215:I215 H219:I219 H223:I223 M169:O169 M173:N173 M211:N211 M215:N215 M219:N219 M223:N223" xr:uid="{115650AA-ABDC-498B-9208-5764773C0127}">
      <formula1>1</formula1>
      <formula2>300</formula2>
    </dataValidation>
    <dataValidation type="whole" allowBlank="1" showInputMessage="1" showErrorMessage="1" error="Zadajte celé číslo v rozsahu 1 - 50" sqref="E95 E49 E157 E111 J95 J49 J157 J111 O157 O111 O95 O49 E219 E173 J219 J173 O219 O173" xr:uid="{C1744EF7-F85F-41D3-817D-58484E6D4947}">
      <formula1>1</formula1>
      <formula2>50</formula2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&amp;L&amp;8&amp;F, &amp;A&amp;C&amp;8strana 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4B19-C30E-4DE0-91D3-2D339E5F6075}">
  <sheetPr>
    <pageSetUpPr fitToPage="1"/>
  </sheetPr>
  <dimension ref="A1:AM226"/>
  <sheetViews>
    <sheetView workbookViewId="0">
      <selection sqref="A1:F1"/>
    </sheetView>
  </sheetViews>
  <sheetFormatPr defaultRowHeight="12.75"/>
  <cols>
    <col min="1" max="2" width="20" style="181" customWidth="1"/>
    <col min="3" max="4" width="11.140625" style="181" customWidth="1"/>
    <col min="5" max="5" width="25.85546875" style="181" customWidth="1"/>
    <col min="6" max="6" width="35.42578125" style="181" customWidth="1"/>
    <col min="7" max="7" width="3" style="181" customWidth="1"/>
    <col min="8" max="8" width="7.140625" style="181" bestFit="1" customWidth="1"/>
    <col min="9" max="9" width="7.140625" style="181" customWidth="1"/>
    <col min="10" max="10" width="35.7109375" style="181" customWidth="1"/>
    <col min="11" max="29" width="9.140625" style="181"/>
    <col min="30" max="30" width="23.140625" style="102" customWidth="1"/>
    <col min="31" max="31" width="26.7109375" style="102" customWidth="1"/>
    <col min="32" max="35" width="5.7109375" style="123" customWidth="1"/>
    <col min="36" max="37" width="2.28515625" style="95" customWidth="1"/>
    <col min="38" max="38" width="9.140625" style="95"/>
    <col min="39" max="39" width="9.140625" style="102"/>
    <col min="40" max="16384" width="9.140625" style="181"/>
  </cols>
  <sheetData>
    <row r="1" spans="1:39" ht="20.100000000000001" customHeight="1" thickBot="1">
      <c r="A1" s="419" t="s">
        <v>0</v>
      </c>
      <c r="B1" s="419"/>
      <c r="C1" s="419"/>
      <c r="D1" s="419"/>
      <c r="E1" s="419"/>
      <c r="F1" s="419"/>
      <c r="G1" s="216"/>
      <c r="H1" s="216"/>
      <c r="I1" s="216"/>
      <c r="J1" s="216"/>
      <c r="AD1" s="60" t="s">
        <v>27</v>
      </c>
      <c r="AE1" s="60" t="s">
        <v>55</v>
      </c>
      <c r="AF1" s="97" t="s">
        <v>674</v>
      </c>
      <c r="AG1" s="97" t="s">
        <v>57</v>
      </c>
      <c r="AH1" s="97" t="s">
        <v>58</v>
      </c>
      <c r="AI1" s="97" t="s">
        <v>59</v>
      </c>
      <c r="AJ1" s="98" t="s">
        <v>675</v>
      </c>
      <c r="AL1" s="99">
        <f>MATCH(B2,AD:AD,0)</f>
        <v>204</v>
      </c>
      <c r="AM1" s="1"/>
    </row>
    <row r="2" spans="1:39" ht="20.100000000000001" customHeight="1" thickBot="1">
      <c r="A2" s="183" t="s">
        <v>676</v>
      </c>
      <c r="B2" s="253">
        <f>+ID!C16</f>
        <v>0</v>
      </c>
      <c r="C2" s="215"/>
      <c r="D2" s="419" t="s">
        <v>677</v>
      </c>
      <c r="E2" s="419"/>
      <c r="F2" s="419"/>
      <c r="G2" s="216"/>
      <c r="H2" s="216"/>
      <c r="I2" s="216"/>
      <c r="J2" s="216"/>
      <c r="AD2" s="203" t="str">
        <f>+ciselniky!A6</f>
        <v>americký futbal</v>
      </c>
      <c r="AE2" s="203" t="str">
        <f>+ciselniky!B6</f>
        <v>kontaktný americký futbal</v>
      </c>
      <c r="AF2" s="361">
        <f>+ciselniky!C6</f>
        <v>0.9</v>
      </c>
      <c r="AG2" s="361">
        <f>+ciselniky!D6</f>
        <v>1</v>
      </c>
      <c r="AH2" s="361">
        <f>+ciselniky!E6</f>
        <v>0</v>
      </c>
      <c r="AI2" s="361">
        <f>+ciselniky!F6</f>
        <v>0</v>
      </c>
      <c r="AJ2" s="203" t="str">
        <f>+ciselniky!G6</f>
        <v>K</v>
      </c>
      <c r="AL2" s="99">
        <f>COUNTIF(AD:AD,B2)</f>
        <v>15</v>
      </c>
      <c r="AM2" s="1" t="e">
        <f>+#REF!</f>
        <v>#REF!</v>
      </c>
    </row>
    <row r="3" spans="1:39" s="182" customFormat="1" ht="50.45" customHeight="1">
      <c r="A3" s="417" t="s">
        <v>678</v>
      </c>
      <c r="B3" s="417"/>
      <c r="C3" s="417"/>
      <c r="D3" s="417"/>
      <c r="E3" s="417"/>
      <c r="F3" s="417"/>
      <c r="G3" s="215"/>
      <c r="H3" s="215"/>
      <c r="I3" s="215"/>
      <c r="J3" s="215"/>
      <c r="AD3" s="203" t="str">
        <f>+ciselniky!A7</f>
        <v>americký futbal</v>
      </c>
      <c r="AE3" s="203" t="str">
        <f>+ciselniky!B7</f>
        <v>vlajkový americký futbal</v>
      </c>
      <c r="AF3" s="361">
        <f>+ciselniky!C7</f>
        <v>0.1</v>
      </c>
      <c r="AG3" s="361">
        <f>+ciselniky!D7</f>
        <v>0.5</v>
      </c>
      <c r="AH3" s="361">
        <f>+ciselniky!E7</f>
        <v>0.5</v>
      </c>
      <c r="AI3" s="361">
        <f>+ciselniky!F7</f>
        <v>0</v>
      </c>
      <c r="AJ3" s="203" t="str">
        <f>+ciselniky!G7</f>
        <v>K</v>
      </c>
      <c r="AK3" s="95"/>
      <c r="AL3" s="95"/>
      <c r="AM3" s="1" t="e">
        <f>+#REF!</f>
        <v>#REF!</v>
      </c>
    </row>
    <row r="4" spans="1:39" s="280" customFormat="1" ht="19.5" customHeight="1">
      <c r="A4" s="418" t="s">
        <v>679</v>
      </c>
      <c r="B4" s="418"/>
      <c r="C4" s="418"/>
      <c r="D4" s="418"/>
      <c r="E4" s="418"/>
      <c r="F4" s="418"/>
      <c r="G4" s="279"/>
      <c r="H4" s="279"/>
      <c r="I4" s="279"/>
      <c r="J4" s="279"/>
      <c r="AD4" s="203" t="str">
        <f>+ciselniky!A8</f>
        <v>americký futbal</v>
      </c>
      <c r="AE4" s="203" t="str">
        <f>+ciselniky!B8</f>
        <v>plážový americký futbal</v>
      </c>
      <c r="AF4" s="361">
        <f>+ciselniky!C8</f>
        <v>0</v>
      </c>
      <c r="AG4" s="361">
        <f>+ciselniky!D8</f>
        <v>0</v>
      </c>
      <c r="AH4" s="361">
        <f>+ciselniky!E8</f>
        <v>0</v>
      </c>
      <c r="AI4" s="361">
        <f>+ciselniky!F8</f>
        <v>0</v>
      </c>
      <c r="AJ4" s="203" t="str">
        <f>+ciselniky!G8</f>
        <v>K</v>
      </c>
      <c r="AK4" s="281"/>
      <c r="AL4" s="281"/>
      <c r="AM4" s="282" t="e">
        <f>+#REF!</f>
        <v>#REF!</v>
      </c>
    </row>
    <row r="5" spans="1:39" s="280" customFormat="1" ht="28.5" customHeight="1">
      <c r="A5" s="418" t="s">
        <v>680</v>
      </c>
      <c r="B5" s="418"/>
      <c r="C5" s="418"/>
      <c r="D5" s="418"/>
      <c r="E5" s="418"/>
      <c r="F5" s="418"/>
      <c r="G5" s="279"/>
      <c r="H5" s="279"/>
      <c r="I5" s="279"/>
      <c r="J5" s="279"/>
      <c r="AD5" s="203" t="str">
        <f>+ciselniky!A9</f>
        <v>atletika</v>
      </c>
      <c r="AE5" s="203" t="str">
        <f>+ciselniky!B9</f>
        <v>atletika</v>
      </c>
      <c r="AF5" s="361">
        <f>+ciselniky!C9</f>
        <v>1</v>
      </c>
      <c r="AG5" s="361">
        <f>+ciselniky!D9</f>
        <v>0.5</v>
      </c>
      <c r="AH5" s="361">
        <f>+ciselniky!E9</f>
        <v>0.5</v>
      </c>
      <c r="AI5" s="361">
        <f>+ciselniky!F9</f>
        <v>0</v>
      </c>
      <c r="AJ5" s="203" t="str">
        <f>+ciselniky!G9</f>
        <v>I</v>
      </c>
      <c r="AK5" s="281"/>
      <c r="AL5" s="281"/>
      <c r="AM5" s="282" t="e">
        <f>+#REF!</f>
        <v>#REF!</v>
      </c>
    </row>
    <row r="6" spans="1:39" s="280" customFormat="1" ht="18" customHeight="1">
      <c r="A6" s="418"/>
      <c r="B6" s="418"/>
      <c r="C6" s="418"/>
      <c r="D6" s="418"/>
      <c r="E6" s="418"/>
      <c r="F6" s="418"/>
      <c r="G6" s="279"/>
      <c r="H6" s="279"/>
      <c r="I6" s="279"/>
      <c r="J6" s="279"/>
      <c r="AD6" s="203" t="str">
        <f>+ciselniky!A10</f>
        <v>automobilový šport</v>
      </c>
      <c r="AE6" s="203" t="str">
        <f>+ciselniky!B10</f>
        <v>okruhové</v>
      </c>
      <c r="AF6" s="361">
        <f>+ciselniky!C10</f>
        <v>0.3</v>
      </c>
      <c r="AG6" s="361">
        <f>+ciselniky!D10</f>
        <v>0.5</v>
      </c>
      <c r="AH6" s="361">
        <f>+ciselniky!E10</f>
        <v>0.5</v>
      </c>
      <c r="AI6" s="361">
        <f>+ciselniky!F10</f>
        <v>0</v>
      </c>
      <c r="AJ6" s="203" t="str">
        <f>+ciselniky!G10</f>
        <v>I</v>
      </c>
      <c r="AK6" s="281"/>
      <c r="AL6" s="281"/>
      <c r="AM6" s="282" t="e">
        <f>+#REF!</f>
        <v>#REF!</v>
      </c>
    </row>
    <row r="7" spans="1:39">
      <c r="AD7" s="203" t="str">
        <f>+ciselniky!A11</f>
        <v>automobilový šport</v>
      </c>
      <c r="AE7" s="203" t="str">
        <f>+ciselniky!B11</f>
        <v>do vrchu</v>
      </c>
      <c r="AF7" s="361">
        <f>+ciselniky!C11</f>
        <v>0.24</v>
      </c>
      <c r="AG7" s="361">
        <f>+ciselniky!D11</f>
        <v>0.5</v>
      </c>
      <c r="AH7" s="361">
        <f>+ciselniky!E11</f>
        <v>0.5</v>
      </c>
      <c r="AI7" s="361">
        <f>+ciselniky!F11</f>
        <v>0</v>
      </c>
      <c r="AJ7" s="203" t="str">
        <f>+ciselniky!G11</f>
        <v>I</v>
      </c>
      <c r="AM7" s="1" t="e">
        <f>+#REF!</f>
        <v>#REF!</v>
      </c>
    </row>
    <row r="8" spans="1:39" ht="19.899999999999999" customHeight="1">
      <c r="A8" s="390" t="s">
        <v>27</v>
      </c>
      <c r="B8" s="380" t="s">
        <v>55</v>
      </c>
      <c r="C8" s="380" t="s">
        <v>681</v>
      </c>
      <c r="D8" s="390" t="s">
        <v>682</v>
      </c>
      <c r="E8" s="416" t="s">
        <v>683</v>
      </c>
      <c r="F8" s="416" t="s">
        <v>684</v>
      </c>
      <c r="AD8" s="203" t="str">
        <f>+ciselniky!A12</f>
        <v>automobilový šport</v>
      </c>
      <c r="AE8" s="203" t="str">
        <f>+ciselniky!B12</f>
        <v>rallye</v>
      </c>
      <c r="AF8" s="361">
        <f>+ciselniky!C12</f>
        <v>0.22</v>
      </c>
      <c r="AG8" s="361">
        <f>+ciselniky!D12</f>
        <v>0.5</v>
      </c>
      <c r="AH8" s="361">
        <f>+ciselniky!E12</f>
        <v>0.5</v>
      </c>
      <c r="AI8" s="361">
        <f>+ciselniky!F12</f>
        <v>0</v>
      </c>
      <c r="AJ8" s="203" t="str">
        <f>+ciselniky!G12</f>
        <v>I</v>
      </c>
      <c r="AM8" s="1" t="e">
        <f>+#REF!</f>
        <v>#REF!</v>
      </c>
    </row>
    <row r="9" spans="1:39" ht="19.899999999999999" customHeight="1">
      <c r="A9" s="390"/>
      <c r="B9" s="380"/>
      <c r="C9" s="380"/>
      <c r="D9" s="390"/>
      <c r="E9" s="416"/>
      <c r="F9" s="416"/>
      <c r="AD9" s="203" t="str">
        <f>+ciselniky!A13</f>
        <v>automobilový šport</v>
      </c>
      <c r="AE9" s="203" t="str">
        <f>+ciselniky!B13</f>
        <v>karting</v>
      </c>
      <c r="AF9" s="361">
        <f>+ciselniky!C13</f>
        <v>0.13</v>
      </c>
      <c r="AG9" s="361">
        <f>+ciselniky!D13</f>
        <v>0.5</v>
      </c>
      <c r="AH9" s="361">
        <f>+ciselniky!E13</f>
        <v>0.5</v>
      </c>
      <c r="AI9" s="361">
        <f>+ciselniky!F13</f>
        <v>0</v>
      </c>
      <c r="AJ9" s="203" t="str">
        <f>+ciselniky!G13</f>
        <v>I</v>
      </c>
      <c r="AM9" s="1" t="e">
        <f>+#REF!</f>
        <v>#REF!</v>
      </c>
    </row>
    <row r="10" spans="1:39">
      <c r="A10" s="217">
        <f>$B$2</f>
        <v>0</v>
      </c>
      <c r="B10" s="218"/>
      <c r="C10" s="56"/>
      <c r="D10" s="56"/>
      <c r="E10" s="56"/>
      <c r="F10" s="56"/>
      <c r="AD10" s="203" t="str">
        <f>+ciselniky!A14</f>
        <v>automobilový šport</v>
      </c>
      <c r="AE10" s="203" t="str">
        <f>+ciselniky!B14</f>
        <v>off-road</v>
      </c>
      <c r="AF10" s="361">
        <f>+ciselniky!C14</f>
        <v>0.06</v>
      </c>
      <c r="AG10" s="361">
        <f>+ciselniky!D14</f>
        <v>0.5</v>
      </c>
      <c r="AH10" s="361">
        <f>+ciselniky!E14</f>
        <v>0.5</v>
      </c>
      <c r="AI10" s="361">
        <f>+ciselniky!F14</f>
        <v>0</v>
      </c>
      <c r="AJ10" s="203" t="str">
        <f>+ciselniky!G14</f>
        <v>I</v>
      </c>
      <c r="AM10" s="1"/>
    </row>
    <row r="11" spans="1:39">
      <c r="A11" s="217">
        <f t="shared" ref="A11:A33" si="0">$B$2</f>
        <v>0</v>
      </c>
      <c r="B11" s="218"/>
      <c r="C11" s="56"/>
      <c r="D11" s="56"/>
      <c r="E11" s="56"/>
      <c r="F11" s="56"/>
      <c r="AD11" s="203" t="str">
        <f>+ciselniky!A15</f>
        <v>automobilový šport</v>
      </c>
      <c r="AE11" s="203" t="str">
        <f>+ciselniky!B15</f>
        <v>historické</v>
      </c>
      <c r="AF11" s="361">
        <f>+ciselniky!C15</f>
        <v>0.03</v>
      </c>
      <c r="AG11" s="361">
        <f>+ciselniky!D15</f>
        <v>0.5</v>
      </c>
      <c r="AH11" s="361">
        <f>+ciselniky!E15</f>
        <v>0.5</v>
      </c>
      <c r="AI11" s="361">
        <f>+ciselniky!F15</f>
        <v>0</v>
      </c>
      <c r="AJ11" s="203" t="str">
        <f>+ciselniky!G15</f>
        <v>I</v>
      </c>
      <c r="AM11" s="1"/>
    </row>
    <row r="12" spans="1:39">
      <c r="A12" s="217">
        <f t="shared" si="0"/>
        <v>0</v>
      </c>
      <c r="B12" s="218"/>
      <c r="C12" s="56"/>
      <c r="D12" s="56"/>
      <c r="E12" s="56"/>
      <c r="F12" s="56"/>
      <c r="AD12" s="203" t="str">
        <f>+ciselniky!A16</f>
        <v>automobilový šport</v>
      </c>
      <c r="AE12" s="203" t="str">
        <f>+ciselniky!B16</f>
        <v>drifting</v>
      </c>
      <c r="AF12" s="361">
        <f>+ciselniky!C16</f>
        <v>0.01</v>
      </c>
      <c r="AG12" s="361">
        <f>+ciselniky!D16</f>
        <v>0.5</v>
      </c>
      <c r="AH12" s="361">
        <f>+ciselniky!E16</f>
        <v>0.5</v>
      </c>
      <c r="AI12" s="361">
        <f>+ciselniky!F16</f>
        <v>0</v>
      </c>
      <c r="AJ12" s="203" t="str">
        <f>+ciselniky!G16</f>
        <v>I</v>
      </c>
    </row>
    <row r="13" spans="1:39">
      <c r="A13" s="217">
        <f t="shared" si="0"/>
        <v>0</v>
      </c>
      <c r="B13" s="218"/>
      <c r="C13" s="56"/>
      <c r="D13" s="56"/>
      <c r="E13" s="56"/>
      <c r="F13" s="56"/>
      <c r="AD13" s="203" t="str">
        <f>+ciselniky!A17</f>
        <v>automobilový šport</v>
      </c>
      <c r="AE13" s="203" t="str">
        <f>+ciselniky!B17</f>
        <v>šprint</v>
      </c>
      <c r="AF13" s="361">
        <f>+ciselniky!C17</f>
        <v>0.01</v>
      </c>
      <c r="AG13" s="361">
        <f>+ciselniky!D17</f>
        <v>0.5</v>
      </c>
      <c r="AH13" s="361">
        <f>+ciselniky!E17</f>
        <v>0.5</v>
      </c>
      <c r="AI13" s="361">
        <f>+ciselniky!F17</f>
        <v>0</v>
      </c>
      <c r="AJ13" s="203" t="str">
        <f>+ciselniky!G17</f>
        <v>I</v>
      </c>
    </row>
    <row r="14" spans="1:39">
      <c r="A14" s="217">
        <f t="shared" si="0"/>
        <v>0</v>
      </c>
      <c r="B14" s="218"/>
      <c r="C14" s="56"/>
      <c r="D14" s="56"/>
      <c r="E14" s="56"/>
      <c r="F14" s="56"/>
      <c r="AD14" s="203" t="str">
        <f>+ciselniky!A18</f>
        <v>baseball</v>
      </c>
      <c r="AE14" s="203" t="str">
        <f>+ciselniky!B18</f>
        <v>baseball</v>
      </c>
      <c r="AF14" s="361">
        <f>+ciselniky!C18</f>
        <v>1</v>
      </c>
      <c r="AG14" s="361">
        <f>+ciselniky!D18</f>
        <v>1</v>
      </c>
      <c r="AH14" s="361">
        <f>+ciselniky!E18</f>
        <v>0</v>
      </c>
      <c r="AI14" s="361">
        <f>+ciselniky!F18</f>
        <v>0</v>
      </c>
      <c r="AJ14" s="203" t="str">
        <f>+ciselniky!G18</f>
        <v>K</v>
      </c>
    </row>
    <row r="15" spans="1:39">
      <c r="A15" s="217">
        <f t="shared" si="0"/>
        <v>0</v>
      </c>
      <c r="B15" s="218"/>
      <c r="C15" s="56"/>
      <c r="D15" s="56"/>
      <c r="E15" s="56"/>
      <c r="F15" s="56"/>
      <c r="AD15" s="203" t="str">
        <f>+ciselniky!A19</f>
        <v>baseball</v>
      </c>
      <c r="AE15" s="203" t="str">
        <f>+ciselniky!B19</f>
        <v>baseball 5</v>
      </c>
      <c r="AF15" s="361">
        <f>+ciselniky!C19</f>
        <v>0</v>
      </c>
      <c r="AG15" s="361">
        <f>+ciselniky!D19</f>
        <v>0</v>
      </c>
      <c r="AH15" s="361">
        <f>+ciselniky!E19</f>
        <v>0</v>
      </c>
      <c r="AI15" s="361">
        <f>+ciselniky!F19</f>
        <v>0</v>
      </c>
      <c r="AJ15" s="203" t="str">
        <f>+ciselniky!G19</f>
        <v>K</v>
      </c>
    </row>
    <row r="16" spans="1:39">
      <c r="A16" s="217">
        <f t="shared" si="0"/>
        <v>0</v>
      </c>
      <c r="B16" s="218"/>
      <c r="C16" s="56"/>
      <c r="D16" s="56"/>
      <c r="E16" s="56"/>
      <c r="F16" s="56"/>
      <c r="AD16" s="203" t="str">
        <f>+ciselniky!A20</f>
        <v>basketbal</v>
      </c>
      <c r="AE16" s="203" t="str">
        <f>+ciselniky!B20</f>
        <v>basketbal</v>
      </c>
      <c r="AF16" s="361">
        <f>+ciselniky!C20</f>
        <v>0.8</v>
      </c>
      <c r="AG16" s="361">
        <f>+ciselniky!D20</f>
        <v>0.5</v>
      </c>
      <c r="AH16" s="361">
        <f>+ciselniky!E20</f>
        <v>0.5</v>
      </c>
      <c r="AI16" s="361">
        <f>+ciselniky!F20</f>
        <v>0</v>
      </c>
      <c r="AJ16" s="203" t="str">
        <f>+ciselniky!G20</f>
        <v>K</v>
      </c>
    </row>
    <row r="17" spans="1:39">
      <c r="A17" s="217">
        <f t="shared" si="0"/>
        <v>0</v>
      </c>
      <c r="B17" s="218"/>
      <c r="C17" s="56"/>
      <c r="D17" s="56"/>
      <c r="E17" s="56"/>
      <c r="F17" s="56"/>
      <c r="AD17" s="203" t="str">
        <f>+ciselniky!A21</f>
        <v>basketbal</v>
      </c>
      <c r="AE17" s="203" t="str">
        <f>+ciselniky!B21</f>
        <v>basketbal 3x3</v>
      </c>
      <c r="AF17" s="361">
        <f>+ciselniky!C21</f>
        <v>0.2</v>
      </c>
      <c r="AG17" s="361">
        <f>+ciselniky!D21</f>
        <v>0.5</v>
      </c>
      <c r="AH17" s="361">
        <f>+ciselniky!E21</f>
        <v>0.5</v>
      </c>
      <c r="AI17" s="361">
        <f>+ciselniky!F21</f>
        <v>0</v>
      </c>
      <c r="AJ17" s="203" t="str">
        <f>+ciselniky!G21</f>
        <v>K</v>
      </c>
    </row>
    <row r="18" spans="1:39">
      <c r="A18" s="217">
        <f t="shared" si="0"/>
        <v>0</v>
      </c>
      <c r="B18" s="218"/>
      <c r="C18" s="56"/>
      <c r="D18" s="56"/>
      <c r="E18" s="56"/>
      <c r="F18" s="56"/>
      <c r="AD18" s="203" t="str">
        <f>+ciselniky!A22</f>
        <v>bedminton</v>
      </c>
      <c r="AE18" s="203" t="str">
        <f>+ciselniky!B22</f>
        <v>bedminton</v>
      </c>
      <c r="AF18" s="361">
        <f>+ciselniky!C22</f>
        <v>1</v>
      </c>
      <c r="AG18" s="361">
        <f>+ciselniky!D22</f>
        <v>0.4</v>
      </c>
      <c r="AH18" s="361">
        <f>+ciselniky!E22</f>
        <v>0.4</v>
      </c>
      <c r="AI18" s="361">
        <f>+ciselniky!F22</f>
        <v>0.2</v>
      </c>
      <c r="AJ18" s="203" t="str">
        <f>+ciselniky!G22</f>
        <v>I</v>
      </c>
    </row>
    <row r="19" spans="1:39">
      <c r="A19" s="217">
        <f t="shared" si="0"/>
        <v>0</v>
      </c>
      <c r="B19" s="218"/>
      <c r="C19" s="56"/>
      <c r="D19" s="56"/>
      <c r="E19" s="56"/>
      <c r="F19" s="56"/>
      <c r="AD19" s="203" t="str">
        <f>+ciselniky!A23</f>
        <v>biatlon</v>
      </c>
      <c r="AE19" s="203" t="str">
        <f>+ciselniky!B23</f>
        <v>biatlon</v>
      </c>
      <c r="AF19" s="361">
        <f>+ciselniky!C23</f>
        <v>0.8</v>
      </c>
      <c r="AG19" s="361">
        <f>+ciselniky!D23</f>
        <v>0.4</v>
      </c>
      <c r="AH19" s="361">
        <f>+ciselniky!E23</f>
        <v>0.4</v>
      </c>
      <c r="AI19" s="361">
        <f>+ciselniky!F23</f>
        <v>0.2</v>
      </c>
      <c r="AJ19" s="203" t="str">
        <f>+ciselniky!G23</f>
        <v>I</v>
      </c>
    </row>
    <row r="20" spans="1:39">
      <c r="A20" s="217">
        <f t="shared" si="0"/>
        <v>0</v>
      </c>
      <c r="B20" s="218"/>
      <c r="C20" s="56"/>
      <c r="D20" s="56"/>
      <c r="E20" s="56"/>
      <c r="F20" s="56"/>
      <c r="AD20" s="203" t="str">
        <f>+ciselniky!A24</f>
        <v>biatlon</v>
      </c>
      <c r="AE20" s="203" t="str">
        <f>+ciselniky!B24</f>
        <v>letný biatlon</v>
      </c>
      <c r="AF20" s="361">
        <f>+ciselniky!C24</f>
        <v>0.2</v>
      </c>
      <c r="AG20" s="361">
        <f>+ciselniky!D24</f>
        <v>0.5</v>
      </c>
      <c r="AH20" s="361">
        <f>+ciselniky!E24</f>
        <v>0.5</v>
      </c>
      <c r="AI20" s="361">
        <f>+ciselniky!F24</f>
        <v>0</v>
      </c>
      <c r="AJ20" s="203" t="str">
        <f>+ciselniky!G24</f>
        <v>I</v>
      </c>
    </row>
    <row r="21" spans="1:39">
      <c r="A21" s="217">
        <f t="shared" si="0"/>
        <v>0</v>
      </c>
      <c r="B21" s="218"/>
      <c r="C21" s="56"/>
      <c r="D21" s="56"/>
      <c r="E21" s="56"/>
      <c r="F21" s="56"/>
      <c r="AD21" s="203" t="str">
        <f>+ciselniky!A25</f>
        <v>biliard</v>
      </c>
      <c r="AE21" s="203" t="str">
        <f>+ciselniky!B25</f>
        <v>pool</v>
      </c>
      <c r="AF21" s="361">
        <f>+ciselniky!C25</f>
        <v>0.5</v>
      </c>
      <c r="AG21" s="361">
        <f>+ciselniky!D25</f>
        <v>0.9</v>
      </c>
      <c r="AH21" s="361">
        <f>+ciselniky!E25</f>
        <v>0.1</v>
      </c>
      <c r="AI21" s="361">
        <f>+ciselniky!F25</f>
        <v>0</v>
      </c>
      <c r="AJ21" s="203" t="str">
        <f>+ciselniky!G25</f>
        <v>I</v>
      </c>
    </row>
    <row r="22" spans="1:39">
      <c r="A22" s="217">
        <f t="shared" si="0"/>
        <v>0</v>
      </c>
      <c r="B22" s="218"/>
      <c r="C22" s="56"/>
      <c r="D22" s="56"/>
      <c r="E22" s="56"/>
      <c r="F22" s="56"/>
      <c r="AD22" s="203" t="str">
        <f>+ciselniky!A26</f>
        <v>biliard</v>
      </c>
      <c r="AE22" s="203" t="str">
        <f>+ciselniky!B26</f>
        <v>snooker</v>
      </c>
      <c r="AF22" s="361">
        <f>+ciselniky!C26</f>
        <v>0.4</v>
      </c>
      <c r="AG22" s="361">
        <f>+ciselniky!D26</f>
        <v>0.9</v>
      </c>
      <c r="AH22" s="361">
        <f>+ciselniky!E26</f>
        <v>0.1</v>
      </c>
      <c r="AI22" s="361">
        <f>+ciselniky!F26</f>
        <v>0</v>
      </c>
      <c r="AJ22" s="203" t="str">
        <f>+ciselniky!G26</f>
        <v>I</v>
      </c>
      <c r="AM22" s="1"/>
    </row>
    <row r="23" spans="1:39">
      <c r="A23" s="217">
        <f t="shared" si="0"/>
        <v>0</v>
      </c>
      <c r="B23" s="218"/>
      <c r="C23" s="56"/>
      <c r="D23" s="56"/>
      <c r="E23" s="56"/>
      <c r="F23" s="56"/>
      <c r="AD23" s="203" t="str">
        <f>+ciselniky!A27</f>
        <v>biliard</v>
      </c>
      <c r="AE23" s="203" t="str">
        <f>+ciselniky!B27</f>
        <v>karambol</v>
      </c>
      <c r="AF23" s="361">
        <f>+ciselniky!C27</f>
        <v>0.1</v>
      </c>
      <c r="AG23" s="361">
        <f>+ciselniky!D27</f>
        <v>0.9</v>
      </c>
      <c r="AH23" s="361">
        <f>+ciselniky!E27</f>
        <v>0.1</v>
      </c>
      <c r="AI23" s="361">
        <f>+ciselniky!F27</f>
        <v>0</v>
      </c>
      <c r="AJ23" s="203" t="str">
        <f>+ciselniky!G27</f>
        <v>I</v>
      </c>
    </row>
    <row r="24" spans="1:39">
      <c r="A24" s="217">
        <f t="shared" si="0"/>
        <v>0</v>
      </c>
      <c r="B24" s="218"/>
      <c r="C24" s="56"/>
      <c r="D24" s="56"/>
      <c r="E24" s="56"/>
      <c r="F24" s="56"/>
      <c r="AD24" s="203" t="str">
        <f>+ciselniky!A28</f>
        <v>boby a skeleton</v>
      </c>
      <c r="AE24" s="203" t="str">
        <f>+ciselniky!B28</f>
        <v>boby</v>
      </c>
      <c r="AF24" s="361">
        <f>+ciselniky!C28</f>
        <v>0.9</v>
      </c>
      <c r="AG24" s="361">
        <f>+ciselniky!D28</f>
        <v>0.8</v>
      </c>
      <c r="AH24" s="361">
        <f>+ciselniky!E28</f>
        <v>0.2</v>
      </c>
      <c r="AI24" s="361">
        <f>+ciselniky!F28</f>
        <v>0</v>
      </c>
      <c r="AJ24" s="203" t="str">
        <f>+ciselniky!G28</f>
        <v>I</v>
      </c>
    </row>
    <row r="25" spans="1:39">
      <c r="A25" s="217">
        <f t="shared" si="0"/>
        <v>0</v>
      </c>
      <c r="B25" s="218"/>
      <c r="C25" s="56"/>
      <c r="D25" s="56"/>
      <c r="E25" s="56"/>
      <c r="F25" s="56"/>
      <c r="AD25" s="203" t="str">
        <f>+ciselniky!A29</f>
        <v>boby a skeleton</v>
      </c>
      <c r="AE25" s="203" t="str">
        <f>+ciselniky!B29</f>
        <v>skeleton</v>
      </c>
      <c r="AF25" s="361">
        <f>+ciselniky!C29</f>
        <v>0.1</v>
      </c>
      <c r="AG25" s="361">
        <f>+ciselniky!D29</f>
        <v>0.5</v>
      </c>
      <c r="AH25" s="361">
        <f>+ciselniky!E29</f>
        <v>0.5</v>
      </c>
      <c r="AI25" s="361">
        <f>+ciselniky!F29</f>
        <v>0</v>
      </c>
      <c r="AJ25" s="203" t="str">
        <f>+ciselniky!G29</f>
        <v>I</v>
      </c>
    </row>
    <row r="26" spans="1:39">
      <c r="A26" s="217">
        <f t="shared" si="0"/>
        <v>0</v>
      </c>
      <c r="B26" s="218"/>
      <c r="C26" s="56"/>
      <c r="D26" s="56"/>
      <c r="E26" s="56"/>
      <c r="F26" s="56"/>
      <c r="AD26" s="203" t="str">
        <f>+ciselniky!A30</f>
        <v>boccia</v>
      </c>
      <c r="AE26" s="203" t="str">
        <f>+ciselniky!B30</f>
        <v>boccia</v>
      </c>
      <c r="AF26" s="361">
        <f>+ciselniky!C30</f>
        <v>1</v>
      </c>
      <c r="AG26" s="361">
        <f>+ciselniky!D30</f>
        <v>0.5</v>
      </c>
      <c r="AH26" s="361">
        <f>+ciselniky!E30</f>
        <v>0.5</v>
      </c>
      <c r="AI26" s="361">
        <f>+ciselniky!F30</f>
        <v>0</v>
      </c>
      <c r="AJ26" s="203" t="str">
        <f>+ciselniky!G30</f>
        <v>I</v>
      </c>
    </row>
    <row r="27" spans="1:39">
      <c r="A27" s="217">
        <f t="shared" si="0"/>
        <v>0</v>
      </c>
      <c r="B27" s="218"/>
      <c r="C27" s="56"/>
      <c r="D27" s="56"/>
      <c r="E27" s="56"/>
      <c r="F27" s="56"/>
      <c r="AD27" s="203" t="str">
        <f>+ciselniky!A31</f>
        <v>boule lyonnaise</v>
      </c>
      <c r="AE27" s="203" t="str">
        <f>+ciselniky!B31</f>
        <v>boule lyonnaise</v>
      </c>
      <c r="AF27" s="361">
        <f>+ciselniky!C31</f>
        <v>1</v>
      </c>
      <c r="AG27" s="361">
        <f>+ciselniky!D31</f>
        <v>0.5</v>
      </c>
      <c r="AH27" s="361">
        <f>+ciselniky!E31</f>
        <v>0.5</v>
      </c>
      <c r="AI27" s="361">
        <f>+ciselniky!F31</f>
        <v>0</v>
      </c>
      <c r="AJ27" s="203" t="str">
        <f>+ciselniky!G31</f>
        <v>I</v>
      </c>
    </row>
    <row r="28" spans="1:39">
      <c r="A28" s="217">
        <f t="shared" si="0"/>
        <v>0</v>
      </c>
      <c r="B28" s="218"/>
      <c r="C28" s="56"/>
      <c r="D28" s="56"/>
      <c r="E28" s="56"/>
      <c r="F28" s="56"/>
      <c r="AD28" s="203" t="str">
        <f>+ciselniky!A32</f>
        <v>bowling</v>
      </c>
      <c r="AE28" s="203" t="str">
        <f>+ciselniky!B32</f>
        <v>bowling</v>
      </c>
      <c r="AF28" s="361">
        <f>+ciselniky!C32</f>
        <v>1</v>
      </c>
      <c r="AG28" s="361">
        <f>+ciselniky!D32</f>
        <v>0.8</v>
      </c>
      <c r="AH28" s="361">
        <f>+ciselniky!E32</f>
        <v>0.2</v>
      </c>
      <c r="AI28" s="361">
        <f>+ciselniky!F32</f>
        <v>0</v>
      </c>
      <c r="AJ28" s="203" t="str">
        <f>+ciselniky!G32</f>
        <v>I</v>
      </c>
    </row>
    <row r="29" spans="1:39">
      <c r="A29" s="217">
        <f t="shared" si="0"/>
        <v>0</v>
      </c>
      <c r="B29" s="218"/>
      <c r="C29" s="56"/>
      <c r="D29" s="56"/>
      <c r="E29" s="56"/>
      <c r="F29" s="56"/>
      <c r="AD29" s="203" t="str">
        <f>+ciselniky!A33</f>
        <v>box</v>
      </c>
      <c r="AE29" s="203" t="str">
        <f>+ciselniky!B33</f>
        <v>box</v>
      </c>
      <c r="AF29" s="361">
        <f>+ciselniky!C33</f>
        <v>1</v>
      </c>
      <c r="AG29" s="361">
        <f>+ciselniky!D33</f>
        <v>0.8</v>
      </c>
      <c r="AH29" s="361">
        <f>+ciselniky!E33</f>
        <v>0.2</v>
      </c>
      <c r="AI29" s="361">
        <f>+ciselniky!F33</f>
        <v>0</v>
      </c>
      <c r="AJ29" s="203" t="str">
        <f>+ciselniky!G33</f>
        <v>I</v>
      </c>
    </row>
    <row r="30" spans="1:39">
      <c r="A30" s="217">
        <f t="shared" si="0"/>
        <v>0</v>
      </c>
      <c r="B30" s="218"/>
      <c r="C30" s="56"/>
      <c r="D30" s="56"/>
      <c r="E30" s="56"/>
      <c r="F30" s="56"/>
      <c r="AD30" s="203" t="str">
        <f>+ciselniky!A34</f>
        <v>bridž</v>
      </c>
      <c r="AE30" s="203" t="str">
        <f>+ciselniky!B34</f>
        <v>bridž</v>
      </c>
      <c r="AF30" s="361">
        <f>+ciselniky!C34</f>
        <v>1</v>
      </c>
      <c r="AG30" s="361">
        <f>+ciselniky!D34</f>
        <v>0.8</v>
      </c>
      <c r="AH30" s="361">
        <f>+ciselniky!E34</f>
        <v>0.15</v>
      </c>
      <c r="AI30" s="361">
        <f>+ciselniky!F34</f>
        <v>0.05</v>
      </c>
      <c r="AJ30" s="203" t="str">
        <f>+ciselniky!G34</f>
        <v>I</v>
      </c>
    </row>
    <row r="31" spans="1:39">
      <c r="A31" s="217">
        <f t="shared" si="0"/>
        <v>0</v>
      </c>
      <c r="B31" s="218"/>
      <c r="C31" s="56"/>
      <c r="D31" s="56"/>
      <c r="E31" s="56"/>
      <c r="F31" s="56"/>
      <c r="AD31" s="203" t="str">
        <f>+ciselniky!A35</f>
        <v>curling</v>
      </c>
      <c r="AE31" s="203" t="str">
        <f>+ciselniky!B35</f>
        <v>curling</v>
      </c>
      <c r="AF31" s="361">
        <f>+ciselniky!C35</f>
        <v>1</v>
      </c>
      <c r="AG31" s="361">
        <f>+ciselniky!D35</f>
        <v>0.3</v>
      </c>
      <c r="AH31" s="361">
        <f>+ciselniky!E35</f>
        <v>0.3</v>
      </c>
      <c r="AI31" s="361">
        <f>+ciselniky!F35</f>
        <v>0.4</v>
      </c>
      <c r="AJ31" s="203" t="str">
        <f>+ciselniky!G35</f>
        <v>K</v>
      </c>
    </row>
    <row r="32" spans="1:39">
      <c r="A32" s="217">
        <f t="shared" si="0"/>
        <v>0</v>
      </c>
      <c r="B32" s="218"/>
      <c r="C32" s="56"/>
      <c r="D32" s="56"/>
      <c r="E32" s="56"/>
      <c r="F32" s="56"/>
      <c r="AD32" s="203" t="str">
        <f>+ciselniky!A36</f>
        <v>cyklistika</v>
      </c>
      <c r="AE32" s="203" t="str">
        <f>+ciselniky!B36</f>
        <v>cestná cyklistika</v>
      </c>
      <c r="AF32" s="361">
        <f>+ciselniky!C36</f>
        <v>0.3</v>
      </c>
      <c r="AG32" s="361">
        <f>+ciselniky!D36</f>
        <v>0.8</v>
      </c>
      <c r="AH32" s="361">
        <f>+ciselniky!E36</f>
        <v>0.2</v>
      </c>
      <c r="AI32" s="361">
        <f>+ciselniky!F36</f>
        <v>0</v>
      </c>
      <c r="AJ32" s="203" t="str">
        <f>+ciselniky!G36</f>
        <v>I</v>
      </c>
    </row>
    <row r="33" spans="1:39">
      <c r="A33" s="217">
        <f t="shared" si="0"/>
        <v>0</v>
      </c>
      <c r="B33" s="218"/>
      <c r="C33" s="56"/>
      <c r="D33" s="56"/>
      <c r="E33" s="56"/>
      <c r="F33" s="56"/>
      <c r="AD33" s="203" t="str">
        <f>+ciselniky!A37</f>
        <v>cyklistika</v>
      </c>
      <c r="AE33" s="203" t="str">
        <f>+ciselniky!B37</f>
        <v>cyklokros</v>
      </c>
      <c r="AF33" s="361">
        <f>+ciselniky!C37</f>
        <v>0.15</v>
      </c>
      <c r="AG33" s="361">
        <f>+ciselniky!D37</f>
        <v>0.7</v>
      </c>
      <c r="AH33" s="361">
        <f>+ciselniky!E37</f>
        <v>0.3</v>
      </c>
      <c r="AI33" s="361">
        <f>+ciselniky!F37</f>
        <v>0</v>
      </c>
      <c r="AJ33" s="203" t="str">
        <f>+ciselniky!G37</f>
        <v>I</v>
      </c>
    </row>
    <row r="34" spans="1:39">
      <c r="AD34" s="203" t="str">
        <f>+ciselniky!A38</f>
        <v>cyklistika</v>
      </c>
      <c r="AE34" s="203" t="str">
        <f>+ciselniky!B38</f>
        <v>dráhová cyklistika</v>
      </c>
      <c r="AF34" s="361">
        <f>+ciselniky!C38</f>
        <v>0.15</v>
      </c>
      <c r="AG34" s="361">
        <f>+ciselniky!D38</f>
        <v>0.5</v>
      </c>
      <c r="AH34" s="361">
        <f>+ciselniky!E38</f>
        <v>0.5</v>
      </c>
      <c r="AI34" s="361">
        <f>+ciselniky!F38</f>
        <v>0</v>
      </c>
      <c r="AJ34" s="203" t="str">
        <f>+ciselniky!G38</f>
        <v>I</v>
      </c>
      <c r="AL34" s="60"/>
      <c r="AM34" s="95"/>
    </row>
    <row r="35" spans="1:39">
      <c r="AD35" s="203" t="str">
        <f>+ciselniky!A39</f>
        <v>cyklistika</v>
      </c>
      <c r="AE35" s="203" t="str">
        <f>+ciselniky!B39</f>
        <v>horská cyklistika</v>
      </c>
      <c r="AF35" s="361">
        <f>+ciselniky!C39</f>
        <v>0.15</v>
      </c>
      <c r="AG35" s="361">
        <f>+ciselniky!D39</f>
        <v>0.7</v>
      </c>
      <c r="AH35" s="361">
        <f>+ciselniky!E39</f>
        <v>0.3</v>
      </c>
      <c r="AI35" s="361">
        <f>+ciselniky!F39</f>
        <v>0</v>
      </c>
      <c r="AJ35" s="203" t="str">
        <f>+ciselniky!G39</f>
        <v>I</v>
      </c>
    </row>
    <row r="36" spans="1:39">
      <c r="AD36" s="203" t="str">
        <f>+ciselniky!A40</f>
        <v>cyklistika</v>
      </c>
      <c r="AE36" s="203" t="str">
        <f>+ciselniky!B40</f>
        <v>BMX Racing+Freestyle</v>
      </c>
      <c r="AF36" s="361">
        <f>+ciselniky!C40</f>
        <v>0.08</v>
      </c>
      <c r="AG36" s="361">
        <f>+ciselniky!D40</f>
        <v>0.6</v>
      </c>
      <c r="AH36" s="361">
        <f>+ciselniky!E40</f>
        <v>0.4</v>
      </c>
      <c r="AI36" s="361">
        <f>+ciselniky!F40</f>
        <v>0</v>
      </c>
      <c r="AJ36" s="203" t="str">
        <f>+ciselniky!G40</f>
        <v>I</v>
      </c>
    </row>
    <row r="37" spans="1:39">
      <c r="AD37" s="203" t="str">
        <f>+ciselniky!A41</f>
        <v>cyklistika</v>
      </c>
      <c r="AE37" s="203" t="str">
        <f>+ciselniky!B41</f>
        <v>BMX Racing</v>
      </c>
      <c r="AF37" s="361">
        <f>+ciselniky!C41</f>
        <v>0.08</v>
      </c>
      <c r="AG37" s="361">
        <f>+ciselniky!D41</f>
        <v>0.5</v>
      </c>
      <c r="AH37" s="361">
        <f>+ciselniky!E41</f>
        <v>0.5</v>
      </c>
      <c r="AI37" s="361">
        <f>+ciselniky!F41</f>
        <v>0</v>
      </c>
      <c r="AJ37" s="203" t="str">
        <f>+ciselniky!G41</f>
        <v>I</v>
      </c>
    </row>
    <row r="38" spans="1:39">
      <c r="AD38" s="203" t="str">
        <f>+ciselniky!A42</f>
        <v>cyklistika</v>
      </c>
      <c r="AE38" s="203" t="str">
        <f>+ciselniky!B42</f>
        <v>cyklotrial</v>
      </c>
      <c r="AF38" s="361">
        <f>+ciselniky!C42</f>
        <v>0.05</v>
      </c>
      <c r="AG38" s="361">
        <f>+ciselniky!D42</f>
        <v>0.5</v>
      </c>
      <c r="AH38" s="361">
        <f>+ciselniky!E42</f>
        <v>0.5</v>
      </c>
      <c r="AI38" s="361">
        <f>+ciselniky!F42</f>
        <v>0</v>
      </c>
      <c r="AJ38" s="203" t="str">
        <f>+ciselniky!G42</f>
        <v>I</v>
      </c>
    </row>
    <row r="39" spans="1:39">
      <c r="AD39" s="203" t="str">
        <f>+ciselniky!A43</f>
        <v>cyklistika</v>
      </c>
      <c r="AE39" s="203" t="str">
        <f>+ciselniky!B43</f>
        <v>sálová cyklistika</v>
      </c>
      <c r="AF39" s="361">
        <f>+ciselniky!C43</f>
        <v>0.04</v>
      </c>
      <c r="AG39" s="361">
        <f>+ciselniky!D43</f>
        <v>0.5</v>
      </c>
      <c r="AH39" s="361">
        <f>+ciselniky!E43</f>
        <v>0.5</v>
      </c>
      <c r="AI39" s="361">
        <f>+ciselniky!F43</f>
        <v>0</v>
      </c>
      <c r="AJ39" s="203" t="str">
        <f>+ciselniky!G43</f>
        <v>I</v>
      </c>
    </row>
    <row r="40" spans="1:39">
      <c r="AD40" s="203" t="str">
        <f>+ciselniky!A44</f>
        <v>dráhový golf</v>
      </c>
      <c r="AE40" s="203" t="str">
        <f>+ciselniky!B44</f>
        <v>dráhový golf</v>
      </c>
      <c r="AF40" s="361">
        <f>+ciselniky!C44</f>
        <v>1</v>
      </c>
      <c r="AG40" s="361">
        <f>+ciselniky!D44</f>
        <v>0.5</v>
      </c>
      <c r="AH40" s="361">
        <f>+ciselniky!E44</f>
        <v>0.3</v>
      </c>
      <c r="AI40" s="361">
        <f>+ciselniky!F44</f>
        <v>0.2</v>
      </c>
      <c r="AJ40" s="203" t="str">
        <f>+ciselniky!G44</f>
        <v>I</v>
      </c>
    </row>
    <row r="41" spans="1:39">
      <c r="AD41" s="203" t="str">
        <f>+ciselniky!A45</f>
        <v>dynamická streľba</v>
      </c>
      <c r="AE41" s="203" t="str">
        <f>+ciselniky!B45</f>
        <v>dynamická streľba</v>
      </c>
      <c r="AF41" s="361">
        <f>+ciselniky!C45</f>
        <v>1</v>
      </c>
      <c r="AG41" s="361">
        <f>+ciselniky!D45</f>
        <v>0.8</v>
      </c>
      <c r="AH41" s="361">
        <f>+ciselniky!E45</f>
        <v>0.2</v>
      </c>
      <c r="AI41" s="361">
        <f>+ciselniky!F45</f>
        <v>0</v>
      </c>
      <c r="AJ41" s="203" t="str">
        <f>+ciselniky!G45</f>
        <v>I</v>
      </c>
    </row>
    <row r="42" spans="1:39">
      <c r="AD42" s="203" t="str">
        <f>+ciselniky!A46</f>
        <v>florbal</v>
      </c>
      <c r="AE42" s="203" t="str">
        <f>+ciselniky!B46</f>
        <v>florbal</v>
      </c>
      <c r="AF42" s="361">
        <f>+ciselniky!C46</f>
        <v>1</v>
      </c>
      <c r="AG42" s="361">
        <f>+ciselniky!D46</f>
        <v>0.5</v>
      </c>
      <c r="AH42" s="361">
        <f>+ciselniky!E46</f>
        <v>0.5</v>
      </c>
      <c r="AI42" s="361">
        <f>+ciselniky!F46</f>
        <v>0</v>
      </c>
      <c r="AJ42" s="203" t="str">
        <f>+ciselniky!G46</f>
        <v>K</v>
      </c>
    </row>
    <row r="43" spans="1:39">
      <c r="AD43" s="203" t="str">
        <f>+ciselniky!A47</f>
        <v>futbal</v>
      </c>
      <c r="AE43" s="203" t="str">
        <f>+ciselniky!B47</f>
        <v>futbal</v>
      </c>
      <c r="AF43" s="361">
        <f>+ciselniky!C47</f>
        <v>0.99</v>
      </c>
      <c r="AG43" s="361">
        <f>+ciselniky!D47</f>
        <v>0.95</v>
      </c>
      <c r="AH43" s="361">
        <f>+ciselniky!E47</f>
        <v>0.05</v>
      </c>
      <c r="AI43" s="361">
        <f>+ciselniky!F47</f>
        <v>0</v>
      </c>
      <c r="AJ43" s="203" t="str">
        <f>+ciselniky!G47</f>
        <v>K</v>
      </c>
    </row>
    <row r="44" spans="1:39">
      <c r="AD44" s="203" t="str">
        <f>+ciselniky!A48</f>
        <v>futbal</v>
      </c>
      <c r="AE44" s="203" t="str">
        <f>+ciselniky!B48</f>
        <v>futsal</v>
      </c>
      <c r="AF44" s="361">
        <f>+ciselniky!C48</f>
        <v>0.01</v>
      </c>
      <c r="AG44" s="361">
        <f>+ciselniky!D48</f>
        <v>1</v>
      </c>
      <c r="AH44" s="361">
        <f>+ciselniky!E48</f>
        <v>0</v>
      </c>
      <c r="AI44" s="361">
        <f>+ciselniky!F48</f>
        <v>0</v>
      </c>
      <c r="AJ44" s="203" t="str">
        <f>+ciselniky!G48</f>
        <v>K</v>
      </c>
    </row>
    <row r="45" spans="1:39">
      <c r="AD45" s="203" t="str">
        <f>+ciselniky!A49</f>
        <v>futbal</v>
      </c>
      <c r="AE45" s="203" t="str">
        <f>+ciselniky!B49</f>
        <v>plážový futbal</v>
      </c>
      <c r="AF45" s="361">
        <f>+ciselniky!C49</f>
        <v>0</v>
      </c>
      <c r="AG45" s="361">
        <f>+ciselniky!D49</f>
        <v>1</v>
      </c>
      <c r="AH45" s="361">
        <f>+ciselniky!E49</f>
        <v>0</v>
      </c>
      <c r="AI45" s="361">
        <f>+ciselniky!F49</f>
        <v>0</v>
      </c>
      <c r="AJ45" s="203" t="str">
        <f>+ciselniky!G49</f>
        <v>K</v>
      </c>
    </row>
    <row r="46" spans="1:39">
      <c r="AD46" s="203" t="str">
        <f>+ciselniky!A50</f>
        <v>go</v>
      </c>
      <c r="AE46" s="203" t="str">
        <f>+ciselniky!B50</f>
        <v>go</v>
      </c>
      <c r="AF46" s="361">
        <f>+ciselniky!C50</f>
        <v>1</v>
      </c>
      <c r="AG46" s="361">
        <f>+ciselniky!D50</f>
        <v>0.6</v>
      </c>
      <c r="AH46" s="361">
        <f>+ciselniky!E50</f>
        <v>0.2</v>
      </c>
      <c r="AI46" s="361">
        <f>+ciselniky!F50</f>
        <v>0.2</v>
      </c>
      <c r="AJ46" s="203" t="str">
        <f>+ciselniky!G50</f>
        <v>I</v>
      </c>
    </row>
    <row r="47" spans="1:39">
      <c r="AD47" s="203" t="str">
        <f>+ciselniky!A51</f>
        <v>golf</v>
      </c>
      <c r="AE47" s="203" t="str">
        <f>+ciselniky!B51</f>
        <v>golf</v>
      </c>
      <c r="AF47" s="361">
        <f>+ciselniky!C51</f>
        <v>1</v>
      </c>
      <c r="AG47" s="361">
        <f>+ciselniky!D51</f>
        <v>0.6</v>
      </c>
      <c r="AH47" s="361">
        <f>+ciselniky!E51</f>
        <v>0.4</v>
      </c>
      <c r="AI47" s="361">
        <f>+ciselniky!F51</f>
        <v>0</v>
      </c>
      <c r="AJ47" s="203" t="str">
        <f>+ciselniky!G51</f>
        <v>I</v>
      </c>
    </row>
    <row r="48" spans="1:39">
      <c r="AD48" s="203" t="str">
        <f>+ciselniky!A52</f>
        <v>gymnastika</v>
      </c>
      <c r="AE48" s="203" t="str">
        <f>+ciselniky!B52</f>
        <v>športová gymnastika</v>
      </c>
      <c r="AF48" s="361">
        <f>+ciselniky!C52</f>
        <v>0.5</v>
      </c>
      <c r="AG48" s="361">
        <f>+ciselniky!D52</f>
        <v>0.5</v>
      </c>
      <c r="AH48" s="361">
        <f>+ciselniky!E52</f>
        <v>0.5</v>
      </c>
      <c r="AI48" s="361">
        <f>+ciselniky!F52</f>
        <v>0</v>
      </c>
      <c r="AJ48" s="203" t="str">
        <f>+ciselniky!G52</f>
        <v>I</v>
      </c>
    </row>
    <row r="49" spans="30:36">
      <c r="AD49" s="203" t="str">
        <f>+ciselniky!A53</f>
        <v>gymnastika</v>
      </c>
      <c r="AE49" s="203" t="str">
        <f>+ciselniky!B53</f>
        <v>moderná gymnastika</v>
      </c>
      <c r="AF49" s="361">
        <f>+ciselniky!C53</f>
        <v>0.35</v>
      </c>
      <c r="AG49" s="361">
        <f>+ciselniky!D53</f>
        <v>0</v>
      </c>
      <c r="AH49" s="361">
        <f>+ciselniky!E53</f>
        <v>1</v>
      </c>
      <c r="AI49" s="361">
        <f>+ciselniky!F53</f>
        <v>0</v>
      </c>
      <c r="AJ49" s="203" t="str">
        <f>+ciselniky!G53</f>
        <v>I</v>
      </c>
    </row>
    <row r="50" spans="30:36">
      <c r="AD50" s="203" t="str">
        <f>+ciselniky!A54</f>
        <v>gymnastika</v>
      </c>
      <c r="AE50" s="203" t="str">
        <f>+ciselniky!B54</f>
        <v>športový aerobik</v>
      </c>
      <c r="AF50" s="361">
        <f>+ciselniky!C54</f>
        <v>0.15</v>
      </c>
      <c r="AG50" s="361">
        <f>+ciselniky!D54</f>
        <v>0.1</v>
      </c>
      <c r="AH50" s="361">
        <f>+ciselniky!E54</f>
        <v>0.9</v>
      </c>
      <c r="AI50" s="361">
        <f>+ciselniky!F54</f>
        <v>0</v>
      </c>
      <c r="AJ50" s="203" t="str">
        <f>+ciselniky!G54</f>
        <v>I</v>
      </c>
    </row>
    <row r="51" spans="30:36">
      <c r="AD51" s="203" t="str">
        <f>+ciselniky!A55</f>
        <v>gymnastika</v>
      </c>
      <c r="AE51" s="203" t="str">
        <f>+ciselniky!B55</f>
        <v>akrobatická gymnastika</v>
      </c>
      <c r="AF51" s="361">
        <f>+ciselniky!C55</f>
        <v>0</v>
      </c>
      <c r="AG51" s="361">
        <f>+ciselniky!D55</f>
        <v>0.5</v>
      </c>
      <c r="AH51" s="361">
        <f>+ciselniky!E55</f>
        <v>0.5</v>
      </c>
      <c r="AI51" s="361">
        <f>+ciselniky!F55</f>
        <v>0</v>
      </c>
      <c r="AJ51" s="203" t="str">
        <f>+ciselniky!G55</f>
        <v>I</v>
      </c>
    </row>
    <row r="52" spans="30:36">
      <c r="AD52" s="203" t="str">
        <f>+ciselniky!A56</f>
        <v>gymnastika</v>
      </c>
      <c r="AE52" s="203" t="str">
        <f>+ciselniky!B56</f>
        <v>gymnastika pre všetkých</v>
      </c>
      <c r="AF52" s="361">
        <f>+ciselniky!C56</f>
        <v>0</v>
      </c>
      <c r="AG52" s="361">
        <f>+ciselniky!D56</f>
        <v>0.5</v>
      </c>
      <c r="AH52" s="361">
        <f>+ciselniky!E56</f>
        <v>0.5</v>
      </c>
      <c r="AI52" s="361">
        <f>+ciselniky!F56</f>
        <v>0</v>
      </c>
      <c r="AJ52" s="203" t="str">
        <f>+ciselniky!G56</f>
        <v>I</v>
      </c>
    </row>
    <row r="53" spans="30:36">
      <c r="AD53" s="203" t="str">
        <f>+ciselniky!A57</f>
        <v>gymnastika</v>
      </c>
      <c r="AE53" s="203" t="str">
        <f>+ciselniky!B57</f>
        <v>skoky na trampolíne</v>
      </c>
      <c r="AF53" s="361">
        <f>+ciselniky!C57</f>
        <v>0</v>
      </c>
      <c r="AG53" s="361">
        <f>+ciselniky!D57</f>
        <v>0.5</v>
      </c>
      <c r="AH53" s="361">
        <f>+ciselniky!E57</f>
        <v>0.5</v>
      </c>
      <c r="AI53" s="361">
        <f>+ciselniky!F57</f>
        <v>0</v>
      </c>
      <c r="AJ53" s="203" t="str">
        <f>+ciselniky!G57</f>
        <v>I</v>
      </c>
    </row>
    <row r="54" spans="30:36">
      <c r="AD54" s="203" t="str">
        <f>+ciselniky!A58</f>
        <v>hádzaná</v>
      </c>
      <c r="AE54" s="203" t="str">
        <f>+ciselniky!B58</f>
        <v>hádzaná</v>
      </c>
      <c r="AF54" s="361">
        <f>+ciselniky!C58</f>
        <v>1</v>
      </c>
      <c r="AG54" s="361">
        <f>+ciselniky!D58</f>
        <v>0.5</v>
      </c>
      <c r="AH54" s="361">
        <f>+ciselniky!E58</f>
        <v>0.5</v>
      </c>
      <c r="AI54" s="361">
        <f>+ciselniky!F58</f>
        <v>0</v>
      </c>
      <c r="AJ54" s="203" t="str">
        <f>+ciselniky!G58</f>
        <v>K</v>
      </c>
    </row>
    <row r="55" spans="30:36">
      <c r="AD55" s="203" t="str">
        <f>+ciselniky!A59</f>
        <v>hádzaná</v>
      </c>
      <c r="AE55" s="203" t="str">
        <f>+ciselniky!B59</f>
        <v>plážová hádzaná</v>
      </c>
      <c r="AF55" s="361">
        <f>+ciselniky!C59</f>
        <v>0</v>
      </c>
      <c r="AG55" s="361">
        <f>+ciselniky!D59</f>
        <v>0.5</v>
      </c>
      <c r="AH55" s="361">
        <f>+ciselniky!E59</f>
        <v>0.5</v>
      </c>
      <c r="AI55" s="361">
        <f>+ciselniky!F59</f>
        <v>0</v>
      </c>
      <c r="AJ55" s="203" t="str">
        <f>+ciselniky!G59</f>
        <v>K</v>
      </c>
    </row>
    <row r="56" spans="30:36">
      <c r="AD56" s="203" t="str">
        <f>+ciselniky!A60</f>
        <v>horolezectvo</v>
      </c>
      <c r="AE56" s="203" t="str">
        <f>+ciselniky!B60</f>
        <v>preteky v ľadovom lezení a drytoolingu</v>
      </c>
      <c r="AF56" s="361">
        <f>+ciselniky!C60</f>
        <v>1</v>
      </c>
      <c r="AG56" s="361">
        <f>+ciselniky!D60</f>
        <v>0.7</v>
      </c>
      <c r="AH56" s="361">
        <f>+ciselniky!E60</f>
        <v>0.3</v>
      </c>
      <c r="AI56" s="361">
        <f>+ciselniky!F60</f>
        <v>0</v>
      </c>
      <c r="AJ56" s="203" t="str">
        <f>+ciselniky!G60</f>
        <v>I</v>
      </c>
    </row>
    <row r="57" spans="30:36">
      <c r="AD57" s="203" t="str">
        <f>+ciselniky!A61</f>
        <v>jachting</v>
      </c>
      <c r="AE57" s="203" t="str">
        <f>+ciselniky!B61</f>
        <v>okruhový jachting</v>
      </c>
      <c r="AF57" s="361">
        <f>+ciselniky!C61</f>
        <v>0.6</v>
      </c>
      <c r="AG57" s="361">
        <f>+ciselniky!D61</f>
        <v>0.45</v>
      </c>
      <c r="AH57" s="361">
        <f>+ciselniky!E61</f>
        <v>0.45</v>
      </c>
      <c r="AI57" s="361">
        <f>+ciselniky!F61</f>
        <v>0.1</v>
      </c>
      <c r="AJ57" s="203" t="str">
        <f>+ciselniky!G61</f>
        <v>I</v>
      </c>
    </row>
    <row r="58" spans="30:36">
      <c r="AD58" s="203" t="str">
        <f>+ciselniky!A62</f>
        <v>jachting</v>
      </c>
      <c r="AE58" s="203" t="str">
        <f>+ciselniky!B62</f>
        <v>windsurfing</v>
      </c>
      <c r="AF58" s="361">
        <f>+ciselniky!C62</f>
        <v>0.3</v>
      </c>
      <c r="AG58" s="361">
        <f>+ciselniky!D62</f>
        <v>0.7</v>
      </c>
      <c r="AH58" s="361">
        <f>+ciselniky!E62</f>
        <v>0.3</v>
      </c>
      <c r="AI58" s="361">
        <f>+ciselniky!F62</f>
        <v>0</v>
      </c>
      <c r="AJ58" s="203" t="str">
        <f>+ciselniky!G62</f>
        <v>I</v>
      </c>
    </row>
    <row r="59" spans="30:36">
      <c r="AD59" s="203" t="str">
        <f>+ciselniky!A63</f>
        <v>jachting</v>
      </c>
      <c r="AE59" s="203" t="str">
        <f>+ciselniky!B63</f>
        <v>námorný a kajutový jachting</v>
      </c>
      <c r="AF59" s="361">
        <f>+ciselniky!C63</f>
        <v>0.05</v>
      </c>
      <c r="AG59" s="361">
        <f>+ciselniky!D63</f>
        <v>0.8</v>
      </c>
      <c r="AH59" s="361">
        <f>+ciselniky!E63</f>
        <v>0.15</v>
      </c>
      <c r="AI59" s="361">
        <f>+ciselniky!F63</f>
        <v>0.05</v>
      </c>
      <c r="AJ59" s="203" t="str">
        <f>+ciselniky!G63</f>
        <v>I</v>
      </c>
    </row>
    <row r="60" spans="30:36">
      <c r="AD60" s="203" t="str">
        <f>+ciselniky!A64</f>
        <v>jachting</v>
      </c>
      <c r="AE60" s="203" t="str">
        <f>+ciselniky!B64</f>
        <v>kiteboarding</v>
      </c>
      <c r="AF60" s="361">
        <f>+ciselniky!C64</f>
        <v>0.04</v>
      </c>
      <c r="AG60" s="361">
        <f>+ciselniky!D64</f>
        <v>0.5</v>
      </c>
      <c r="AH60" s="361">
        <f>+ciselniky!E64</f>
        <v>0.5</v>
      </c>
      <c r="AI60" s="361">
        <f>+ciselniky!F64</f>
        <v>0</v>
      </c>
      <c r="AJ60" s="203" t="str">
        <f>+ciselniky!G64</f>
        <v>I</v>
      </c>
    </row>
    <row r="61" spans="30:36">
      <c r="AD61" s="203" t="str">
        <f>+ciselniky!A65</f>
        <v>jachting</v>
      </c>
      <c r="AE61" s="203" t="str">
        <f>+ciselniky!B65</f>
        <v>rádiom riadené plachetnice</v>
      </c>
      <c r="AF61" s="361">
        <f>+ciselniky!C65</f>
        <v>0.01</v>
      </c>
      <c r="AG61" s="361">
        <f>+ciselniky!D65</f>
        <v>0.8</v>
      </c>
      <c r="AH61" s="361">
        <f>+ciselniky!E65</f>
        <v>0.1</v>
      </c>
      <c r="AI61" s="361">
        <f>+ciselniky!F65</f>
        <v>0.1</v>
      </c>
      <c r="AJ61" s="203" t="str">
        <f>+ciselniky!G65</f>
        <v>I</v>
      </c>
    </row>
    <row r="62" spans="30:36">
      <c r="AD62" s="203" t="str">
        <f>+ciselniky!A66</f>
        <v>jachting</v>
      </c>
      <c r="AE62" s="203" t="str">
        <f>+ciselniky!B66</f>
        <v>jachting na ľade</v>
      </c>
      <c r="AF62" s="361">
        <f>+ciselniky!C66</f>
        <v>0</v>
      </c>
      <c r="AG62" s="361">
        <f>+ciselniky!D66</f>
        <v>0.5</v>
      </c>
      <c r="AH62" s="361">
        <f>+ciselniky!E66</f>
        <v>0.5</v>
      </c>
      <c r="AI62" s="361">
        <f>+ciselniky!F66</f>
        <v>0</v>
      </c>
      <c r="AJ62" s="203" t="str">
        <f>+ciselniky!G66</f>
        <v>I</v>
      </c>
    </row>
    <row r="63" spans="30:36">
      <c r="AD63" s="203" t="str">
        <f>+ciselniky!A67</f>
        <v>jazdectvo</v>
      </c>
      <c r="AE63" s="203" t="str">
        <f>+ciselniky!B67</f>
        <v>skoky</v>
      </c>
      <c r="AF63" s="361">
        <f>+ciselniky!C67</f>
        <v>0.28000000000000003</v>
      </c>
      <c r="AG63" s="361">
        <f>+ciselniky!D67</f>
        <v>0</v>
      </c>
      <c r="AH63" s="361">
        <f>+ciselniky!E67</f>
        <v>0</v>
      </c>
      <c r="AI63" s="361">
        <f>+ciselniky!F67</f>
        <v>1</v>
      </c>
      <c r="AJ63" s="203" t="str">
        <f>+ciselniky!G67</f>
        <v>I</v>
      </c>
    </row>
    <row r="64" spans="30:36">
      <c r="AD64" s="203" t="str">
        <f>+ciselniky!A68</f>
        <v>jazdectvo</v>
      </c>
      <c r="AE64" s="203" t="str">
        <f>+ciselniky!B68</f>
        <v>voltíž</v>
      </c>
      <c r="AF64" s="361">
        <f>+ciselniky!C68</f>
        <v>0.25</v>
      </c>
      <c r="AG64" s="361">
        <f>+ciselniky!D68</f>
        <v>0.5</v>
      </c>
      <c r="AH64" s="361">
        <f>+ciselniky!E68</f>
        <v>0.5</v>
      </c>
      <c r="AI64" s="361">
        <f>+ciselniky!F68</f>
        <v>0</v>
      </c>
      <c r="AJ64" s="203" t="str">
        <f>+ciselniky!G68</f>
        <v>I</v>
      </c>
    </row>
    <row r="65" spans="30:36">
      <c r="AD65" s="203" t="str">
        <f>+ciselniky!A69</f>
        <v>jazdectvo</v>
      </c>
      <c r="AE65" s="203" t="str">
        <f>+ciselniky!B69</f>
        <v>drezúra</v>
      </c>
      <c r="AF65" s="361">
        <f>+ciselniky!C69</f>
        <v>0.2</v>
      </c>
      <c r="AG65" s="361">
        <f>+ciselniky!D69</f>
        <v>0</v>
      </c>
      <c r="AH65" s="361">
        <f>+ciselniky!E69</f>
        <v>0</v>
      </c>
      <c r="AI65" s="361">
        <f>+ciselniky!F69</f>
        <v>1</v>
      </c>
      <c r="AJ65" s="203" t="str">
        <f>+ciselniky!G69</f>
        <v>I</v>
      </c>
    </row>
    <row r="66" spans="30:36">
      <c r="AD66" s="203" t="str">
        <f>+ciselniky!A70</f>
        <v>jazdectvo</v>
      </c>
      <c r="AE66" s="203" t="str">
        <f>+ciselniky!B70</f>
        <v>vytrvalosť</v>
      </c>
      <c r="AF66" s="361">
        <f>+ciselniky!C70</f>
        <v>0.15</v>
      </c>
      <c r="AG66" s="361">
        <f>+ciselniky!D70</f>
        <v>0</v>
      </c>
      <c r="AH66" s="361">
        <f>+ciselniky!E70</f>
        <v>0</v>
      </c>
      <c r="AI66" s="361">
        <f>+ciselniky!F70</f>
        <v>1</v>
      </c>
      <c r="AJ66" s="203" t="str">
        <f>+ciselniky!G70</f>
        <v>I</v>
      </c>
    </row>
    <row r="67" spans="30:36">
      <c r="AD67" s="203" t="str">
        <f>+ciselniky!A71</f>
        <v>jazdectvo</v>
      </c>
      <c r="AE67" s="203" t="str">
        <f>+ciselniky!B71</f>
        <v>záprahy</v>
      </c>
      <c r="AF67" s="361">
        <f>+ciselniky!C71</f>
        <v>0.06</v>
      </c>
      <c r="AG67" s="361">
        <f>+ciselniky!D71</f>
        <v>0</v>
      </c>
      <c r="AH67" s="361">
        <f>+ciselniky!E71</f>
        <v>0</v>
      </c>
      <c r="AI67" s="361">
        <f>+ciselniky!F71</f>
        <v>1</v>
      </c>
      <c r="AJ67" s="203" t="str">
        <f>+ciselniky!G71</f>
        <v>I</v>
      </c>
    </row>
    <row r="68" spans="30:36">
      <c r="AD68" s="203" t="str">
        <f>+ciselniky!A72</f>
        <v>jazdectvo</v>
      </c>
      <c r="AE68" s="203" t="str">
        <f>+ciselniky!B72</f>
        <v>všestrannosť</v>
      </c>
      <c r="AF68" s="361">
        <f>+ciselniky!C72</f>
        <v>0.05</v>
      </c>
      <c r="AG68" s="361">
        <f>+ciselniky!D72</f>
        <v>0</v>
      </c>
      <c r="AH68" s="361">
        <f>+ciselniky!E72</f>
        <v>0</v>
      </c>
      <c r="AI68" s="361">
        <f>+ciselniky!F72</f>
        <v>1</v>
      </c>
      <c r="AJ68" s="203" t="str">
        <f>+ciselniky!G72</f>
        <v>I</v>
      </c>
    </row>
    <row r="69" spans="30:36">
      <c r="AD69" s="203" t="str">
        <f>+ciselniky!A73</f>
        <v>jazdectvo</v>
      </c>
      <c r="AE69" s="203" t="str">
        <f>+ciselniky!B73</f>
        <v>reining</v>
      </c>
      <c r="AF69" s="361">
        <f>+ciselniky!C73</f>
        <v>0.01</v>
      </c>
      <c r="AG69" s="361">
        <f>+ciselniky!D73</f>
        <v>0</v>
      </c>
      <c r="AH69" s="361">
        <f>+ciselniky!E73</f>
        <v>0</v>
      </c>
      <c r="AI69" s="361">
        <f>+ciselniky!F73</f>
        <v>1</v>
      </c>
      <c r="AJ69" s="203" t="str">
        <f>+ciselniky!G73</f>
        <v>I</v>
      </c>
    </row>
    <row r="70" spans="30:36">
      <c r="AD70" s="203" t="str">
        <f>+ciselniky!A74</f>
        <v>judo</v>
      </c>
      <c r="AE70" s="203" t="str">
        <f>+ciselniky!B74</f>
        <v>judo</v>
      </c>
      <c r="AF70" s="361">
        <f>+ciselniky!C74</f>
        <v>1</v>
      </c>
      <c r="AG70" s="361">
        <f>+ciselniky!D74</f>
        <v>0.5</v>
      </c>
      <c r="AH70" s="361">
        <f>+ciselniky!E74</f>
        <v>0.5</v>
      </c>
      <c r="AI70" s="361">
        <f>+ciselniky!F74</f>
        <v>0</v>
      </c>
      <c r="AJ70" s="203" t="str">
        <f>+ciselniky!G74</f>
        <v>I</v>
      </c>
    </row>
    <row r="71" spans="30:36">
      <c r="AD71" s="203" t="str">
        <f>+ciselniky!A75</f>
        <v>ju-jitsu</v>
      </c>
      <c r="AE71" s="203" t="str">
        <f>+ciselniky!B75</f>
        <v>ju-jitsu</v>
      </c>
      <c r="AF71" s="361">
        <f>+ciselniky!C75</f>
        <v>1</v>
      </c>
      <c r="AG71" s="361">
        <f>+ciselniky!D75</f>
        <v>0.5</v>
      </c>
      <c r="AH71" s="361">
        <f>+ciselniky!E75</f>
        <v>0.5</v>
      </c>
      <c r="AI71" s="361">
        <f>+ciselniky!F75</f>
        <v>0</v>
      </c>
      <c r="AJ71" s="203" t="str">
        <f>+ciselniky!G75</f>
        <v>I</v>
      </c>
    </row>
    <row r="72" spans="30:36">
      <c r="AD72" s="203" t="str">
        <f>+ciselniky!A76</f>
        <v>kanoistika</v>
      </c>
      <c r="AE72" s="203" t="str">
        <f>+ciselniky!B76</f>
        <v>rýchlostná kanoistika</v>
      </c>
      <c r="AF72" s="361">
        <f>+ciselniky!C76</f>
        <v>0.5</v>
      </c>
      <c r="AG72" s="361">
        <f>+ciselniky!D76</f>
        <v>0.6</v>
      </c>
      <c r="AH72" s="361">
        <f>+ciselniky!E76</f>
        <v>0.4</v>
      </c>
      <c r="AI72" s="361">
        <f>+ciselniky!F76</f>
        <v>0</v>
      </c>
      <c r="AJ72" s="203" t="str">
        <f>+ciselniky!G76</f>
        <v>I</v>
      </c>
    </row>
    <row r="73" spans="30:36">
      <c r="AD73" s="203" t="str">
        <f>+ciselniky!A77</f>
        <v>kanoistika</v>
      </c>
      <c r="AE73" s="203" t="str">
        <f>+ciselniky!B77</f>
        <v>vodný slalom</v>
      </c>
      <c r="AF73" s="361">
        <f>+ciselniky!C77</f>
        <v>0.5</v>
      </c>
      <c r="AG73" s="361">
        <f>+ciselniky!D77</f>
        <v>0.5</v>
      </c>
      <c r="AH73" s="361">
        <f>+ciselniky!E77</f>
        <v>0.5</v>
      </c>
      <c r="AI73" s="361">
        <f>+ciselniky!F77</f>
        <v>0</v>
      </c>
      <c r="AJ73" s="203" t="str">
        <f>+ciselniky!G77</f>
        <v>I</v>
      </c>
    </row>
    <row r="74" spans="30:36">
      <c r="AD74" s="203" t="str">
        <f>+ciselniky!A78</f>
        <v>karate</v>
      </c>
      <c r="AE74" s="203" t="str">
        <f>+ciselniky!B78</f>
        <v>karate</v>
      </c>
      <c r="AF74" s="361">
        <f>+ciselniky!C78</f>
        <v>1</v>
      </c>
      <c r="AG74" s="361">
        <f>+ciselniky!D78</f>
        <v>0.5</v>
      </c>
      <c r="AH74" s="361">
        <f>+ciselniky!E78</f>
        <v>0.5</v>
      </c>
      <c r="AI74" s="361">
        <f>+ciselniky!F78</f>
        <v>0</v>
      </c>
      <c r="AJ74" s="203" t="str">
        <f>+ciselniky!G78</f>
        <v>I</v>
      </c>
    </row>
    <row r="75" spans="30:36">
      <c r="AD75" s="203" t="str">
        <f>+ciselniky!A79</f>
        <v>kickbox</v>
      </c>
      <c r="AE75" s="203" t="str">
        <f>+ciselniky!B79</f>
        <v>kickbox</v>
      </c>
      <c r="AF75" s="361">
        <f>+ciselniky!C79</f>
        <v>1</v>
      </c>
      <c r="AG75" s="361">
        <f>+ciselniky!D79</f>
        <v>0.5</v>
      </c>
      <c r="AH75" s="361">
        <f>+ciselniky!E79</f>
        <v>0.5</v>
      </c>
      <c r="AI75" s="361">
        <f>+ciselniky!F79</f>
        <v>0</v>
      </c>
      <c r="AJ75" s="203" t="str">
        <f>+ciselniky!G79</f>
        <v>I</v>
      </c>
    </row>
    <row r="76" spans="30:36">
      <c r="AD76" s="203" t="str">
        <f>+ciselniky!A80</f>
        <v>kolieskové korčuľovanie</v>
      </c>
      <c r="AE76" s="203" t="str">
        <f>+ciselniky!B80</f>
        <v>skejtbord</v>
      </c>
      <c r="AF76" s="361">
        <f>+ciselniky!C80</f>
        <v>0.43</v>
      </c>
      <c r="AG76" s="361">
        <f>+ciselniky!D80</f>
        <v>0.6</v>
      </c>
      <c r="AH76" s="361">
        <f>+ciselniky!E80</f>
        <v>0.4</v>
      </c>
      <c r="AI76" s="361">
        <f>+ciselniky!F80</f>
        <v>0</v>
      </c>
      <c r="AJ76" s="203" t="str">
        <f>+ciselniky!G80</f>
        <v>I</v>
      </c>
    </row>
    <row r="77" spans="30:36">
      <c r="AD77" s="203" t="str">
        <f>+ciselniky!A81</f>
        <v>kolieskové korčuľovanie</v>
      </c>
      <c r="AE77" s="203" t="str">
        <f>+ciselniky!B81</f>
        <v>inline hokej</v>
      </c>
      <c r="AF77" s="361">
        <f>+ciselniky!C81</f>
        <v>0.21</v>
      </c>
      <c r="AG77" s="361">
        <f>+ciselniky!D81</f>
        <v>1</v>
      </c>
      <c r="AH77" s="361">
        <f>+ciselniky!E81</f>
        <v>0</v>
      </c>
      <c r="AI77" s="361">
        <f>+ciselniky!F81</f>
        <v>0</v>
      </c>
      <c r="AJ77" s="203" t="str">
        <f>+ciselniky!G81</f>
        <v>K</v>
      </c>
    </row>
    <row r="78" spans="30:36">
      <c r="AD78" s="203" t="str">
        <f>+ciselniky!A82</f>
        <v>kolieskové korčuľovanie</v>
      </c>
      <c r="AE78" s="203" t="str">
        <f>+ciselniky!B82</f>
        <v>inline rýchlostné korčuľovanie</v>
      </c>
      <c r="AF78" s="361">
        <f>+ciselniky!C82</f>
        <v>0.21</v>
      </c>
      <c r="AG78" s="361">
        <f>+ciselniky!D82</f>
        <v>0.51</v>
      </c>
      <c r="AH78" s="361">
        <f>+ciselniky!E82</f>
        <v>0.49</v>
      </c>
      <c r="AI78" s="361">
        <f>+ciselniky!F82</f>
        <v>0</v>
      </c>
      <c r="AJ78" s="203" t="str">
        <f>+ciselniky!G82</f>
        <v>I</v>
      </c>
    </row>
    <row r="79" spans="30:36">
      <c r="AD79" s="203" t="str">
        <f>+ciselniky!A83</f>
        <v>kolieskové korčuľovanie</v>
      </c>
      <c r="AE79" s="203" t="str">
        <f>+ciselniky!B83</f>
        <v>inline zjazd</v>
      </c>
      <c r="AF79" s="361">
        <f>+ciselniky!C83</f>
        <v>0.15</v>
      </c>
      <c r="AG79" s="361">
        <f>+ciselniky!D83</f>
        <v>0.66</v>
      </c>
      <c r="AH79" s="361">
        <f>+ciselniky!E83</f>
        <v>0.33</v>
      </c>
      <c r="AI79" s="361">
        <f>+ciselniky!F83</f>
        <v>0.01</v>
      </c>
      <c r="AJ79" s="203" t="str">
        <f>+ciselniky!G83</f>
        <v>I</v>
      </c>
    </row>
    <row r="80" spans="30:36">
      <c r="AD80" s="203" t="str">
        <f>+ciselniky!A84</f>
        <v>kolieskové korčuľovanie</v>
      </c>
      <c r="AE80" s="203" t="str">
        <f>+ciselniky!B84</f>
        <v>inline krasokorčuľovanie</v>
      </c>
      <c r="AF80" s="361">
        <f>+ciselniky!C84</f>
        <v>0</v>
      </c>
      <c r="AG80" s="361">
        <f>+ciselniky!D84</f>
        <v>0</v>
      </c>
      <c r="AH80" s="361">
        <f>+ciselniky!E84</f>
        <v>0</v>
      </c>
      <c r="AI80" s="361">
        <f>+ciselniky!F84</f>
        <v>0</v>
      </c>
      <c r="AJ80" s="203" t="str">
        <f>+ciselniky!G84</f>
        <v>I</v>
      </c>
    </row>
    <row r="81" spans="30:36">
      <c r="AD81" s="203" t="str">
        <f>+ciselniky!A85</f>
        <v>kolieskové korčuľovanie</v>
      </c>
      <c r="AE81" s="203" t="str">
        <f>+ciselniky!B85</f>
        <v>inline voľný štýl</v>
      </c>
      <c r="AF81" s="361">
        <f>+ciselniky!C85</f>
        <v>0</v>
      </c>
      <c r="AG81" s="361">
        <f>+ciselniky!D85</f>
        <v>0</v>
      </c>
      <c r="AH81" s="361">
        <f>+ciselniky!E85</f>
        <v>0</v>
      </c>
      <c r="AI81" s="361">
        <f>+ciselniky!F85</f>
        <v>0</v>
      </c>
      <c r="AJ81" s="203" t="str">
        <f>+ciselniky!G85</f>
        <v>I</v>
      </c>
    </row>
    <row r="82" spans="30:36">
      <c r="AD82" s="203" t="str">
        <f>+ciselniky!A86</f>
        <v>korfbal</v>
      </c>
      <c r="AE82" s="203" t="str">
        <f>+ciselniky!B86</f>
        <v>korfbal</v>
      </c>
      <c r="AF82" s="361">
        <f>+ciselniky!C86</f>
        <v>1</v>
      </c>
      <c r="AG82" s="361">
        <f>+ciselniky!D86</f>
        <v>0</v>
      </c>
      <c r="AH82" s="361">
        <f>+ciselniky!E86</f>
        <v>0</v>
      </c>
      <c r="AI82" s="361">
        <f>+ciselniky!F86</f>
        <v>1</v>
      </c>
      <c r="AJ82" s="203" t="str">
        <f>+ciselniky!G86</f>
        <v>K</v>
      </c>
    </row>
    <row r="83" spans="30:36">
      <c r="AD83" s="203" t="str">
        <f>+ciselniky!A87</f>
        <v>krasokorčuľovanie</v>
      </c>
      <c r="AE83" s="203" t="str">
        <f>+ciselniky!B87</f>
        <v>krasokorčuľovanie</v>
      </c>
      <c r="AF83" s="361">
        <f>+ciselniky!C87</f>
        <v>1</v>
      </c>
      <c r="AG83" s="361">
        <f>+ciselniky!D87</f>
        <v>0.2</v>
      </c>
      <c r="AH83" s="361">
        <f>+ciselniky!E87</f>
        <v>0.2</v>
      </c>
      <c r="AI83" s="361">
        <f>+ciselniky!F87</f>
        <v>0.6</v>
      </c>
      <c r="AJ83" s="203" t="str">
        <f>+ciselniky!G87</f>
        <v>I</v>
      </c>
    </row>
    <row r="84" spans="30:36">
      <c r="AD84" s="203" t="str">
        <f>+ciselniky!A88</f>
        <v>krasokorčuľovanie</v>
      </c>
      <c r="AE84" s="203" t="str">
        <f>+ciselniky!B88</f>
        <v>synchronizované korčuľovanie</v>
      </c>
      <c r="AF84" s="361">
        <f>+ciselniky!C88</f>
        <v>0</v>
      </c>
      <c r="AG84" s="361">
        <f>+ciselniky!D88</f>
        <v>0</v>
      </c>
      <c r="AH84" s="361">
        <f>+ciselniky!E88</f>
        <v>0</v>
      </c>
      <c r="AI84" s="361">
        <f>+ciselniky!F88</f>
        <v>1</v>
      </c>
      <c r="AJ84" s="203" t="str">
        <f>+ciselniky!G88</f>
        <v>I</v>
      </c>
    </row>
    <row r="85" spans="30:36">
      <c r="AD85" s="203" t="str">
        <f>+ciselniky!A89</f>
        <v>kulturistika a fitnes</v>
      </c>
      <c r="AE85" s="203" t="str">
        <f>+ciselniky!B89</f>
        <v>fitnes</v>
      </c>
      <c r="AF85" s="361">
        <f>+ciselniky!C89</f>
        <v>0.4</v>
      </c>
      <c r="AG85" s="361">
        <f>+ciselniky!D89</f>
        <v>0.05</v>
      </c>
      <c r="AH85" s="361">
        <f>+ciselniky!E89</f>
        <v>0.95</v>
      </c>
      <c r="AI85" s="361">
        <f>+ciselniky!F89</f>
        <v>0</v>
      </c>
      <c r="AJ85" s="203" t="str">
        <f>+ciselniky!G89</f>
        <v>I</v>
      </c>
    </row>
    <row r="86" spans="30:36">
      <c r="AD86" s="203" t="str">
        <f>+ciselniky!A90</f>
        <v>kulturistika a fitnes</v>
      </c>
      <c r="AE86" s="203" t="str">
        <f>+ciselniky!B90</f>
        <v>klasická kulturistika</v>
      </c>
      <c r="AF86" s="361">
        <f>+ciselniky!C90</f>
        <v>0.3</v>
      </c>
      <c r="AG86" s="361">
        <f>+ciselniky!D90</f>
        <v>1</v>
      </c>
      <c r="AH86" s="361">
        <f>+ciselniky!E90</f>
        <v>0</v>
      </c>
      <c r="AI86" s="361">
        <f>+ciselniky!F90</f>
        <v>0</v>
      </c>
      <c r="AJ86" s="203" t="str">
        <f>+ciselniky!G90</f>
        <v>I</v>
      </c>
    </row>
    <row r="87" spans="30:36">
      <c r="AD87" s="203" t="str">
        <f>+ciselniky!A91</f>
        <v>kulturistika a fitnes</v>
      </c>
      <c r="AE87" s="203" t="str">
        <f>+ciselniky!B91</f>
        <v>kulturistika</v>
      </c>
      <c r="AF87" s="361">
        <f>+ciselniky!C91</f>
        <v>0.2</v>
      </c>
      <c r="AG87" s="361">
        <f>+ciselniky!D91</f>
        <v>0.8</v>
      </c>
      <c r="AH87" s="361">
        <f>+ciselniky!E91</f>
        <v>0.2</v>
      </c>
      <c r="AI87" s="361">
        <f>+ciselniky!F91</f>
        <v>0</v>
      </c>
      <c r="AJ87" s="203" t="str">
        <f>+ciselniky!G91</f>
        <v>I</v>
      </c>
    </row>
    <row r="88" spans="30:36">
      <c r="AD88" s="203" t="str">
        <f>+ciselniky!A92</f>
        <v>kulturistika a fitnes</v>
      </c>
      <c r="AE88" s="203" t="str">
        <f>+ciselniky!B92</f>
        <v>bodyfitnes</v>
      </c>
      <c r="AF88" s="361">
        <f>+ciselniky!C92</f>
        <v>0.1</v>
      </c>
      <c r="AG88" s="361">
        <f>+ciselniky!D92</f>
        <v>0</v>
      </c>
      <c r="AH88" s="361">
        <f>+ciselniky!E92</f>
        <v>1</v>
      </c>
      <c r="AI88" s="361">
        <f>+ciselniky!F92</f>
        <v>0</v>
      </c>
      <c r="AJ88" s="203" t="str">
        <f>+ciselniky!G92</f>
        <v>I</v>
      </c>
    </row>
    <row r="89" spans="30:36">
      <c r="AD89" s="203" t="str">
        <f>+ciselniky!A93</f>
        <v>ľadový hokej</v>
      </c>
      <c r="AE89" s="203" t="str">
        <f>+ciselniky!B93</f>
        <v>ľadový hokej</v>
      </c>
      <c r="AF89" s="361">
        <f>+ciselniky!C93</f>
        <v>1</v>
      </c>
      <c r="AG89" s="361">
        <f>+ciselniky!D93</f>
        <v>0.85</v>
      </c>
      <c r="AH89" s="361">
        <f>+ciselniky!E93</f>
        <v>0.15</v>
      </c>
      <c r="AI89" s="361">
        <f>+ciselniky!F93</f>
        <v>0</v>
      </c>
      <c r="AJ89" s="203" t="str">
        <f>+ciselniky!G93</f>
        <v>K</v>
      </c>
    </row>
    <row r="90" spans="30:36">
      <c r="AD90" s="203" t="str">
        <f>+ciselniky!A94</f>
        <v>lakros</v>
      </c>
      <c r="AE90" s="203" t="str">
        <f>+ciselniky!B94</f>
        <v>field lakros</v>
      </c>
      <c r="AF90" s="361">
        <f>+ciselniky!C94</f>
        <v>0.75</v>
      </c>
      <c r="AG90" s="361">
        <f>+ciselniky!D94</f>
        <v>0.7</v>
      </c>
      <c r="AH90" s="361">
        <f>+ciselniky!E94</f>
        <v>0.3</v>
      </c>
      <c r="AI90" s="361">
        <f>+ciselniky!F94</f>
        <v>0</v>
      </c>
      <c r="AJ90" s="203" t="str">
        <f>+ciselniky!G94</f>
        <v>K</v>
      </c>
    </row>
    <row r="91" spans="30:36">
      <c r="AD91" s="203" t="str">
        <f>+ciselniky!A95</f>
        <v>lakros</v>
      </c>
      <c r="AE91" s="203" t="str">
        <f>+ciselniky!B95</f>
        <v>box lakros</v>
      </c>
      <c r="AF91" s="361">
        <f>+ciselniky!C95</f>
        <v>0.25</v>
      </c>
      <c r="AG91" s="361">
        <f>+ciselniky!D95</f>
        <v>1</v>
      </c>
      <c r="AH91" s="361">
        <f>+ciselniky!E95</f>
        <v>0</v>
      </c>
      <c r="AI91" s="361">
        <f>+ciselniky!F95</f>
        <v>0</v>
      </c>
      <c r="AJ91" s="203" t="str">
        <f>+ciselniky!G95</f>
        <v>K</v>
      </c>
    </row>
    <row r="92" spans="30:36">
      <c r="AD92" s="203" t="str">
        <f>+ciselniky!A96</f>
        <v>letecké športy</v>
      </c>
      <c r="AE92" s="203" t="str">
        <f>+ciselniky!B96</f>
        <v>letecké modelárstvo</v>
      </c>
      <c r="AF92" s="361">
        <f>+ciselniky!C96</f>
        <v>0.4</v>
      </c>
      <c r="AG92" s="361">
        <f>+ciselniky!D96</f>
        <v>1</v>
      </c>
      <c r="AH92" s="361">
        <f>+ciselniky!E96</f>
        <v>0</v>
      </c>
      <c r="AI92" s="361">
        <f>+ciselniky!F96</f>
        <v>0</v>
      </c>
      <c r="AJ92" s="203" t="str">
        <f>+ciselniky!G96</f>
        <v>I</v>
      </c>
    </row>
    <row r="93" spans="30:36">
      <c r="AD93" s="203" t="str">
        <f>+ciselniky!A97</f>
        <v>letecké športy</v>
      </c>
      <c r="AE93" s="203" t="str">
        <f>+ciselniky!B97</f>
        <v>padákové lietanie</v>
      </c>
      <c r="AF93" s="361">
        <f>+ciselniky!C97</f>
        <v>0.25</v>
      </c>
      <c r="AG93" s="361">
        <f>+ciselniky!D97</f>
        <v>1</v>
      </c>
      <c r="AH93" s="361">
        <f>+ciselniky!E97</f>
        <v>0</v>
      </c>
      <c r="AI93" s="361">
        <f>+ciselniky!F97</f>
        <v>0</v>
      </c>
      <c r="AJ93" s="203" t="str">
        <f>+ciselniky!G97</f>
        <v>I</v>
      </c>
    </row>
    <row r="94" spans="30:36">
      <c r="AD94" s="203" t="str">
        <f>+ciselniky!A98</f>
        <v>letecké športy</v>
      </c>
      <c r="AE94" s="203" t="str">
        <f>+ciselniky!B98</f>
        <v>všeobecné letectvo</v>
      </c>
      <c r="AF94" s="361">
        <f>+ciselniky!C98</f>
        <v>0.15</v>
      </c>
      <c r="AG94" s="361">
        <f>+ciselniky!D98</f>
        <v>1</v>
      </c>
      <c r="AH94" s="361">
        <f>+ciselniky!E98</f>
        <v>0</v>
      </c>
      <c r="AI94" s="361">
        <f>+ciselniky!F98</f>
        <v>0</v>
      </c>
      <c r="AJ94" s="203" t="str">
        <f>+ciselniky!G98</f>
        <v>I</v>
      </c>
    </row>
    <row r="95" spans="30:36">
      <c r="AD95" s="203" t="str">
        <f>+ciselniky!A99</f>
        <v>letecké športy</v>
      </c>
      <c r="AE95" s="203" t="str">
        <f>+ciselniky!B99</f>
        <v>parašutizmus</v>
      </c>
      <c r="AF95" s="361">
        <f>+ciselniky!C99</f>
        <v>0.1</v>
      </c>
      <c r="AG95" s="361">
        <f>+ciselniky!D99</f>
        <v>1</v>
      </c>
      <c r="AH95" s="361">
        <f>+ciselniky!E99</f>
        <v>0</v>
      </c>
      <c r="AI95" s="361">
        <f>+ciselniky!F99</f>
        <v>0</v>
      </c>
      <c r="AJ95" s="203" t="str">
        <f>+ciselniky!G99</f>
        <v>I</v>
      </c>
    </row>
    <row r="96" spans="30:36">
      <c r="AD96" s="203" t="str">
        <f>+ciselniky!A100</f>
        <v>letecké športy</v>
      </c>
      <c r="AE96" s="203" t="str">
        <f>+ciselniky!B100</f>
        <v>bezmotorové lietanie</v>
      </c>
      <c r="AF96" s="361">
        <f>+ciselniky!C100</f>
        <v>0.06</v>
      </c>
      <c r="AG96" s="361">
        <f>+ciselniky!D100</f>
        <v>1</v>
      </c>
      <c r="AH96" s="361">
        <f>+ciselniky!E100</f>
        <v>0</v>
      </c>
      <c r="AI96" s="361">
        <f>+ciselniky!F100</f>
        <v>0</v>
      </c>
      <c r="AJ96" s="203" t="str">
        <f>+ciselniky!G100</f>
        <v>I</v>
      </c>
    </row>
    <row r="97" spans="30:36">
      <c r="AD97" s="203" t="str">
        <f>+ciselniky!A101</f>
        <v>letecké športy</v>
      </c>
      <c r="AE97" s="203" t="str">
        <f>+ciselniky!B101</f>
        <v>balónové lietanie</v>
      </c>
      <c r="AF97" s="361">
        <f>+ciselniky!C101</f>
        <v>0.01</v>
      </c>
      <c r="AG97" s="361">
        <f>+ciselniky!D101</f>
        <v>1</v>
      </c>
      <c r="AH97" s="361">
        <f>+ciselniky!E101</f>
        <v>0</v>
      </c>
      <c r="AI97" s="361">
        <f>+ciselniky!F101</f>
        <v>0</v>
      </c>
      <c r="AJ97" s="203" t="str">
        <f>+ciselniky!G101</f>
        <v>I</v>
      </c>
    </row>
    <row r="98" spans="30:36">
      <c r="AD98" s="203" t="str">
        <f>+ciselniky!A102</f>
        <v>letecké športy</v>
      </c>
      <c r="AE98" s="203" t="str">
        <f>+ciselniky!B102</f>
        <v>motorová a bezmotorová letecká akrobacia</v>
      </c>
      <c r="AF98" s="361">
        <f>+ciselniky!C102</f>
        <v>0.01</v>
      </c>
      <c r="AG98" s="361">
        <f>+ciselniky!D102</f>
        <v>1</v>
      </c>
      <c r="AH98" s="361">
        <f>+ciselniky!E102</f>
        <v>0</v>
      </c>
      <c r="AI98" s="361">
        <f>+ciselniky!F102</f>
        <v>0</v>
      </c>
      <c r="AJ98" s="203" t="str">
        <f>+ciselniky!G102</f>
        <v>I</v>
      </c>
    </row>
    <row r="99" spans="30:36">
      <c r="AD99" s="203" t="str">
        <f>+ciselniky!A103</f>
        <v>letecké športy</v>
      </c>
      <c r="AE99" s="203" t="str">
        <f>+ciselniky!B103</f>
        <v>motorové závesné/padákové lietanie</v>
      </c>
      <c r="AF99" s="361">
        <f>+ciselniky!C103</f>
        <v>0.01</v>
      </c>
      <c r="AG99" s="361">
        <f>+ciselniky!D103</f>
        <v>1</v>
      </c>
      <c r="AH99" s="361">
        <f>+ciselniky!E103</f>
        <v>0</v>
      </c>
      <c r="AI99" s="361">
        <f>+ciselniky!F103</f>
        <v>0</v>
      </c>
      <c r="AJ99" s="203" t="str">
        <f>+ciselniky!G103</f>
        <v>I</v>
      </c>
    </row>
    <row r="100" spans="30:36">
      <c r="AD100" s="203" t="str">
        <f>+ciselniky!A104</f>
        <v>letecké športy</v>
      </c>
      <c r="AE100" s="203" t="str">
        <f>+ciselniky!B104</f>
        <v>závesné lietanie</v>
      </c>
      <c r="AF100" s="361">
        <f>+ciselniky!C104</f>
        <v>0.01</v>
      </c>
      <c r="AG100" s="361">
        <f>+ciselniky!D104</f>
        <v>1</v>
      </c>
      <c r="AH100" s="361">
        <f>+ciselniky!E104</f>
        <v>0</v>
      </c>
      <c r="AI100" s="361">
        <f>+ciselniky!F104</f>
        <v>0</v>
      </c>
      <c r="AJ100" s="203" t="str">
        <f>+ciselniky!G104</f>
        <v>I</v>
      </c>
    </row>
    <row r="101" spans="30:36">
      <c r="AD101" s="203" t="str">
        <f>+ciselniky!A105</f>
        <v>letecké športy</v>
      </c>
      <c r="AE101" s="203" t="str">
        <f>+ciselniky!B105</f>
        <v>vrtuľníkové lietanie, drony</v>
      </c>
      <c r="AF101" s="361">
        <f>+ciselniky!C105</f>
        <v>0</v>
      </c>
      <c r="AG101" s="361">
        <f>+ciselniky!D105</f>
        <v>1</v>
      </c>
      <c r="AH101" s="361">
        <f>+ciselniky!E105</f>
        <v>0</v>
      </c>
      <c r="AI101" s="361">
        <f>+ciselniky!F105</f>
        <v>0</v>
      </c>
      <c r="AJ101" s="203" t="str">
        <f>+ciselniky!G105</f>
        <v>I</v>
      </c>
    </row>
    <row r="102" spans="30:36">
      <c r="AD102" s="203" t="str">
        <f>+ciselniky!A106</f>
        <v>lukostreľba</v>
      </c>
      <c r="AE102" s="203" t="str">
        <f>+ciselniky!B106</f>
        <v>terčová lukostreľba</v>
      </c>
      <c r="AF102" s="361">
        <f>+ciselniky!C106</f>
        <v>0.7</v>
      </c>
      <c r="AG102" s="361">
        <f>+ciselniky!D106</f>
        <v>0.45</v>
      </c>
      <c r="AH102" s="361">
        <f>+ciselniky!E106</f>
        <v>0.45</v>
      </c>
      <c r="AI102" s="361">
        <f>+ciselniky!F106</f>
        <v>0.1</v>
      </c>
      <c r="AJ102" s="203" t="str">
        <f>+ciselniky!G106</f>
        <v>I</v>
      </c>
    </row>
    <row r="103" spans="30:36">
      <c r="AD103" s="203" t="str">
        <f>+ciselniky!A107</f>
        <v>lukostreľba</v>
      </c>
      <c r="AE103" s="203" t="str">
        <f>+ciselniky!B107</f>
        <v>3D lukostreľba</v>
      </c>
      <c r="AF103" s="361">
        <f>+ciselniky!C107</f>
        <v>0.1</v>
      </c>
      <c r="AG103" s="361">
        <f>+ciselniky!D107</f>
        <v>0.5</v>
      </c>
      <c r="AH103" s="361">
        <f>+ciselniky!E107</f>
        <v>0.5</v>
      </c>
      <c r="AI103" s="361">
        <f>+ciselniky!F107</f>
        <v>0</v>
      </c>
      <c r="AJ103" s="203" t="str">
        <f>+ciselniky!G107</f>
        <v>I</v>
      </c>
    </row>
    <row r="104" spans="30:36">
      <c r="AD104" s="203" t="str">
        <f>+ciselniky!A108</f>
        <v>lukostreľba</v>
      </c>
      <c r="AE104" s="203" t="str">
        <f>+ciselniky!B108</f>
        <v>halová lukostreľba</v>
      </c>
      <c r="AF104" s="361">
        <f>+ciselniky!C108</f>
        <v>0.1</v>
      </c>
      <c r="AG104" s="361">
        <f>+ciselniky!D108</f>
        <v>0.5</v>
      </c>
      <c r="AH104" s="361">
        <f>+ciselniky!E108</f>
        <v>0.5</v>
      </c>
      <c r="AI104" s="361">
        <f>+ciselniky!F108</f>
        <v>0</v>
      </c>
      <c r="AJ104" s="203" t="str">
        <f>+ciselniky!G108</f>
        <v>I</v>
      </c>
    </row>
    <row r="105" spans="30:36">
      <c r="AD105" s="203" t="str">
        <f>+ciselniky!A109</f>
        <v>lukostreľba</v>
      </c>
      <c r="AE105" s="203" t="str">
        <f>+ciselniky!B109</f>
        <v>terénna lukostreľba</v>
      </c>
      <c r="AF105" s="361">
        <f>+ciselniky!C109</f>
        <v>0.1</v>
      </c>
      <c r="AG105" s="361">
        <f>+ciselniky!D109</f>
        <v>0.5</v>
      </c>
      <c r="AH105" s="361">
        <f>+ciselniky!E109</f>
        <v>0.5</v>
      </c>
      <c r="AI105" s="361">
        <f>+ciselniky!F109</f>
        <v>0</v>
      </c>
      <c r="AJ105" s="203" t="str">
        <f>+ciselniky!G109</f>
        <v>I</v>
      </c>
    </row>
    <row r="106" spans="30:36">
      <c r="AD106" s="203" t="str">
        <f>+ciselniky!A110</f>
        <v>lyžovanie</v>
      </c>
      <c r="AE106" s="203" t="str">
        <f>+ciselniky!B110</f>
        <v>zjazdové lyžovanie</v>
      </c>
      <c r="AF106" s="361">
        <f>+ciselniky!C110</f>
        <v>0.35</v>
      </c>
      <c r="AG106" s="361">
        <f>+ciselniky!D110</f>
        <v>0.5</v>
      </c>
      <c r="AH106" s="361">
        <f>+ciselniky!E110</f>
        <v>0.5</v>
      </c>
      <c r="AI106" s="361">
        <f>+ciselniky!F110</f>
        <v>0</v>
      </c>
      <c r="AJ106" s="203" t="str">
        <f>+ciselniky!G110</f>
        <v>I</v>
      </c>
    </row>
    <row r="107" spans="30:36">
      <c r="AD107" s="203" t="str">
        <f>+ciselniky!A111</f>
        <v>lyžovanie</v>
      </c>
      <c r="AE107" s="203" t="str">
        <f>+ciselniky!B111</f>
        <v>bežecké lyžovanie</v>
      </c>
      <c r="AF107" s="361">
        <f>+ciselniky!C111</f>
        <v>0.28000000000000003</v>
      </c>
      <c r="AG107" s="361">
        <f>+ciselniky!D111</f>
        <v>0.5</v>
      </c>
      <c r="AH107" s="361">
        <f>+ciselniky!E111</f>
        <v>0.5</v>
      </c>
      <c r="AI107" s="361">
        <f>+ciselniky!F111</f>
        <v>0</v>
      </c>
      <c r="AJ107" s="203" t="str">
        <f>+ciselniky!G111</f>
        <v>I</v>
      </c>
    </row>
    <row r="108" spans="30:36">
      <c r="AD108" s="203" t="str">
        <f>+ciselniky!A112</f>
        <v>lyžovanie</v>
      </c>
      <c r="AE108" s="203" t="str">
        <f>+ciselniky!B112</f>
        <v>snowboarding</v>
      </c>
      <c r="AF108" s="361">
        <f>+ciselniky!C112</f>
        <v>0.13</v>
      </c>
      <c r="AG108" s="361">
        <f>+ciselniky!D112</f>
        <v>0.5</v>
      </c>
      <c r="AH108" s="361">
        <f>+ciselniky!E112</f>
        <v>0.5</v>
      </c>
      <c r="AI108" s="361">
        <f>+ciselniky!F112</f>
        <v>0</v>
      </c>
      <c r="AJ108" s="203" t="str">
        <f>+ciselniky!G112</f>
        <v>I</v>
      </c>
    </row>
    <row r="109" spans="30:36">
      <c r="AD109" s="203" t="str">
        <f>+ciselniky!A113</f>
        <v>lyžovanie</v>
      </c>
      <c r="AE109" s="203" t="str">
        <f>+ciselniky!B113</f>
        <v>lyžovanie na tráve</v>
      </c>
      <c r="AF109" s="361">
        <f>+ciselniky!C113</f>
        <v>0.08</v>
      </c>
      <c r="AG109" s="361">
        <f>+ciselniky!D113</f>
        <v>0.5</v>
      </c>
      <c r="AH109" s="361">
        <f>+ciselniky!E113</f>
        <v>0.5</v>
      </c>
      <c r="AI109" s="361">
        <f>+ciselniky!F113</f>
        <v>0</v>
      </c>
      <c r="AJ109" s="203" t="str">
        <f>+ciselniky!G113</f>
        <v>I</v>
      </c>
    </row>
    <row r="110" spans="30:36">
      <c r="AD110" s="203" t="str">
        <f>+ciselniky!A114</f>
        <v>lyžovanie</v>
      </c>
      <c r="AE110" s="203" t="str">
        <f>+ciselniky!B114</f>
        <v>voľný štýl lyžovanie</v>
      </c>
      <c r="AF110" s="361">
        <f>+ciselniky!C114</f>
        <v>0.08</v>
      </c>
      <c r="AG110" s="361">
        <f>+ciselniky!D114</f>
        <v>0.5</v>
      </c>
      <c r="AH110" s="361">
        <f>+ciselniky!E114</f>
        <v>0.5</v>
      </c>
      <c r="AI110" s="361">
        <f>+ciselniky!F114</f>
        <v>0</v>
      </c>
      <c r="AJ110" s="203" t="str">
        <f>+ciselniky!G114</f>
        <v>I</v>
      </c>
    </row>
    <row r="111" spans="30:36">
      <c r="AD111" s="203" t="str">
        <f>+ciselniky!A115</f>
        <v>lyžovanie</v>
      </c>
      <c r="AE111" s="203" t="str">
        <f>+ciselniky!B115</f>
        <v>skoky na lyžiach</v>
      </c>
      <c r="AF111" s="361">
        <f>+ciselniky!C115</f>
        <v>0.04</v>
      </c>
      <c r="AG111" s="361">
        <f>+ciselniky!D115</f>
        <v>0.7</v>
      </c>
      <c r="AH111" s="361">
        <f>+ciselniky!E115</f>
        <v>0.3</v>
      </c>
      <c r="AI111" s="361">
        <f>+ciselniky!F115</f>
        <v>0</v>
      </c>
      <c r="AJ111" s="203" t="str">
        <f>+ciselniky!G115</f>
        <v>I</v>
      </c>
    </row>
    <row r="112" spans="30:36">
      <c r="AD112" s="203" t="str">
        <f>+ciselniky!A116</f>
        <v>lyžovanie</v>
      </c>
      <c r="AE112" s="203" t="str">
        <f>+ciselniky!B116</f>
        <v>lyžovanie telemarkom</v>
      </c>
      <c r="AF112" s="361">
        <f>+ciselniky!C116</f>
        <v>0.02</v>
      </c>
      <c r="AG112" s="361">
        <f>+ciselniky!D116</f>
        <v>0.5</v>
      </c>
      <c r="AH112" s="361">
        <f>+ciselniky!E116</f>
        <v>0.5</v>
      </c>
      <c r="AI112" s="361">
        <f>+ciselniky!F116</f>
        <v>0</v>
      </c>
      <c r="AJ112" s="203" t="str">
        <f>+ciselniky!G116</f>
        <v>I</v>
      </c>
    </row>
    <row r="113" spans="30:36">
      <c r="AD113" s="203" t="str">
        <f>+ciselniky!A117</f>
        <v>lyžovanie</v>
      </c>
      <c r="AE113" s="203" t="str">
        <f>+ciselniky!B117</f>
        <v>rýchlostné lyžovanie</v>
      </c>
      <c r="AF113" s="361">
        <f>+ciselniky!C117</f>
        <v>0.01</v>
      </c>
      <c r="AG113" s="361">
        <f>+ciselniky!D117</f>
        <v>1</v>
      </c>
      <c r="AH113" s="361">
        <f>+ciselniky!E117</f>
        <v>0</v>
      </c>
      <c r="AI113" s="361">
        <f>+ciselniky!F117</f>
        <v>0</v>
      </c>
      <c r="AJ113" s="203" t="str">
        <f>+ciselniky!G117</f>
        <v>I</v>
      </c>
    </row>
    <row r="114" spans="30:36">
      <c r="AD114" s="203" t="str">
        <f>+ciselniky!A118</f>
        <v>lyžovanie</v>
      </c>
      <c r="AE114" s="203" t="str">
        <f>+ciselniky!B118</f>
        <v>severská kombinácia</v>
      </c>
      <c r="AF114" s="361">
        <f>+ciselniky!C118</f>
        <v>0.01</v>
      </c>
      <c r="AG114" s="361">
        <f>+ciselniky!D118</f>
        <v>1</v>
      </c>
      <c r="AH114" s="361">
        <f>+ciselniky!E118</f>
        <v>0</v>
      </c>
      <c r="AI114" s="361">
        <f>+ciselniky!F118</f>
        <v>0</v>
      </c>
      <c r="AJ114" s="203" t="str">
        <f>+ciselniky!G118</f>
        <v>I</v>
      </c>
    </row>
    <row r="115" spans="30:36">
      <c r="AD115" s="203" t="str">
        <f>+ciselniky!A119</f>
        <v>moderný päťboj</v>
      </c>
      <c r="AE115" s="203" t="str">
        <f>+ciselniky!B119</f>
        <v>moderný päťboj</v>
      </c>
      <c r="AF115" s="361">
        <f>+ciselniky!C119</f>
        <v>1</v>
      </c>
      <c r="AG115" s="361">
        <f>+ciselniky!D119</f>
        <v>0.45</v>
      </c>
      <c r="AH115" s="361">
        <f>+ciselniky!E119</f>
        <v>0.45</v>
      </c>
      <c r="AI115" s="361">
        <f>+ciselniky!F119</f>
        <v>0.1</v>
      </c>
      <c r="AJ115" s="203" t="str">
        <f>+ciselniky!G119</f>
        <v>I</v>
      </c>
    </row>
    <row r="116" spans="30:36">
      <c r="AD116" s="203" t="str">
        <f>+ciselniky!A120</f>
        <v>motocyklový šport</v>
      </c>
      <c r="AE116" s="203" t="str">
        <f>+ciselniky!B120</f>
        <v>cestné motocykle</v>
      </c>
      <c r="AF116" s="361">
        <f>+ciselniky!C120</f>
        <v>0.23</v>
      </c>
      <c r="AG116" s="361">
        <f>+ciselniky!D120</f>
        <v>0.95</v>
      </c>
      <c r="AH116" s="361">
        <f>+ciselniky!E120</f>
        <v>0.05</v>
      </c>
      <c r="AI116" s="361">
        <f>+ciselniky!F120</f>
        <v>0</v>
      </c>
      <c r="AJ116" s="203" t="str">
        <f>+ciselniky!G120</f>
        <v>I</v>
      </c>
    </row>
    <row r="117" spans="30:36">
      <c r="AD117" s="203" t="str">
        <f>+ciselniky!A121</f>
        <v>motocyklový šport</v>
      </c>
      <c r="AE117" s="203" t="str">
        <f>+ciselniky!B121</f>
        <v>enduro</v>
      </c>
      <c r="AF117" s="361">
        <f>+ciselniky!C121</f>
        <v>0.23</v>
      </c>
      <c r="AG117" s="361">
        <f>+ciselniky!D121</f>
        <v>0.85</v>
      </c>
      <c r="AH117" s="361">
        <f>+ciselniky!E121</f>
        <v>0.15</v>
      </c>
      <c r="AI117" s="361">
        <f>+ciselniky!F121</f>
        <v>0</v>
      </c>
      <c r="AJ117" s="203" t="str">
        <f>+ciselniky!G121</f>
        <v>I</v>
      </c>
    </row>
    <row r="118" spans="30:36">
      <c r="AD118" s="203" t="str">
        <f>+ciselniky!A122</f>
        <v>motocyklový šport</v>
      </c>
      <c r="AE118" s="203" t="str">
        <f>+ciselniky!B122</f>
        <v>motokros</v>
      </c>
      <c r="AF118" s="361">
        <f>+ciselniky!C122</f>
        <v>0.23</v>
      </c>
      <c r="AG118" s="361">
        <f>+ciselniky!D122</f>
        <v>0.8</v>
      </c>
      <c r="AH118" s="361">
        <f>+ciselniky!E122</f>
        <v>0.2</v>
      </c>
      <c r="AI118" s="361">
        <f>+ciselniky!F122</f>
        <v>0</v>
      </c>
      <c r="AJ118" s="203" t="str">
        <f>+ciselniky!G122</f>
        <v>I</v>
      </c>
    </row>
    <row r="119" spans="30:36">
      <c r="AD119" s="203" t="str">
        <f>+ciselniky!A123</f>
        <v>motocyklový šport</v>
      </c>
      <c r="AE119" s="203" t="str">
        <f>+ciselniky!B123</f>
        <v>plochá dráha</v>
      </c>
      <c r="AF119" s="361">
        <f>+ciselniky!C123</f>
        <v>0.15</v>
      </c>
      <c r="AG119" s="361">
        <f>+ciselniky!D123</f>
        <v>1</v>
      </c>
      <c r="AH119" s="361">
        <f>+ciselniky!E123</f>
        <v>0</v>
      </c>
      <c r="AI119" s="361">
        <f>+ciselniky!F123</f>
        <v>0</v>
      </c>
      <c r="AJ119" s="203" t="str">
        <f>+ciselniky!G123</f>
        <v>I</v>
      </c>
    </row>
    <row r="120" spans="30:36">
      <c r="AD120" s="203" t="str">
        <f>+ciselniky!A124</f>
        <v>motocyklový šport</v>
      </c>
      <c r="AE120" s="203" t="str">
        <f>+ciselniky!B124</f>
        <v>rely</v>
      </c>
      <c r="AF120" s="361">
        <f>+ciselniky!C124</f>
        <v>0.1</v>
      </c>
      <c r="AG120" s="361">
        <f>+ciselniky!D124</f>
        <v>0.95</v>
      </c>
      <c r="AH120" s="361">
        <f>+ciselniky!E124</f>
        <v>0.05</v>
      </c>
      <c r="AI120" s="361">
        <f>+ciselniky!F124</f>
        <v>0</v>
      </c>
      <c r="AJ120" s="203" t="str">
        <f>+ciselniky!G124</f>
        <v>I</v>
      </c>
    </row>
    <row r="121" spans="30:36">
      <c r="AD121" s="203" t="str">
        <f>+ciselniky!A125</f>
        <v>motocyklový šport</v>
      </c>
      <c r="AE121" s="203" t="str">
        <f>+ciselniky!B125</f>
        <v>trial</v>
      </c>
      <c r="AF121" s="361">
        <f>+ciselniky!C125</f>
        <v>0.06</v>
      </c>
      <c r="AG121" s="361">
        <f>+ciselniky!D125</f>
        <v>0.95</v>
      </c>
      <c r="AH121" s="361">
        <f>+ciselniky!E125</f>
        <v>0.05</v>
      </c>
      <c r="AI121" s="361">
        <f>+ciselniky!F125</f>
        <v>0</v>
      </c>
      <c r="AJ121" s="203" t="str">
        <f>+ciselniky!G125</f>
        <v>I</v>
      </c>
    </row>
    <row r="122" spans="30:36">
      <c r="AD122" s="203" t="str">
        <f>+ciselniky!A126</f>
        <v>motocyklový šport</v>
      </c>
      <c r="AE122" s="203" t="str">
        <f>+ciselniky!B126</f>
        <v>mototuristika a šprint</v>
      </c>
      <c r="AF122" s="361">
        <f>+ciselniky!C126</f>
        <v>0</v>
      </c>
      <c r="AG122" s="361">
        <f>+ciselniky!D126</f>
        <v>0</v>
      </c>
      <c r="AH122" s="361">
        <f>+ciselniky!E126</f>
        <v>0</v>
      </c>
      <c r="AI122" s="361">
        <f>+ciselniky!F126</f>
        <v>0</v>
      </c>
      <c r="AJ122" s="203" t="str">
        <f>+ciselniky!G126</f>
        <v>I</v>
      </c>
    </row>
    <row r="123" spans="30:36">
      <c r="AD123" s="203" t="str">
        <f>+ciselniky!A127</f>
        <v>orientačné športy</v>
      </c>
      <c r="AE123" s="203" t="str">
        <f>+ciselniky!B127</f>
        <v>orientačný beh</v>
      </c>
      <c r="AF123" s="361">
        <f>+ciselniky!C127</f>
        <v>0.55000000000000004</v>
      </c>
      <c r="AG123" s="361">
        <f>+ciselniky!D127</f>
        <v>0.45</v>
      </c>
      <c r="AH123" s="361">
        <f>+ciselniky!E127</f>
        <v>0.45</v>
      </c>
      <c r="AI123" s="361">
        <f>+ciselniky!F127</f>
        <v>0.1</v>
      </c>
      <c r="AJ123" s="203" t="str">
        <f>+ciselniky!G127</f>
        <v>I</v>
      </c>
    </row>
    <row r="124" spans="30:36">
      <c r="AD124" s="203" t="str">
        <f>+ciselniky!A128</f>
        <v>orientačné športy</v>
      </c>
      <c r="AE124" s="203" t="str">
        <f>+ciselniky!B128</f>
        <v>presná orientácia</v>
      </c>
      <c r="AF124" s="361">
        <f>+ciselniky!C128</f>
        <v>0.36</v>
      </c>
      <c r="AG124" s="361">
        <f>+ciselniky!D128</f>
        <v>0</v>
      </c>
      <c r="AH124" s="361">
        <f>+ciselniky!E128</f>
        <v>0</v>
      </c>
      <c r="AI124" s="361">
        <f>+ciselniky!F128</f>
        <v>1</v>
      </c>
      <c r="AJ124" s="203" t="str">
        <f>+ciselniky!G128</f>
        <v>I</v>
      </c>
    </row>
    <row r="125" spans="30:36">
      <c r="AD125" s="203" t="str">
        <f>+ciselniky!A129</f>
        <v>orientačné športy</v>
      </c>
      <c r="AE125" s="203" t="str">
        <f>+ciselniky!B129</f>
        <v>orientačná cyklistika</v>
      </c>
      <c r="AF125" s="361">
        <f>+ciselniky!C129</f>
        <v>0.06</v>
      </c>
      <c r="AG125" s="361">
        <f>+ciselniky!D129</f>
        <v>0.5</v>
      </c>
      <c r="AH125" s="361">
        <f>+ciselniky!E129</f>
        <v>0.5</v>
      </c>
      <c r="AI125" s="361">
        <f>+ciselniky!F129</f>
        <v>0</v>
      </c>
      <c r="AJ125" s="203" t="str">
        <f>+ciselniky!G129</f>
        <v>I</v>
      </c>
    </row>
    <row r="126" spans="30:36">
      <c r="AD126" s="203" t="str">
        <f>+ciselniky!A130</f>
        <v>orientačné športy</v>
      </c>
      <c r="AE126" s="203" t="str">
        <f>+ciselniky!B130</f>
        <v>lyžiarsky orientačný beh</v>
      </c>
      <c r="AF126" s="361">
        <f>+ciselniky!C130</f>
        <v>0.03</v>
      </c>
      <c r="AG126" s="361">
        <f>+ciselniky!D130</f>
        <v>0.5</v>
      </c>
      <c r="AH126" s="361">
        <f>+ciselniky!E130</f>
        <v>0.5</v>
      </c>
      <c r="AI126" s="361">
        <f>+ciselniky!F130</f>
        <v>0</v>
      </c>
      <c r="AJ126" s="203" t="str">
        <f>+ciselniky!G130</f>
        <v>I</v>
      </c>
    </row>
    <row r="127" spans="30:36">
      <c r="AD127" s="203" t="str">
        <f>+ciselniky!A131</f>
        <v>petanque</v>
      </c>
      <c r="AE127" s="203" t="str">
        <f>+ciselniky!B131</f>
        <v>petanque</v>
      </c>
      <c r="AF127" s="361">
        <f>+ciselniky!C131</f>
        <v>1</v>
      </c>
      <c r="AG127" s="361">
        <f>+ciselniky!D131</f>
        <v>0</v>
      </c>
      <c r="AH127" s="361">
        <f>+ciselniky!E131</f>
        <v>0</v>
      </c>
      <c r="AI127" s="361">
        <f>+ciselniky!F131</f>
        <v>1</v>
      </c>
      <c r="AJ127" s="203" t="str">
        <f>+ciselniky!G131</f>
        <v>I</v>
      </c>
    </row>
    <row r="128" spans="30:36">
      <c r="AD128" s="203" t="str">
        <f>+ciselniky!A132</f>
        <v>plavecké športy</v>
      </c>
      <c r="AE128" s="203" t="str">
        <f>+ciselniky!B132</f>
        <v>plávanie</v>
      </c>
      <c r="AF128" s="361">
        <f>+ciselniky!C132</f>
        <v>0.65</v>
      </c>
      <c r="AG128" s="361">
        <f>+ciselniky!D132</f>
        <v>0.5</v>
      </c>
      <c r="AH128" s="361">
        <f>+ciselniky!E132</f>
        <v>0.5</v>
      </c>
      <c r="AI128" s="361">
        <f>+ciselniky!F132</f>
        <v>0</v>
      </c>
      <c r="AJ128" s="203" t="str">
        <f>+ciselniky!G132</f>
        <v>I</v>
      </c>
    </row>
    <row r="129" spans="30:36">
      <c r="AD129" s="203" t="str">
        <f>+ciselniky!A133</f>
        <v>plavecké športy</v>
      </c>
      <c r="AE129" s="203" t="str">
        <f>+ciselniky!B133</f>
        <v>vodné pólo</v>
      </c>
      <c r="AF129" s="361">
        <f>+ciselniky!C133</f>
        <v>0.2</v>
      </c>
      <c r="AG129" s="361">
        <f>+ciselniky!D133</f>
        <v>0.8</v>
      </c>
      <c r="AH129" s="361">
        <f>+ciselniky!E133</f>
        <v>0.2</v>
      </c>
      <c r="AI129" s="361">
        <f>+ciselniky!F133</f>
        <v>0</v>
      </c>
      <c r="AJ129" s="203" t="str">
        <f>+ciselniky!G133</f>
        <v>K</v>
      </c>
    </row>
    <row r="130" spans="30:36">
      <c r="AD130" s="203" t="str">
        <f>+ciselniky!A134</f>
        <v>plavecké športy</v>
      </c>
      <c r="AE130" s="203" t="str">
        <f>+ciselniky!B134</f>
        <v>synchronizované plávanie</v>
      </c>
      <c r="AF130" s="361">
        <f>+ciselniky!C134</f>
        <v>0.1</v>
      </c>
      <c r="AG130" s="361">
        <f>+ciselniky!D134</f>
        <v>0</v>
      </c>
      <c r="AH130" s="361">
        <f>+ciselniky!E134</f>
        <v>0</v>
      </c>
      <c r="AI130" s="361">
        <f>+ciselniky!F134</f>
        <v>1</v>
      </c>
      <c r="AJ130" s="203" t="str">
        <f>+ciselniky!G134</f>
        <v>I</v>
      </c>
    </row>
    <row r="131" spans="30:36">
      <c r="AD131" s="203" t="str">
        <f>+ciselniky!A135</f>
        <v>plavecké športy</v>
      </c>
      <c r="AE131" s="203" t="str">
        <f>+ciselniky!B135</f>
        <v>diaľkové plávanie</v>
      </c>
      <c r="AF131" s="361">
        <f>+ciselniky!C135</f>
        <v>0.05</v>
      </c>
      <c r="AG131" s="361">
        <f>+ciselniky!D135</f>
        <v>0.5</v>
      </c>
      <c r="AH131" s="361">
        <f>+ciselniky!E135</f>
        <v>0.5</v>
      </c>
      <c r="AI131" s="361">
        <f>+ciselniky!F135</f>
        <v>0</v>
      </c>
      <c r="AJ131" s="203" t="str">
        <f>+ciselniky!G135</f>
        <v>I</v>
      </c>
    </row>
    <row r="132" spans="30:36">
      <c r="AD132" s="203" t="str">
        <f>+ciselniky!A136</f>
        <v>plavecké športy</v>
      </c>
      <c r="AE132" s="203" t="str">
        <f>+ciselniky!B136</f>
        <v>skoky do vody</v>
      </c>
      <c r="AF132" s="361">
        <f>+ciselniky!C136</f>
        <v>0</v>
      </c>
      <c r="AG132" s="361">
        <f>+ciselniky!D136</f>
        <v>0.5</v>
      </c>
      <c r="AH132" s="361">
        <f>+ciselniky!E136</f>
        <v>0.5</v>
      </c>
      <c r="AI132" s="361">
        <f>+ciselniky!F136</f>
        <v>0</v>
      </c>
      <c r="AJ132" s="203" t="str">
        <f>+ciselniky!G136</f>
        <v>I</v>
      </c>
    </row>
    <row r="133" spans="30:36">
      <c r="AD133" s="203" t="str">
        <f>+ciselniky!A137</f>
        <v>plavecké športy</v>
      </c>
      <c r="AE133" s="203" t="str">
        <f>+ciselniky!B137</f>
        <v>skoky do vody z výšky</v>
      </c>
      <c r="AF133" s="361">
        <f>+ciselniky!C137</f>
        <v>0</v>
      </c>
      <c r="AG133" s="361">
        <f>+ciselniky!D137</f>
        <v>0.5</v>
      </c>
      <c r="AH133" s="361">
        <f>+ciselniky!E137</f>
        <v>0.5</v>
      </c>
      <c r="AI133" s="361">
        <f>+ciselniky!F137</f>
        <v>0</v>
      </c>
      <c r="AJ133" s="203" t="str">
        <f>+ciselniky!G137</f>
        <v>I</v>
      </c>
    </row>
    <row r="134" spans="30:36">
      <c r="AD134" s="203" t="str">
        <f>+ciselniky!A138</f>
        <v>potápačské športy</v>
      </c>
      <c r="AE134" s="203" t="str">
        <f>+ciselniky!B138</f>
        <v>plutvové plávanie</v>
      </c>
      <c r="AF134" s="361">
        <f>+ciselniky!C138</f>
        <v>0.6</v>
      </c>
      <c r="AG134" s="361">
        <f>+ciselniky!D138</f>
        <v>0.47</v>
      </c>
      <c r="AH134" s="361">
        <f>+ciselniky!E138</f>
        <v>0.47</v>
      </c>
      <c r="AI134" s="361">
        <f>+ciselniky!F138</f>
        <v>0.06</v>
      </c>
      <c r="AJ134" s="203" t="str">
        <f>+ciselniky!G138</f>
        <v>I</v>
      </c>
    </row>
    <row r="135" spans="30:36">
      <c r="AD135" s="203" t="str">
        <f>+ciselniky!A139</f>
        <v>potápačské športy</v>
      </c>
      <c r="AE135" s="203" t="str">
        <f>+ciselniky!B139</f>
        <v>orientačné potápanie</v>
      </c>
      <c r="AF135" s="361">
        <f>+ciselniky!C139</f>
        <v>0.25</v>
      </c>
      <c r="AG135" s="361">
        <f>+ciselniky!D139</f>
        <v>0.47</v>
      </c>
      <c r="AH135" s="361">
        <f>+ciselniky!E139</f>
        <v>0.47</v>
      </c>
      <c r="AI135" s="361">
        <f>+ciselniky!F139</f>
        <v>0.06</v>
      </c>
      <c r="AJ135" s="203" t="str">
        <f>+ciselniky!G139</f>
        <v>I</v>
      </c>
    </row>
    <row r="136" spans="30:36">
      <c r="AD136" s="203" t="str">
        <f>+ciselniky!A140</f>
        <v>potápačské športy</v>
      </c>
      <c r="AE136" s="203" t="str">
        <f>+ciselniky!B140</f>
        <v>hĺbkové potápanie na nádych</v>
      </c>
      <c r="AF136" s="361">
        <f>+ciselniky!C140</f>
        <v>0.1</v>
      </c>
      <c r="AG136" s="361">
        <f>+ciselniky!D140</f>
        <v>0.5</v>
      </c>
      <c r="AH136" s="361">
        <f>+ciselniky!E140</f>
        <v>0.5</v>
      </c>
      <c r="AI136" s="361">
        <f>+ciselniky!F140</f>
        <v>0</v>
      </c>
      <c r="AJ136" s="203" t="str">
        <f>+ciselniky!G140</f>
        <v>I</v>
      </c>
    </row>
    <row r="137" spans="30:36">
      <c r="AD137" s="203" t="str">
        <f>+ciselniky!A141</f>
        <v>potápačské športy</v>
      </c>
      <c r="AE137" s="203" t="str">
        <f>+ciselniky!B141</f>
        <v>ragby pod vodou</v>
      </c>
      <c r="AF137" s="361">
        <f>+ciselniky!C141</f>
        <v>0.05</v>
      </c>
      <c r="AG137" s="361">
        <f>+ciselniky!D141</f>
        <v>1</v>
      </c>
      <c r="AH137" s="361">
        <f>+ciselniky!E141</f>
        <v>0</v>
      </c>
      <c r="AI137" s="361">
        <f>+ciselniky!F141</f>
        <v>0</v>
      </c>
      <c r="AJ137" s="203" t="str">
        <f>+ciselniky!G141</f>
        <v>K</v>
      </c>
    </row>
    <row r="138" spans="30:36">
      <c r="AD138" s="203" t="str">
        <f>+ciselniky!A142</f>
        <v>potápačské športy</v>
      </c>
      <c r="AE138" s="203" t="str">
        <f>+ciselniky!B142</f>
        <v>aquathlon</v>
      </c>
      <c r="AF138" s="361">
        <f>+ciselniky!C142</f>
        <v>0</v>
      </c>
      <c r="AG138" s="361">
        <f>+ciselniky!D142</f>
        <v>0.4</v>
      </c>
      <c r="AH138" s="361">
        <f>+ciselniky!E142</f>
        <v>0.4</v>
      </c>
      <c r="AI138" s="361">
        <f>+ciselniky!F142</f>
        <v>0.2</v>
      </c>
      <c r="AJ138" s="203" t="str">
        <f>+ciselniky!G142</f>
        <v>I</v>
      </c>
    </row>
    <row r="139" spans="30:36">
      <c r="AD139" s="203" t="str">
        <f>+ciselniky!A143</f>
        <v>potápačské športy</v>
      </c>
      <c r="AE139" s="203" t="str">
        <f>+ciselniky!B143</f>
        <v>hokej pod vodou</v>
      </c>
      <c r="AF139" s="361">
        <f>+ciselniky!C143</f>
        <v>0</v>
      </c>
      <c r="AG139" s="361">
        <f>+ciselniky!D143</f>
        <v>0.4</v>
      </c>
      <c r="AH139" s="361">
        <f>+ciselniky!E143</f>
        <v>0.4</v>
      </c>
      <c r="AI139" s="361">
        <f>+ciselniky!F143</f>
        <v>0.2</v>
      </c>
      <c r="AJ139" s="203" t="str">
        <f>+ciselniky!G143</f>
        <v>K</v>
      </c>
    </row>
    <row r="140" spans="30:36">
      <c r="AD140" s="203" t="str">
        <f>+ciselniky!A144</f>
        <v>potápačské športy</v>
      </c>
      <c r="AE140" s="203" t="str">
        <f>+ciselniky!B144</f>
        <v>streľba na terč pod vodou</v>
      </c>
      <c r="AF140" s="361">
        <f>+ciselniky!C144</f>
        <v>0</v>
      </c>
      <c r="AG140" s="361">
        <f>+ciselniky!D144</f>
        <v>0.4</v>
      </c>
      <c r="AH140" s="361">
        <f>+ciselniky!E144</f>
        <v>0.4</v>
      </c>
      <c r="AI140" s="361">
        <f>+ciselniky!F144</f>
        <v>0.2</v>
      </c>
      <c r="AJ140" s="203" t="str">
        <f>+ciselniky!G144</f>
        <v>I</v>
      </c>
    </row>
    <row r="141" spans="30:36">
      <c r="AD141" s="203" t="str">
        <f>+ciselniky!A145</f>
        <v>potápačské športy</v>
      </c>
      <c r="AE141" s="203" t="str">
        <f>+ciselniky!B145</f>
        <v>športové potápanie</v>
      </c>
      <c r="AF141" s="361">
        <f>+ciselniky!C145</f>
        <v>0</v>
      </c>
      <c r="AG141" s="361">
        <f>+ciselniky!D145</f>
        <v>0.4</v>
      </c>
      <c r="AH141" s="361">
        <f>+ciselniky!E145</f>
        <v>0.4</v>
      </c>
      <c r="AI141" s="361">
        <f>+ciselniky!F145</f>
        <v>0.2</v>
      </c>
      <c r="AJ141" s="203" t="str">
        <f>+ciselniky!G145</f>
        <v>I</v>
      </c>
    </row>
    <row r="142" spans="30:36">
      <c r="AD142" s="203" t="str">
        <f>+ciselniky!A146</f>
        <v>pozemný hokej</v>
      </c>
      <c r="AE142" s="203" t="str">
        <f>+ciselniky!B146</f>
        <v>pozemný hokej</v>
      </c>
      <c r="AF142" s="361">
        <f>+ciselniky!C146</f>
        <v>0.8</v>
      </c>
      <c r="AG142" s="361">
        <f>+ciselniky!D146</f>
        <v>0.5</v>
      </c>
      <c r="AH142" s="361">
        <f>+ciselniky!E146</f>
        <v>0.5</v>
      </c>
      <c r="AI142" s="361">
        <f>+ciselniky!F146</f>
        <v>0</v>
      </c>
      <c r="AJ142" s="203" t="str">
        <f>+ciselniky!G146</f>
        <v>K</v>
      </c>
    </row>
    <row r="143" spans="30:36">
      <c r="AD143" s="203" t="str">
        <f>+ciselniky!A147</f>
        <v>pozemný hokej</v>
      </c>
      <c r="AE143" s="203" t="str">
        <f>+ciselniky!B147</f>
        <v>halový pozemný hokej</v>
      </c>
      <c r="AF143" s="361">
        <f>+ciselniky!C147</f>
        <v>0.2</v>
      </c>
      <c r="AG143" s="361">
        <f>+ciselniky!D147</f>
        <v>0.5</v>
      </c>
      <c r="AH143" s="361">
        <f>+ciselniky!E147</f>
        <v>0.5</v>
      </c>
      <c r="AI143" s="361">
        <f>+ciselniky!F147</f>
        <v>0</v>
      </c>
      <c r="AJ143" s="203" t="str">
        <f>+ciselniky!G147</f>
        <v>K</v>
      </c>
    </row>
    <row r="144" spans="30:36">
      <c r="AD144" s="203" t="str">
        <f>+ciselniky!A148</f>
        <v>pretláčanie rukou</v>
      </c>
      <c r="AE144" s="203" t="str">
        <f>+ciselniky!B148</f>
        <v>pretláčanie rukou</v>
      </c>
      <c r="AF144" s="361">
        <f>+ciselniky!C148</f>
        <v>1</v>
      </c>
      <c r="AG144" s="361">
        <f>+ciselniky!D148</f>
        <v>0.5</v>
      </c>
      <c r="AH144" s="361">
        <f>+ciselniky!E148</f>
        <v>0.5</v>
      </c>
      <c r="AI144" s="361">
        <f>+ciselniky!F148</f>
        <v>0</v>
      </c>
      <c r="AJ144" s="203" t="str">
        <f>+ciselniky!G148</f>
        <v>I</v>
      </c>
    </row>
    <row r="145" spans="30:36">
      <c r="AD145" s="203" t="str">
        <f>+ciselniky!A149</f>
        <v>psie záprahy</v>
      </c>
      <c r="AE145" s="203" t="str">
        <f>+ciselniky!B149</f>
        <v>psie záprahy</v>
      </c>
      <c r="AF145" s="361">
        <f>+ciselniky!C149</f>
        <v>1</v>
      </c>
      <c r="AG145" s="361">
        <f>+ciselniky!D149</f>
        <v>0.6</v>
      </c>
      <c r="AH145" s="361">
        <f>+ciselniky!E149</f>
        <v>0.4</v>
      </c>
      <c r="AI145" s="361">
        <f>+ciselniky!F149</f>
        <v>0</v>
      </c>
      <c r="AJ145" s="203" t="str">
        <f>+ciselniky!G149</f>
        <v>I</v>
      </c>
    </row>
    <row r="146" spans="30:36">
      <c r="AD146" s="203" t="str">
        <f>+ciselniky!A150</f>
        <v>rugby</v>
      </c>
      <c r="AE146" s="203" t="str">
        <f>+ciselniky!B150</f>
        <v>rugby XV.</v>
      </c>
      <c r="AF146" s="361">
        <f>+ciselniky!C150</f>
        <v>0.7</v>
      </c>
      <c r="AG146" s="361">
        <f>+ciselniky!D150</f>
        <v>0.8</v>
      </c>
      <c r="AH146" s="361">
        <f>+ciselniky!E150</f>
        <v>0.2</v>
      </c>
      <c r="AI146" s="361">
        <f>+ciselniky!F150</f>
        <v>0</v>
      </c>
      <c r="AJ146" s="203" t="str">
        <f>+ciselniky!G150</f>
        <v>K</v>
      </c>
    </row>
    <row r="147" spans="30:36">
      <c r="AD147" s="203" t="str">
        <f>+ciselniky!A151</f>
        <v>rugby</v>
      </c>
      <c r="AE147" s="203" t="str">
        <f>+ciselniky!B151</f>
        <v>rugby 7</v>
      </c>
      <c r="AF147" s="361">
        <f>+ciselniky!C151</f>
        <v>0.3</v>
      </c>
      <c r="AG147" s="361">
        <f>+ciselniky!D151</f>
        <v>0.6</v>
      </c>
      <c r="AH147" s="361">
        <f>+ciselniky!E151</f>
        <v>0.4</v>
      </c>
      <c r="AI147" s="361">
        <f>+ciselniky!F151</f>
        <v>0</v>
      </c>
      <c r="AJ147" s="203" t="str">
        <f>+ciselniky!G151</f>
        <v>K</v>
      </c>
    </row>
    <row r="148" spans="30:36">
      <c r="AD148" s="203" t="str">
        <f>+ciselniky!A152</f>
        <v>rybolovná technika</v>
      </c>
      <c r="AE148" s="203" t="str">
        <f>+ciselniky!B152</f>
        <v>rybolovná technika</v>
      </c>
      <c r="AF148" s="361">
        <f>+ciselniky!C152</f>
        <v>1</v>
      </c>
      <c r="AG148" s="361">
        <f>+ciselniky!D152</f>
        <v>0.75</v>
      </c>
      <c r="AH148" s="361">
        <f>+ciselniky!E152</f>
        <v>0.25</v>
      </c>
      <c r="AI148" s="361">
        <f>+ciselniky!F152</f>
        <v>0</v>
      </c>
      <c r="AJ148" s="203" t="str">
        <f>+ciselniky!G152</f>
        <v>I</v>
      </c>
    </row>
    <row r="149" spans="30:36">
      <c r="AD149" s="203" t="str">
        <f>+ciselniky!A153</f>
        <v>rýchlokorčuľovanie</v>
      </c>
      <c r="AE149" s="203" t="str">
        <f>+ciselniky!B153</f>
        <v>rýchlokorčuľovanie</v>
      </c>
      <c r="AF149" s="361">
        <f>+ciselniky!C153</f>
        <v>0.55000000000000004</v>
      </c>
      <c r="AG149" s="361">
        <f>+ciselniky!D153</f>
        <v>0.5</v>
      </c>
      <c r="AH149" s="361">
        <f>+ciselniky!E153</f>
        <v>0.5</v>
      </c>
      <c r="AI149" s="361">
        <f>+ciselniky!F153</f>
        <v>0</v>
      </c>
      <c r="AJ149" s="203" t="str">
        <f>+ciselniky!G153</f>
        <v>I</v>
      </c>
    </row>
    <row r="150" spans="30:36">
      <c r="AD150" s="203" t="str">
        <f>+ciselniky!A154</f>
        <v>rýchlokorčuľovanie</v>
      </c>
      <c r="AE150" s="203" t="str">
        <f>+ciselniky!B154</f>
        <v>short track</v>
      </c>
      <c r="AF150" s="361">
        <f>+ciselniky!C154</f>
        <v>0.45</v>
      </c>
      <c r="AG150" s="361">
        <f>+ciselniky!D154</f>
        <v>0.5</v>
      </c>
      <c r="AH150" s="361">
        <f>+ciselniky!E154</f>
        <v>0.5</v>
      </c>
      <c r="AI150" s="361">
        <f>+ciselniky!F154</f>
        <v>0</v>
      </c>
      <c r="AJ150" s="203" t="str">
        <f>+ciselniky!G154</f>
        <v>I</v>
      </c>
    </row>
    <row r="151" spans="30:36">
      <c r="AD151" s="203" t="str">
        <f>+ciselniky!A155</f>
        <v>sánkovanie</v>
      </c>
      <c r="AE151" s="203" t="str">
        <f>+ciselniky!B155</f>
        <v>sánkovanie</v>
      </c>
      <c r="AF151" s="361">
        <f>+ciselniky!C155</f>
        <v>1</v>
      </c>
      <c r="AG151" s="361">
        <f>+ciselniky!D155</f>
        <v>0.5</v>
      </c>
      <c r="AH151" s="361">
        <f>+ciselniky!E155</f>
        <v>0.5</v>
      </c>
      <c r="AI151" s="361">
        <f>+ciselniky!F155</f>
        <v>0</v>
      </c>
      <c r="AJ151" s="203" t="str">
        <f>+ciselniky!G155</f>
        <v>I</v>
      </c>
    </row>
    <row r="152" spans="30:36">
      <c r="AD152" s="203" t="str">
        <f>+ciselniky!A156</f>
        <v>silový trojboj</v>
      </c>
      <c r="AE152" s="203" t="str">
        <f>+ciselniky!B156</f>
        <v>silový trojboj</v>
      </c>
      <c r="AF152" s="361">
        <f>+ciselniky!C156</f>
        <v>0.3</v>
      </c>
      <c r="AG152" s="361">
        <f>+ciselniky!D156</f>
        <v>0.7</v>
      </c>
      <c r="AH152" s="361">
        <f>+ciselniky!E156</f>
        <v>0.3</v>
      </c>
      <c r="AI152" s="361">
        <f>+ciselniky!F156</f>
        <v>0</v>
      </c>
      <c r="AJ152" s="203" t="str">
        <f>+ciselniky!G156</f>
        <v>I</v>
      </c>
    </row>
    <row r="153" spans="30:36">
      <c r="AD153" s="203" t="str">
        <f>+ciselniky!A157</f>
        <v>silový trojboj</v>
      </c>
      <c r="AE153" s="203" t="str">
        <f>+ciselniky!B157</f>
        <v>klasický silový trojboj</v>
      </c>
      <c r="AF153" s="361">
        <f>+ciselniky!C157</f>
        <v>0.3</v>
      </c>
      <c r="AG153" s="361">
        <f>+ciselniky!D157</f>
        <v>0.7</v>
      </c>
      <c r="AH153" s="361">
        <f>+ciselniky!E157</f>
        <v>0.3</v>
      </c>
      <c r="AI153" s="361">
        <f>+ciselniky!F157</f>
        <v>0</v>
      </c>
      <c r="AJ153" s="203" t="str">
        <f>+ciselniky!G157</f>
        <v>I</v>
      </c>
    </row>
    <row r="154" spans="30:36">
      <c r="AD154" s="203" t="str">
        <f>+ciselniky!A158</f>
        <v>silový trojboj</v>
      </c>
      <c r="AE154" s="203" t="str">
        <f>+ciselniky!B158</f>
        <v>tlak na lavičke</v>
      </c>
      <c r="AF154" s="361">
        <f>+ciselniky!C158</f>
        <v>0.2</v>
      </c>
      <c r="AG154" s="361">
        <f>+ciselniky!D158</f>
        <v>0.7</v>
      </c>
      <c r="AH154" s="361">
        <f>+ciselniky!E158</f>
        <v>0.3</v>
      </c>
      <c r="AI154" s="361">
        <f>+ciselniky!F158</f>
        <v>0</v>
      </c>
      <c r="AJ154" s="203" t="str">
        <f>+ciselniky!G158</f>
        <v>I</v>
      </c>
    </row>
    <row r="155" spans="30:36">
      <c r="AD155" s="203" t="str">
        <f>+ciselniky!A159</f>
        <v>silový trojboj</v>
      </c>
      <c r="AE155" s="203" t="str">
        <f>+ciselniky!B159</f>
        <v>klasický tlak na lavičke</v>
      </c>
      <c r="AF155" s="361">
        <f>+ciselniky!C159</f>
        <v>0.2</v>
      </c>
      <c r="AG155" s="361">
        <f>+ciselniky!D159</f>
        <v>0.7</v>
      </c>
      <c r="AH155" s="361">
        <f>+ciselniky!E159</f>
        <v>0.3</v>
      </c>
      <c r="AI155" s="361">
        <f>+ciselniky!F159</f>
        <v>0</v>
      </c>
      <c r="AJ155" s="203" t="str">
        <f>+ciselniky!G159</f>
        <v>I</v>
      </c>
    </row>
    <row r="156" spans="30:36">
      <c r="AD156" s="203" t="str">
        <f>+ciselniky!A160</f>
        <v>skialpinizmus</v>
      </c>
      <c r="AE156" s="203" t="str">
        <f>+ciselniky!B160</f>
        <v>skialpinizmus</v>
      </c>
      <c r="AF156" s="361">
        <f>+ciselniky!C160</f>
        <v>1</v>
      </c>
      <c r="AG156" s="361">
        <f>+ciselniky!D160</f>
        <v>0.7</v>
      </c>
      <c r="AH156" s="361">
        <f>+ciselniky!E160</f>
        <v>0.3</v>
      </c>
      <c r="AI156" s="361">
        <f>+ciselniky!F160</f>
        <v>0</v>
      </c>
      <c r="AJ156" s="203" t="str">
        <f>+ciselniky!G160</f>
        <v>I</v>
      </c>
    </row>
    <row r="157" spans="30:36">
      <c r="AD157" s="203" t="str">
        <f>+ciselniky!A161</f>
        <v>softbal</v>
      </c>
      <c r="AE157" s="203" t="str">
        <f>+ciselniky!B161</f>
        <v>softbal</v>
      </c>
      <c r="AF157" s="361">
        <f>+ciselniky!C161</f>
        <v>1</v>
      </c>
      <c r="AG157" s="361">
        <f>+ciselniky!D161</f>
        <v>0.1</v>
      </c>
      <c r="AH157" s="361">
        <f>+ciselniky!E161</f>
        <v>0.9</v>
      </c>
      <c r="AI157" s="361">
        <f>+ciselniky!F161</f>
        <v>0</v>
      </c>
      <c r="AJ157" s="203" t="str">
        <f>+ciselniky!G161</f>
        <v>K</v>
      </c>
    </row>
    <row r="158" spans="30:36">
      <c r="AD158" s="203" t="str">
        <f>+ciselniky!A162</f>
        <v>squash</v>
      </c>
      <c r="AE158" s="203" t="str">
        <f>+ciselniky!B162</f>
        <v>squash</v>
      </c>
      <c r="AF158" s="361">
        <f>+ciselniky!C162</f>
        <v>1</v>
      </c>
      <c r="AG158" s="361">
        <f>+ciselniky!D162</f>
        <v>0.65</v>
      </c>
      <c r="AH158" s="361">
        <f>+ciselniky!E162</f>
        <v>0.35</v>
      </c>
      <c r="AI158" s="361">
        <f>+ciselniky!F162</f>
        <v>0</v>
      </c>
      <c r="AJ158" s="203" t="str">
        <f>+ciselniky!G162</f>
        <v>I</v>
      </c>
    </row>
    <row r="159" spans="30:36">
      <c r="AD159" s="203" t="str">
        <f>+ciselniky!A163</f>
        <v>stolný tenis</v>
      </c>
      <c r="AE159" s="203" t="str">
        <f>+ciselniky!B163</f>
        <v>stolný tenis</v>
      </c>
      <c r="AF159" s="361">
        <f>+ciselniky!C163</f>
        <v>1</v>
      </c>
      <c r="AG159" s="361">
        <f>+ciselniky!D163</f>
        <v>0.5</v>
      </c>
      <c r="AH159" s="361">
        <f>+ciselniky!E163</f>
        <v>0.5</v>
      </c>
      <c r="AI159" s="361">
        <f>+ciselniky!F163</f>
        <v>0</v>
      </c>
      <c r="AJ159" s="203" t="str">
        <f>+ciselniky!G163</f>
        <v>I</v>
      </c>
    </row>
    <row r="160" spans="30:36">
      <c r="AD160" s="203" t="str">
        <f>+ciselniky!A164</f>
        <v>streľba</v>
      </c>
      <c r="AE160" s="203" t="str">
        <f>+ciselniky!B164</f>
        <v>streľba z brokovej zbrane</v>
      </c>
      <c r="AF160" s="361">
        <f>+ciselniky!C164</f>
        <v>0.35</v>
      </c>
      <c r="AG160" s="361">
        <f>+ciselniky!D164</f>
        <v>0.5</v>
      </c>
      <c r="AH160" s="361">
        <f>+ciselniky!E164</f>
        <v>0.5</v>
      </c>
      <c r="AI160" s="361">
        <f>+ciselniky!F164</f>
        <v>0</v>
      </c>
      <c r="AJ160" s="203" t="str">
        <f>+ciselniky!G164</f>
        <v>I</v>
      </c>
    </row>
    <row r="161" spans="30:36">
      <c r="AD161" s="203" t="str">
        <f>+ciselniky!A165</f>
        <v>streľba</v>
      </c>
      <c r="AE161" s="203" t="str">
        <f>+ciselniky!B165</f>
        <v>streľba z pištole</v>
      </c>
      <c r="AF161" s="361">
        <f>+ciselniky!C165</f>
        <v>0.27</v>
      </c>
      <c r="AG161" s="361">
        <f>+ciselniky!D165</f>
        <v>0.5</v>
      </c>
      <c r="AH161" s="361">
        <f>+ciselniky!E165</f>
        <v>0.5</v>
      </c>
      <c r="AI161" s="361">
        <f>+ciselniky!F165</f>
        <v>0</v>
      </c>
      <c r="AJ161" s="203" t="str">
        <f>+ciselniky!G165</f>
        <v>I</v>
      </c>
    </row>
    <row r="162" spans="30:36">
      <c r="AD162" s="203" t="str">
        <f>+ciselniky!A166</f>
        <v>streľba</v>
      </c>
      <c r="AE162" s="203" t="str">
        <f>+ciselniky!B166</f>
        <v>streľba z pušky</v>
      </c>
      <c r="AF162" s="361">
        <f>+ciselniky!C166</f>
        <v>0.26</v>
      </c>
      <c r="AG162" s="361">
        <f>+ciselniky!D166</f>
        <v>0.5</v>
      </c>
      <c r="AH162" s="361">
        <f>+ciselniky!E166</f>
        <v>0.5</v>
      </c>
      <c r="AI162" s="361">
        <f>+ciselniky!F166</f>
        <v>0</v>
      </c>
      <c r="AJ162" s="203" t="str">
        <f>+ciselniky!G166</f>
        <v>I</v>
      </c>
    </row>
    <row r="163" spans="30:36">
      <c r="AD163" s="203" t="str">
        <f>+ciselniky!A167</f>
        <v>streľba</v>
      </c>
      <c r="AE163" s="203" t="str">
        <f>+ciselniky!B167</f>
        <v>streľba z historických zbraní</v>
      </c>
      <c r="AF163" s="361">
        <f>+ciselniky!C167</f>
        <v>0.12</v>
      </c>
      <c r="AG163" s="361">
        <f>+ciselniky!D167</f>
        <v>0.9</v>
      </c>
      <c r="AH163" s="361">
        <f>+ciselniky!E167</f>
        <v>0.1</v>
      </c>
      <c r="AI163" s="361">
        <f>+ciselniky!F167</f>
        <v>0</v>
      </c>
      <c r="AJ163" s="203" t="str">
        <f>+ciselniky!G167</f>
        <v>I</v>
      </c>
    </row>
    <row r="164" spans="30:36">
      <c r="AD164" s="203" t="str">
        <f>+ciselniky!A168</f>
        <v>šach</v>
      </c>
      <c r="AE164" s="203" t="str">
        <f>+ciselniky!B168</f>
        <v>šach</v>
      </c>
      <c r="AF164" s="361">
        <f>+ciselniky!C168</f>
        <v>1</v>
      </c>
      <c r="AG164" s="361">
        <f>+ciselniky!D168</f>
        <v>0.8</v>
      </c>
      <c r="AH164" s="361">
        <f>+ciselniky!E168</f>
        <v>0.2</v>
      </c>
      <c r="AI164" s="361">
        <f>+ciselniky!F168</f>
        <v>0</v>
      </c>
      <c r="AJ164" s="203" t="str">
        <f>+ciselniky!G168</f>
        <v>I</v>
      </c>
    </row>
    <row r="165" spans="30:36">
      <c r="AD165" s="203" t="str">
        <f>+ciselniky!A169</f>
        <v>šerm</v>
      </c>
      <c r="AE165" s="203" t="str">
        <f>+ciselniky!B169</f>
        <v>šerm</v>
      </c>
      <c r="AF165" s="361">
        <f>+ciselniky!C169</f>
        <v>1</v>
      </c>
      <c r="AG165" s="361">
        <f>+ciselniky!D169</f>
        <v>0.5</v>
      </c>
      <c r="AH165" s="361">
        <f>+ciselniky!E169</f>
        <v>0.5</v>
      </c>
      <c r="AI165" s="361">
        <f>+ciselniky!F169</f>
        <v>0</v>
      </c>
      <c r="AJ165" s="203" t="str">
        <f>+ciselniky!G169</f>
        <v>I</v>
      </c>
    </row>
    <row r="166" spans="30:36">
      <c r="AD166" s="203" t="str">
        <f>+ciselniky!A170</f>
        <v>šípky</v>
      </c>
      <c r="AE166" s="203" t="str">
        <f>+ciselniky!B170</f>
        <v>šípky</v>
      </c>
      <c r="AF166" s="361">
        <f>+ciselniky!C170</f>
        <v>1</v>
      </c>
      <c r="AG166" s="361">
        <f>+ciselniky!D170</f>
        <v>0.5</v>
      </c>
      <c r="AH166" s="361">
        <f>+ciselniky!E170</f>
        <v>0.4</v>
      </c>
      <c r="AI166" s="361">
        <f>+ciselniky!F170</f>
        <v>0.1</v>
      </c>
      <c r="AJ166" s="203" t="str">
        <f>+ciselniky!G170</f>
        <v>I</v>
      </c>
    </row>
    <row r="167" spans="30:36">
      <c r="AD167" s="203" t="str">
        <f>+ciselniky!A171</f>
        <v>športové lezenie</v>
      </c>
      <c r="AE167" s="203" t="str">
        <f>+ciselniky!B171</f>
        <v>športové lezenie</v>
      </c>
      <c r="AF167" s="361">
        <f>+ciselniky!C171</f>
        <v>1</v>
      </c>
      <c r="AG167" s="361">
        <f>+ciselniky!D171</f>
        <v>0.5</v>
      </c>
      <c r="AH167" s="361">
        <f>+ciselniky!E171</f>
        <v>0.5</v>
      </c>
      <c r="AI167" s="361">
        <f>+ciselniky!F171</f>
        <v>0</v>
      </c>
      <c r="AJ167" s="203" t="str">
        <f>+ciselniky!G171</f>
        <v>I</v>
      </c>
    </row>
    <row r="168" spans="30:36">
      <c r="AD168" s="203" t="str">
        <f>+ciselniky!A172</f>
        <v>športové rybárstvo</v>
      </c>
      <c r="AE168" s="203" t="str">
        <f>+ciselniky!B172</f>
        <v>lov rýb s udicou - feeder</v>
      </c>
      <c r="AF168" s="361">
        <f>+ciselniky!C172</f>
        <v>0.25</v>
      </c>
      <c r="AG168" s="361">
        <f>+ciselniky!D172</f>
        <v>1</v>
      </c>
      <c r="AH168" s="361">
        <f>+ciselniky!E172</f>
        <v>0</v>
      </c>
      <c r="AI168" s="361">
        <f>+ciselniky!F172</f>
        <v>0</v>
      </c>
      <c r="AJ168" s="203" t="str">
        <f>+ciselniky!G172</f>
        <v>I</v>
      </c>
    </row>
    <row r="169" spans="30:36">
      <c r="AD169" s="203" t="str">
        <f>+ciselniky!A173</f>
        <v>športové rybárstvo</v>
      </c>
      <c r="AE169" s="203" t="str">
        <f>+ciselniky!B173</f>
        <v>lov rýb s udicou - mucha</v>
      </c>
      <c r="AF169" s="361">
        <f>+ciselniky!C173</f>
        <v>0.25</v>
      </c>
      <c r="AG169" s="361">
        <f>+ciselniky!D173</f>
        <v>1</v>
      </c>
      <c r="AH169" s="361">
        <f>+ciselniky!E173</f>
        <v>0</v>
      </c>
      <c r="AI169" s="361">
        <f>+ciselniky!F173</f>
        <v>0</v>
      </c>
      <c r="AJ169" s="203" t="str">
        <f>+ciselniky!G173</f>
        <v>I</v>
      </c>
    </row>
    <row r="170" spans="30:36">
      <c r="AD170" s="203" t="str">
        <f>+ciselniky!A174</f>
        <v>športové rybárstvo</v>
      </c>
      <c r="AE170" s="203" t="str">
        <f>+ciselniky!B174</f>
        <v>lov rýb s udicou - plávaná</v>
      </c>
      <c r="AF170" s="361">
        <f>+ciselniky!C174</f>
        <v>0.25</v>
      </c>
      <c r="AG170" s="361">
        <f>+ciselniky!D174</f>
        <v>0.9</v>
      </c>
      <c r="AH170" s="361">
        <f>+ciselniky!E174</f>
        <v>0.1</v>
      </c>
      <c r="AI170" s="361">
        <f>+ciselniky!F174</f>
        <v>0</v>
      </c>
      <c r="AJ170" s="203" t="str">
        <f>+ciselniky!G174</f>
        <v>I</v>
      </c>
    </row>
    <row r="171" spans="30:36">
      <c r="AD171" s="203" t="str">
        <f>+ciselniky!A175</f>
        <v>športové rybárstvo</v>
      </c>
      <c r="AE171" s="203" t="str">
        <f>+ciselniky!B175</f>
        <v>lov rýb s udicou - prívlač</v>
      </c>
      <c r="AF171" s="361">
        <f>+ciselniky!C175</f>
        <v>0.25</v>
      </c>
      <c r="AG171" s="361">
        <f>+ciselniky!D175</f>
        <v>1</v>
      </c>
      <c r="AH171" s="361">
        <f>+ciselniky!E175</f>
        <v>0</v>
      </c>
      <c r="AI171" s="361">
        <f>+ciselniky!F175</f>
        <v>0</v>
      </c>
      <c r="AJ171" s="203" t="str">
        <f>+ciselniky!G175</f>
        <v>I</v>
      </c>
    </row>
    <row r="172" spans="30:36">
      <c r="AD172" s="203" t="str">
        <f>+ciselniky!A176</f>
        <v>športové rybárstvo</v>
      </c>
      <c r="AE172" s="203" t="str">
        <f>+ciselniky!B176</f>
        <v>lov rýb s udicou - kapor</v>
      </c>
      <c r="AF172" s="361">
        <f>+ciselniky!C176</f>
        <v>0</v>
      </c>
      <c r="AG172" s="361">
        <f>+ciselniky!D176</f>
        <v>1</v>
      </c>
      <c r="AH172" s="361">
        <f>+ciselniky!E176</f>
        <v>0</v>
      </c>
      <c r="AI172" s="361">
        <f>+ciselniky!F176</f>
        <v>0</v>
      </c>
      <c r="AJ172" s="203" t="str">
        <f>+ciselniky!G176</f>
        <v>I</v>
      </c>
    </row>
    <row r="173" spans="30:36">
      <c r="AD173" s="203" t="str">
        <f>+ciselniky!A177</f>
        <v>športy s lietajúcim diskom</v>
      </c>
      <c r="AE173" s="203" t="str">
        <f>+ciselniky!B177</f>
        <v>ultimate</v>
      </c>
      <c r="AF173" s="361">
        <f>+ciselniky!C177</f>
        <v>0.6</v>
      </c>
      <c r="AG173" s="361">
        <f>+ciselniky!D177</f>
        <v>0.4</v>
      </c>
      <c r="AH173" s="361">
        <f>+ciselniky!E177</f>
        <v>0.4</v>
      </c>
      <c r="AI173" s="361">
        <f>+ciselniky!F177</f>
        <v>0.2</v>
      </c>
      <c r="AJ173" s="203" t="str">
        <f>+ciselniky!G177</f>
        <v>K</v>
      </c>
    </row>
    <row r="174" spans="30:36">
      <c r="AD174" s="203" t="str">
        <f>+ciselniky!A178</f>
        <v>športy s lietajúcim diskom</v>
      </c>
      <c r="AE174" s="203" t="str">
        <f>+ciselniky!B178</f>
        <v>discgolf</v>
      </c>
      <c r="AF174" s="361">
        <f>+ciselniky!C178</f>
        <v>0.39</v>
      </c>
      <c r="AG174" s="361">
        <f>+ciselniky!D178</f>
        <v>0.47</v>
      </c>
      <c r="AH174" s="361">
        <f>+ciselniky!E178</f>
        <v>0.47</v>
      </c>
      <c r="AI174" s="361">
        <f>+ciselniky!F178</f>
        <v>0.06</v>
      </c>
      <c r="AJ174" s="203" t="str">
        <f>+ciselniky!G178</f>
        <v>I</v>
      </c>
    </row>
    <row r="175" spans="30:36">
      <c r="AD175" s="203" t="str">
        <f>+ciselniky!A179</f>
        <v>športy s lietajúcim diskom</v>
      </c>
      <c r="AE175" s="203" t="str">
        <f>+ciselniky!B179</f>
        <v>plážové ultimate</v>
      </c>
      <c r="AF175" s="361">
        <f>+ciselniky!C179</f>
        <v>5.0000000000000001E-3</v>
      </c>
      <c r="AG175" s="361">
        <f>+ciselniky!D179</f>
        <v>0.25</v>
      </c>
      <c r="AH175" s="361">
        <f>+ciselniky!E179</f>
        <v>0.25</v>
      </c>
      <c r="AI175" s="361">
        <f>+ciselniky!F179</f>
        <v>0.5</v>
      </c>
      <c r="AJ175" s="203" t="str">
        <f>+ciselniky!G179</f>
        <v>K</v>
      </c>
    </row>
    <row r="176" spans="30:36">
      <c r="AD176" s="203" t="str">
        <f>+ciselniky!A180</f>
        <v>športy s lietajúcim diskom</v>
      </c>
      <c r="AE176" s="203" t="str">
        <f>+ciselniky!B180</f>
        <v>freestyle (volný štýl)</v>
      </c>
      <c r="AF176" s="361">
        <f>+ciselniky!C180</f>
        <v>0</v>
      </c>
      <c r="AG176" s="361">
        <f>+ciselniky!D180</f>
        <v>0.4</v>
      </c>
      <c r="AH176" s="361">
        <f>+ciselniky!E180</f>
        <v>0.4</v>
      </c>
      <c r="AI176" s="361">
        <f>+ciselniky!F180</f>
        <v>0.2</v>
      </c>
      <c r="AJ176" s="203" t="str">
        <f>+ciselniky!G180</f>
        <v>I</v>
      </c>
    </row>
    <row r="177" spans="30:36">
      <c r="AD177" s="203" t="str">
        <f>+ciselniky!A181</f>
        <v>športy s lietajúcim diskom</v>
      </c>
      <c r="AE177" s="203" t="str">
        <f>+ciselniky!B181</f>
        <v>guts</v>
      </c>
      <c r="AF177" s="361">
        <f>+ciselniky!C181</f>
        <v>0</v>
      </c>
      <c r="AG177" s="361">
        <f>+ciselniky!D181</f>
        <v>0.4</v>
      </c>
      <c r="AH177" s="361">
        <f>+ciselniky!E181</f>
        <v>0.4</v>
      </c>
      <c r="AI177" s="361">
        <f>+ciselniky!F181</f>
        <v>0.2</v>
      </c>
      <c r="AJ177" s="203" t="str">
        <f>+ciselniky!G181</f>
        <v>K</v>
      </c>
    </row>
    <row r="178" spans="30:36">
      <c r="AD178" s="203" t="str">
        <f>+ciselniky!A182</f>
        <v>taekwondo</v>
      </c>
      <c r="AE178" s="203" t="str">
        <f>+ciselniky!B182</f>
        <v>taekwondo</v>
      </c>
      <c r="AF178" s="361">
        <f>+ciselniky!C182</f>
        <v>1</v>
      </c>
      <c r="AG178" s="361">
        <f>+ciselniky!D182</f>
        <v>0.5</v>
      </c>
      <c r="AH178" s="361">
        <f>+ciselniky!E182</f>
        <v>0.5</v>
      </c>
      <c r="AI178" s="361">
        <f>+ciselniky!F182</f>
        <v>0</v>
      </c>
      <c r="AJ178" s="203" t="str">
        <f>+ciselniky!G182</f>
        <v>I</v>
      </c>
    </row>
    <row r="179" spans="30:36">
      <c r="AD179" s="203" t="str">
        <f>+ciselniky!A183</f>
        <v>tanečný šport</v>
      </c>
      <c r="AE179" s="203" t="str">
        <f>+ciselniky!B183</f>
        <v>tanečný šport</v>
      </c>
      <c r="AF179" s="361">
        <f>+ciselniky!C183</f>
        <v>0.7</v>
      </c>
      <c r="AG179" s="361">
        <f>+ciselniky!D183</f>
        <v>0</v>
      </c>
      <c r="AH179" s="361">
        <f>+ciselniky!E183</f>
        <v>0</v>
      </c>
      <c r="AI179" s="361">
        <f>+ciselniky!F183</f>
        <v>1</v>
      </c>
      <c r="AJ179" s="203" t="str">
        <f>+ciselniky!G183</f>
        <v>I</v>
      </c>
    </row>
    <row r="180" spans="30:36">
      <c r="AD180" s="203" t="str">
        <f>+ciselniky!A184</f>
        <v>tanečný šport</v>
      </c>
      <c r="AE180" s="203" t="str">
        <f>+ciselniky!B184</f>
        <v>akrobatický rokenrol</v>
      </c>
      <c r="AF180" s="361">
        <f>+ciselniky!C184</f>
        <v>0.1</v>
      </c>
      <c r="AG180" s="361">
        <f>+ciselniky!D184</f>
        <v>0</v>
      </c>
      <c r="AH180" s="361">
        <f>+ciselniky!E184</f>
        <v>0.2</v>
      </c>
      <c r="AI180" s="361">
        <f>+ciselniky!F184</f>
        <v>0.8</v>
      </c>
      <c r="AJ180" s="203" t="str">
        <f>+ciselniky!G184</f>
        <v>I</v>
      </c>
    </row>
    <row r="181" spans="30:36">
      <c r="AD181" s="203" t="str">
        <f>+ciselniky!A185</f>
        <v>tanečný šport</v>
      </c>
      <c r="AE181" s="203" t="str">
        <f>+ciselniky!B185</f>
        <v>breaking</v>
      </c>
      <c r="AF181" s="361">
        <f>+ciselniky!C185</f>
        <v>0.1</v>
      </c>
      <c r="AG181" s="361">
        <f>+ciselniky!D185</f>
        <v>0.8</v>
      </c>
      <c r="AH181" s="361">
        <f>+ciselniky!E185</f>
        <v>0.2</v>
      </c>
      <c r="AI181" s="361">
        <f>+ciselniky!F185</f>
        <v>0</v>
      </c>
      <c r="AJ181" s="203" t="str">
        <f>+ciselniky!G185</f>
        <v>I</v>
      </c>
    </row>
    <row r="182" spans="30:36">
      <c r="AD182" s="203" t="str">
        <f>+ciselniky!A186</f>
        <v>tanečný šport</v>
      </c>
      <c r="AE182" s="203" t="str">
        <f>+ciselniky!B186</f>
        <v>trendové tance</v>
      </c>
      <c r="AF182" s="361">
        <f>+ciselniky!C186</f>
        <v>0.1</v>
      </c>
      <c r="AG182" s="361">
        <f>+ciselniky!D186</f>
        <v>0.2</v>
      </c>
      <c r="AH182" s="361">
        <f>+ciselniky!E186</f>
        <v>0.2</v>
      </c>
      <c r="AI182" s="361">
        <f>+ciselniky!F186</f>
        <v>0.6</v>
      </c>
      <c r="AJ182" s="203" t="str">
        <f>+ciselniky!G186</f>
        <v>I</v>
      </c>
    </row>
    <row r="183" spans="30:36">
      <c r="AD183" s="203" t="str">
        <f>+ciselniky!A187</f>
        <v>tenis</v>
      </c>
      <c r="AE183" s="203" t="str">
        <f>+ciselniky!B187</f>
        <v>tenis</v>
      </c>
      <c r="AF183" s="361">
        <f>+ciselniky!C187</f>
        <v>1</v>
      </c>
      <c r="AG183" s="361">
        <f>+ciselniky!D187</f>
        <v>0.5</v>
      </c>
      <c r="AH183" s="361">
        <f>+ciselniky!E187</f>
        <v>0.5</v>
      </c>
      <c r="AI183" s="361">
        <f>+ciselniky!F187</f>
        <v>0</v>
      </c>
      <c r="AJ183" s="203" t="str">
        <f>+ciselniky!G187</f>
        <v>I</v>
      </c>
    </row>
    <row r="184" spans="30:36">
      <c r="AD184" s="203" t="str">
        <f>+ciselniky!A188</f>
        <v>teqball</v>
      </c>
      <c r="AE184" s="203" t="str">
        <f>+ciselniky!B188</f>
        <v>teqball</v>
      </c>
      <c r="AF184" s="361">
        <f>+ciselniky!C188</f>
        <v>1</v>
      </c>
      <c r="AG184" s="361">
        <f>+ciselniky!D188</f>
        <v>0.6</v>
      </c>
      <c r="AH184" s="361">
        <f>+ciselniky!E188</f>
        <v>0.4</v>
      </c>
      <c r="AI184" s="361">
        <f>+ciselniky!F188</f>
        <v>0</v>
      </c>
      <c r="AJ184" s="203" t="str">
        <f>+ciselniky!G188</f>
        <v>I</v>
      </c>
    </row>
    <row r="185" spans="30:36">
      <c r="AD185" s="203" t="str">
        <f>+ciselniky!A189</f>
        <v>thajský box</v>
      </c>
      <c r="AE185" s="203" t="str">
        <f>+ciselniky!B189</f>
        <v>thajský box</v>
      </c>
      <c r="AF185" s="361">
        <f>+ciselniky!C189</f>
        <v>1</v>
      </c>
      <c r="AG185" s="361">
        <f>+ciselniky!D189</f>
        <v>0.5</v>
      </c>
      <c r="AH185" s="361">
        <f>+ciselniky!E189</f>
        <v>0.5</v>
      </c>
      <c r="AI185" s="361">
        <f>+ciselniky!F189</f>
        <v>0</v>
      </c>
      <c r="AJ185" s="203" t="str">
        <f>+ciselniky!G189</f>
        <v>I</v>
      </c>
    </row>
    <row r="186" spans="30:36">
      <c r="AD186" s="203" t="str">
        <f>+ciselniky!A190</f>
        <v>triatlon</v>
      </c>
      <c r="AE186" s="203" t="str">
        <f>+ciselniky!B190</f>
        <v>triatlon</v>
      </c>
      <c r="AF186" s="361">
        <f>+ciselniky!C190</f>
        <v>0.7</v>
      </c>
      <c r="AG186" s="361">
        <f>+ciselniky!D190</f>
        <v>0.4</v>
      </c>
      <c r="AH186" s="361">
        <f>+ciselniky!E190</f>
        <v>0.4</v>
      </c>
      <c r="AI186" s="361">
        <f>+ciselniky!F190</f>
        <v>0.2</v>
      </c>
      <c r="AJ186" s="203" t="str">
        <f>+ciselniky!G190</f>
        <v>I</v>
      </c>
    </row>
    <row r="187" spans="30:36">
      <c r="AD187" s="203" t="str">
        <f>+ciselniky!A191</f>
        <v>triatlon</v>
      </c>
      <c r="AE187" s="203" t="str">
        <f>+ciselniky!B191</f>
        <v>triatlon - multišport</v>
      </c>
      <c r="AF187" s="361">
        <f>+ciselniky!C191</f>
        <v>0.3</v>
      </c>
      <c r="AG187" s="361">
        <f>+ciselniky!D191</f>
        <v>0.5</v>
      </c>
      <c r="AH187" s="361">
        <f>+ciselniky!E191</f>
        <v>0.5</v>
      </c>
      <c r="AI187" s="361">
        <f>+ciselniky!F191</f>
        <v>0</v>
      </c>
      <c r="AJ187" s="203" t="str">
        <f>+ciselniky!G191</f>
        <v>I</v>
      </c>
    </row>
    <row r="188" spans="30:36">
      <c r="AD188" s="203" t="str">
        <f>+ciselniky!A192</f>
        <v>veslovanie</v>
      </c>
      <c r="AE188" s="203" t="str">
        <f>+ciselniky!B192</f>
        <v>veslovanie</v>
      </c>
      <c r="AF188" s="361">
        <f>+ciselniky!C192</f>
        <v>1</v>
      </c>
      <c r="AG188" s="361">
        <f>+ciselniky!D192</f>
        <v>0.5</v>
      </c>
      <c r="AH188" s="361">
        <f>+ciselniky!E192</f>
        <v>0.5</v>
      </c>
      <c r="AI188" s="361">
        <f>+ciselniky!F192</f>
        <v>0</v>
      </c>
      <c r="AJ188" s="203" t="str">
        <f>+ciselniky!G192</f>
        <v>I</v>
      </c>
    </row>
    <row r="189" spans="30:36">
      <c r="AD189" s="203" t="str">
        <f>+ciselniky!A193</f>
        <v>vodné lyžovanie</v>
      </c>
      <c r="AE189" s="203" t="str">
        <f>+ciselniky!B193</f>
        <v>vodné lyžovanie za vlekom</v>
      </c>
      <c r="AF189" s="361">
        <f>+ciselniky!C193</f>
        <v>0.46</v>
      </c>
      <c r="AG189" s="361">
        <f>+ciselniky!D193</f>
        <v>0.5</v>
      </c>
      <c r="AH189" s="361">
        <f>+ciselniky!E193</f>
        <v>0.5</v>
      </c>
      <c r="AI189" s="361">
        <f>+ciselniky!F193</f>
        <v>0</v>
      </c>
      <c r="AJ189" s="203" t="str">
        <f>+ciselniky!G193</f>
        <v>I</v>
      </c>
    </row>
    <row r="190" spans="30:36">
      <c r="AD190" s="203" t="str">
        <f>+ciselniky!A194</f>
        <v>vodné lyžovanie</v>
      </c>
      <c r="AE190" s="203" t="str">
        <f>+ciselniky!B194</f>
        <v>vodné lyžovanie za člnom</v>
      </c>
      <c r="AF190" s="361">
        <f>+ciselniky!C194</f>
        <v>0.36</v>
      </c>
      <c r="AG190" s="361">
        <f>+ciselniky!D194</f>
        <v>0.5</v>
      </c>
      <c r="AH190" s="361">
        <f>+ciselniky!E194</f>
        <v>0.5</v>
      </c>
      <c r="AI190" s="361">
        <f>+ciselniky!F194</f>
        <v>0</v>
      </c>
      <c r="AJ190" s="203" t="str">
        <f>+ciselniky!G194</f>
        <v>I</v>
      </c>
    </row>
    <row r="191" spans="30:36">
      <c r="AD191" s="203" t="str">
        <f>+ciselniky!A195</f>
        <v>vodné lyžovanie</v>
      </c>
      <c r="AE191" s="203" t="str">
        <f>+ciselniky!B195</f>
        <v>wakeboard za vlekom</v>
      </c>
      <c r="AF191" s="361">
        <f>+ciselniky!C195</f>
        <v>0.18</v>
      </c>
      <c r="AG191" s="361">
        <f>+ciselniky!D195</f>
        <v>0.5</v>
      </c>
      <c r="AH191" s="361">
        <f>+ciselniky!E195</f>
        <v>0.5</v>
      </c>
      <c r="AI191" s="361">
        <f>+ciselniky!F195</f>
        <v>0</v>
      </c>
      <c r="AJ191" s="203" t="str">
        <f>+ciselniky!G195</f>
        <v>I</v>
      </c>
    </row>
    <row r="192" spans="30:36">
      <c r="AD192" s="203" t="str">
        <f>+ciselniky!A196</f>
        <v>vodné lyžovanie</v>
      </c>
      <c r="AE192" s="203" t="str">
        <f>+ciselniky!B196</f>
        <v>lyžovanie barefoot</v>
      </c>
      <c r="AF192" s="361">
        <f>+ciselniky!C196</f>
        <v>0</v>
      </c>
      <c r="AG192" s="361">
        <f>+ciselniky!D196</f>
        <v>0.5</v>
      </c>
      <c r="AH192" s="361">
        <f>+ciselniky!E196</f>
        <v>0.5</v>
      </c>
      <c r="AI192" s="361">
        <f>+ciselniky!F196</f>
        <v>0</v>
      </c>
      <c r="AJ192" s="203" t="str">
        <f>+ciselniky!G196</f>
        <v>I</v>
      </c>
    </row>
    <row r="193" spans="30:36">
      <c r="AD193" s="203" t="str">
        <f>+ciselniky!A197</f>
        <v>vodné lyžovanie</v>
      </c>
      <c r="AE193" s="203" t="str">
        <f>+ciselniky!B197</f>
        <v>rýchlostné vodné lyžovanie</v>
      </c>
      <c r="AF193" s="361">
        <f>+ciselniky!C197</f>
        <v>0</v>
      </c>
      <c r="AG193" s="361">
        <f>+ciselniky!D197</f>
        <v>0.5</v>
      </c>
      <c r="AH193" s="361">
        <f>+ciselniky!E197</f>
        <v>0.5</v>
      </c>
      <c r="AI193" s="361">
        <f>+ciselniky!F197</f>
        <v>0</v>
      </c>
      <c r="AJ193" s="203" t="str">
        <f>+ciselniky!G197</f>
        <v>I</v>
      </c>
    </row>
    <row r="194" spans="30:36">
      <c r="AD194" s="203" t="str">
        <f>+ciselniky!A198</f>
        <v>vodné lyžovanie</v>
      </c>
      <c r="AE194" s="203" t="str">
        <f>+ciselniky!B198</f>
        <v>wakeboard za člnom</v>
      </c>
      <c r="AF194" s="361">
        <f>+ciselniky!C198</f>
        <v>0</v>
      </c>
      <c r="AG194" s="361">
        <f>+ciselniky!D198</f>
        <v>0.5</v>
      </c>
      <c r="AH194" s="361">
        <f>+ciselniky!E198</f>
        <v>0.5</v>
      </c>
      <c r="AI194" s="361">
        <f>+ciselniky!F198</f>
        <v>0</v>
      </c>
      <c r="AJ194" s="203" t="str">
        <f>+ciselniky!G198</f>
        <v>I</v>
      </c>
    </row>
    <row r="195" spans="30:36">
      <c r="AD195" s="203" t="str">
        <f>+ciselniky!A199</f>
        <v>vodný motorizmus</v>
      </c>
      <c r="AE195" s="203" t="str">
        <f>+ciselniky!B199</f>
        <v>vodný motorizmus</v>
      </c>
      <c r="AF195" s="361">
        <f>+ciselniky!C199</f>
        <v>0.69</v>
      </c>
      <c r="AG195" s="361">
        <f>+ciselniky!D199</f>
        <v>0.6</v>
      </c>
      <c r="AH195" s="361">
        <f>+ciselniky!E199</f>
        <v>0.4</v>
      </c>
      <c r="AI195" s="361">
        <f>+ciselniky!F199</f>
        <v>0</v>
      </c>
      <c r="AJ195" s="203" t="str">
        <f>+ciselniky!G199</f>
        <v>I</v>
      </c>
    </row>
    <row r="196" spans="30:36">
      <c r="AD196" s="203" t="str">
        <f>+ciselniky!A200</f>
        <v>vodný motorizmus</v>
      </c>
      <c r="AE196" s="203" t="str">
        <f>+ciselniky!B200</f>
        <v>vznášadlá</v>
      </c>
      <c r="AF196" s="361">
        <f>+ciselniky!C200</f>
        <v>0.3</v>
      </c>
      <c r="AG196" s="361">
        <f>+ciselniky!D200</f>
        <v>1</v>
      </c>
      <c r="AH196" s="361">
        <f>+ciselniky!E200</f>
        <v>0</v>
      </c>
      <c r="AI196" s="361">
        <f>+ciselniky!F200</f>
        <v>0</v>
      </c>
      <c r="AJ196" s="203" t="str">
        <f>+ciselniky!G200</f>
        <v>I</v>
      </c>
    </row>
    <row r="197" spans="30:36">
      <c r="AD197" s="203" t="str">
        <f>+ciselniky!A201</f>
        <v>vodný motorizmus</v>
      </c>
      <c r="AE197" s="203" t="str">
        <f>+ciselniky!B201</f>
        <v>vodné skútre</v>
      </c>
      <c r="AF197" s="361">
        <f>+ciselniky!C201</f>
        <v>0.01</v>
      </c>
      <c r="AG197" s="361">
        <f>+ciselniky!D201</f>
        <v>0.5</v>
      </c>
      <c r="AH197" s="361">
        <f>+ciselniky!E201</f>
        <v>0.5</v>
      </c>
      <c r="AI197" s="361">
        <f>+ciselniky!F201</f>
        <v>0</v>
      </c>
      <c r="AJ197" s="203" t="str">
        <f>+ciselniky!G201</f>
        <v>I</v>
      </c>
    </row>
    <row r="198" spans="30:36">
      <c r="AD198" s="203" t="str">
        <f>+ciselniky!A202</f>
        <v>volejbal</v>
      </c>
      <c r="AE198" s="203" t="str">
        <f>+ciselniky!B202</f>
        <v>volejbal</v>
      </c>
      <c r="AF198" s="361">
        <f>+ciselniky!C202</f>
        <v>0.9</v>
      </c>
      <c r="AG198" s="361">
        <f>+ciselniky!D202</f>
        <v>0.5</v>
      </c>
      <c r="AH198" s="361">
        <f>+ciselniky!E202</f>
        <v>0.5</v>
      </c>
      <c r="AI198" s="361">
        <f>+ciselniky!F202</f>
        <v>0</v>
      </c>
      <c r="AJ198" s="203" t="str">
        <f>+ciselniky!G202</f>
        <v>K</v>
      </c>
    </row>
    <row r="199" spans="30:36">
      <c r="AD199" s="203" t="str">
        <f>+ciselniky!A203</f>
        <v>volejbal</v>
      </c>
      <c r="AE199" s="203" t="str">
        <f>+ciselniky!B203</f>
        <v>plážový volejbal</v>
      </c>
      <c r="AF199" s="361">
        <f>+ciselniky!C203</f>
        <v>0.1</v>
      </c>
      <c r="AG199" s="361">
        <f>+ciselniky!D203</f>
        <v>0.5</v>
      </c>
      <c r="AH199" s="361">
        <f>+ciselniky!E203</f>
        <v>0.5</v>
      </c>
      <c r="AI199" s="361">
        <f>+ciselniky!F203</f>
        <v>0</v>
      </c>
      <c r="AJ199" s="203" t="str">
        <f>+ciselniky!G203</f>
        <v>I</v>
      </c>
    </row>
    <row r="200" spans="30:36">
      <c r="AD200" s="203" t="str">
        <f>+ciselniky!A204</f>
        <v>vzpieranie</v>
      </c>
      <c r="AE200" s="203" t="str">
        <f>+ciselniky!B204</f>
        <v>vzpieranie</v>
      </c>
      <c r="AF200" s="361">
        <f>+ciselniky!C204</f>
        <v>1</v>
      </c>
      <c r="AG200" s="361">
        <f>+ciselniky!D204</f>
        <v>0.5</v>
      </c>
      <c r="AH200" s="361">
        <f>+ciselniky!E204</f>
        <v>0.5</v>
      </c>
      <c r="AI200" s="361">
        <f>+ciselniky!F204</f>
        <v>0</v>
      </c>
      <c r="AJ200" s="203" t="str">
        <f>+ciselniky!G204</f>
        <v>I</v>
      </c>
    </row>
    <row r="201" spans="30:36">
      <c r="AD201" s="203" t="str">
        <f>+ciselniky!A205</f>
        <v>wushu</v>
      </c>
      <c r="AE201" s="203" t="str">
        <f>+ciselniky!B205</f>
        <v>wushu</v>
      </c>
      <c r="AF201" s="361">
        <f>+ciselniky!C205</f>
        <v>1</v>
      </c>
      <c r="AG201" s="361">
        <f>+ciselniky!D205</f>
        <v>0.55000000000000004</v>
      </c>
      <c r="AH201" s="361">
        <f>+ciselniky!E205</f>
        <v>0.45</v>
      </c>
      <c r="AI201" s="361">
        <f>+ciselniky!F205</f>
        <v>0</v>
      </c>
      <c r="AJ201" s="203" t="str">
        <f>+ciselniky!G205</f>
        <v>I</v>
      </c>
    </row>
    <row r="202" spans="30:36">
      <c r="AD202" s="203" t="str">
        <f>+ciselniky!A206</f>
        <v>zápasenie</v>
      </c>
      <c r="AE202" s="203" t="str">
        <f>+ciselniky!B206</f>
        <v>zápasenie voľným štýlom</v>
      </c>
      <c r="AF202" s="361">
        <f>+ciselniky!C206</f>
        <v>0.6</v>
      </c>
      <c r="AG202" s="361">
        <f>+ciselniky!D206</f>
        <v>0.65</v>
      </c>
      <c r="AH202" s="361">
        <f>+ciselniky!E206</f>
        <v>0.35</v>
      </c>
      <c r="AI202" s="361">
        <f>+ciselniky!F206</f>
        <v>0</v>
      </c>
      <c r="AJ202" s="203" t="str">
        <f>+ciselniky!G206</f>
        <v>I</v>
      </c>
    </row>
    <row r="203" spans="30:36">
      <c r="AD203" s="203" t="str">
        <f>+ciselniky!A207</f>
        <v>zápasenie</v>
      </c>
      <c r="AE203" s="203" t="str">
        <f>+ciselniky!B207</f>
        <v>gréckorímske zápasenie</v>
      </c>
      <c r="AF203" s="361">
        <f>+ciselniky!C207</f>
        <v>0.4</v>
      </c>
      <c r="AG203" s="361">
        <f>+ciselniky!D207</f>
        <v>1</v>
      </c>
      <c r="AH203" s="361">
        <f>+ciselniky!E207</f>
        <v>0</v>
      </c>
      <c r="AI203" s="361">
        <f>+ciselniky!F207</f>
        <v>0</v>
      </c>
      <c r="AJ203" s="203" t="str">
        <f>+ciselniky!G207</f>
        <v>I</v>
      </c>
    </row>
    <row r="204" spans="30:36">
      <c r="AD204" s="203">
        <f>+ciselniky!A208</f>
        <v>0</v>
      </c>
      <c r="AE204" s="203">
        <f>+ciselniky!B208</f>
        <v>0</v>
      </c>
      <c r="AF204" s="361">
        <f>+ciselniky!C208</f>
        <v>0</v>
      </c>
      <c r="AG204" s="361">
        <f>+ciselniky!D208</f>
        <v>0</v>
      </c>
      <c r="AH204" s="361">
        <f>+ciselniky!E208</f>
        <v>0</v>
      </c>
      <c r="AI204" s="361">
        <f>+ciselniky!F208</f>
        <v>0</v>
      </c>
      <c r="AJ204" s="203">
        <f>+ciselniky!G208</f>
        <v>0</v>
      </c>
    </row>
    <row r="205" spans="30:36">
      <c r="AD205" s="203">
        <f>+ciselniky!A209</f>
        <v>0</v>
      </c>
      <c r="AE205" s="203">
        <f>+ciselniky!B209</f>
        <v>0</v>
      </c>
      <c r="AF205" s="361">
        <f>+ciselniky!C209</f>
        <v>0</v>
      </c>
      <c r="AG205" s="361">
        <f>+ciselniky!D209</f>
        <v>0</v>
      </c>
      <c r="AH205" s="361">
        <f>+ciselniky!E209</f>
        <v>0</v>
      </c>
      <c r="AI205" s="361">
        <f>+ciselniky!F209</f>
        <v>0</v>
      </c>
      <c r="AJ205" s="203">
        <f>+ciselniky!G209</f>
        <v>0</v>
      </c>
    </row>
    <row r="206" spans="30:36">
      <c r="AD206" s="203">
        <f>+ciselniky!A210</f>
        <v>0</v>
      </c>
      <c r="AE206" s="203">
        <f>+ciselniky!B210</f>
        <v>0</v>
      </c>
      <c r="AF206" s="361">
        <f>+ciselniky!C210</f>
        <v>0</v>
      </c>
      <c r="AG206" s="361">
        <f>+ciselniky!D210</f>
        <v>0</v>
      </c>
      <c r="AH206" s="361">
        <f>+ciselniky!E210</f>
        <v>0</v>
      </c>
      <c r="AI206" s="361">
        <f>+ciselniky!F210</f>
        <v>0</v>
      </c>
      <c r="AJ206" s="203">
        <f>+ciselniky!G210</f>
        <v>0</v>
      </c>
    </row>
    <row r="207" spans="30:36">
      <c r="AD207" s="203">
        <f>+ciselniky!A211</f>
        <v>0</v>
      </c>
      <c r="AE207" s="203">
        <f>+ciselniky!B211</f>
        <v>0</v>
      </c>
      <c r="AF207" s="361">
        <f>+ciselniky!C211</f>
        <v>0</v>
      </c>
      <c r="AG207" s="361">
        <f>+ciselniky!D211</f>
        <v>0</v>
      </c>
      <c r="AH207" s="361">
        <f>+ciselniky!E211</f>
        <v>0</v>
      </c>
      <c r="AI207" s="361">
        <f>+ciselniky!F211</f>
        <v>0</v>
      </c>
      <c r="AJ207" s="203">
        <f>+ciselniky!G211</f>
        <v>0</v>
      </c>
    </row>
    <row r="208" spans="30:36">
      <c r="AD208" s="203">
        <f>+ciselniky!A212</f>
        <v>0</v>
      </c>
      <c r="AE208" s="203">
        <f>+ciselniky!B212</f>
        <v>0</v>
      </c>
      <c r="AF208" s="361">
        <f>+ciselniky!C212</f>
        <v>0</v>
      </c>
      <c r="AG208" s="361">
        <f>+ciselniky!D212</f>
        <v>0</v>
      </c>
      <c r="AH208" s="361">
        <f>+ciselniky!E212</f>
        <v>0</v>
      </c>
      <c r="AI208" s="361">
        <f>+ciselniky!F212</f>
        <v>0</v>
      </c>
      <c r="AJ208" s="203">
        <f>+ciselniky!G212</f>
        <v>0</v>
      </c>
    </row>
    <row r="209" spans="30:36">
      <c r="AD209" s="203">
        <f>+ciselniky!A213</f>
        <v>0</v>
      </c>
      <c r="AE209" s="203">
        <f>+ciselniky!B213</f>
        <v>0</v>
      </c>
      <c r="AF209" s="361">
        <f>+ciselniky!C213</f>
        <v>0</v>
      </c>
      <c r="AG209" s="361">
        <f>+ciselniky!D213</f>
        <v>0</v>
      </c>
      <c r="AH209" s="361">
        <f>+ciselniky!E213</f>
        <v>0</v>
      </c>
      <c r="AI209" s="361">
        <f>+ciselniky!F213</f>
        <v>0</v>
      </c>
      <c r="AJ209" s="203">
        <f>+ciselniky!G213</f>
        <v>0</v>
      </c>
    </row>
    <row r="210" spans="30:36">
      <c r="AD210" s="203">
        <f>+ciselniky!A214</f>
        <v>0</v>
      </c>
      <c r="AE210" s="203">
        <f>+ciselniky!B214</f>
        <v>0</v>
      </c>
      <c r="AF210" s="361">
        <f>+ciselniky!C214</f>
        <v>0</v>
      </c>
      <c r="AG210" s="361">
        <f>+ciselniky!D214</f>
        <v>0</v>
      </c>
      <c r="AH210" s="361">
        <f>+ciselniky!E214</f>
        <v>0</v>
      </c>
      <c r="AI210" s="361">
        <f>+ciselniky!F214</f>
        <v>0</v>
      </c>
      <c r="AJ210" s="203">
        <f>+ciselniky!G214</f>
        <v>0</v>
      </c>
    </row>
    <row r="211" spans="30:36">
      <c r="AD211" s="203">
        <f>+ciselniky!A215</f>
        <v>0</v>
      </c>
      <c r="AE211" s="203">
        <f>+ciselniky!B215</f>
        <v>0</v>
      </c>
      <c r="AF211" s="361">
        <f>+ciselniky!C215</f>
        <v>0</v>
      </c>
      <c r="AG211" s="361">
        <f>+ciselniky!D215</f>
        <v>0</v>
      </c>
      <c r="AH211" s="361">
        <f>+ciselniky!E215</f>
        <v>0</v>
      </c>
      <c r="AI211" s="361">
        <f>+ciselniky!F215</f>
        <v>0</v>
      </c>
      <c r="AJ211" s="203">
        <f>+ciselniky!G215</f>
        <v>0</v>
      </c>
    </row>
    <row r="212" spans="30:36">
      <c r="AD212" s="203">
        <f>+ciselniky!A216</f>
        <v>0</v>
      </c>
      <c r="AE212" s="203">
        <f>+ciselniky!B216</f>
        <v>0</v>
      </c>
      <c r="AF212" s="361">
        <f>+ciselniky!C216</f>
        <v>0</v>
      </c>
      <c r="AG212" s="361">
        <f>+ciselniky!D216</f>
        <v>0</v>
      </c>
      <c r="AH212" s="361">
        <f>+ciselniky!E216</f>
        <v>0</v>
      </c>
      <c r="AI212" s="361">
        <f>+ciselniky!F216</f>
        <v>0</v>
      </c>
      <c r="AJ212" s="203">
        <f>+ciselniky!G216</f>
        <v>0</v>
      </c>
    </row>
    <row r="213" spans="30:36">
      <c r="AD213" s="203">
        <f>+ciselniky!A217</f>
        <v>0</v>
      </c>
      <c r="AE213" s="203">
        <f>+ciselniky!B217</f>
        <v>0</v>
      </c>
      <c r="AF213" s="361">
        <f>+ciselniky!C217</f>
        <v>0</v>
      </c>
      <c r="AG213" s="361">
        <f>+ciselniky!D217</f>
        <v>0</v>
      </c>
      <c r="AH213" s="361">
        <f>+ciselniky!E217</f>
        <v>0</v>
      </c>
      <c r="AI213" s="361">
        <f>+ciselniky!F217</f>
        <v>0</v>
      </c>
      <c r="AJ213" s="203">
        <f>+ciselniky!G217</f>
        <v>0</v>
      </c>
    </row>
    <row r="214" spans="30:36">
      <c r="AD214" s="203">
        <f>+ciselniky!A218</f>
        <v>0</v>
      </c>
      <c r="AE214" s="203">
        <f>+ciselniky!B218</f>
        <v>0</v>
      </c>
      <c r="AF214" s="361">
        <f>+ciselniky!C218</f>
        <v>0</v>
      </c>
      <c r="AG214" s="361">
        <f>+ciselniky!D218</f>
        <v>0</v>
      </c>
      <c r="AH214" s="361">
        <f>+ciselniky!E218</f>
        <v>0</v>
      </c>
      <c r="AI214" s="361">
        <f>+ciselniky!F218</f>
        <v>0</v>
      </c>
      <c r="AJ214" s="203">
        <f>+ciselniky!G218</f>
        <v>0</v>
      </c>
    </row>
    <row r="215" spans="30:36">
      <c r="AD215" s="203">
        <f>+ciselniky!A219</f>
        <v>0</v>
      </c>
      <c r="AE215" s="203">
        <f>+ciselniky!B219</f>
        <v>0</v>
      </c>
      <c r="AF215" s="361">
        <f>+ciselniky!C219</f>
        <v>0</v>
      </c>
      <c r="AG215" s="361">
        <f>+ciselniky!D219</f>
        <v>0</v>
      </c>
      <c r="AH215" s="361">
        <f>+ciselniky!E219</f>
        <v>0</v>
      </c>
      <c r="AI215" s="361">
        <f>+ciselniky!F219</f>
        <v>0</v>
      </c>
      <c r="AJ215" s="203">
        <f>+ciselniky!G219</f>
        <v>0</v>
      </c>
    </row>
    <row r="216" spans="30:36">
      <c r="AD216" s="203">
        <f>+ciselniky!A220</f>
        <v>0</v>
      </c>
      <c r="AE216" s="203">
        <f>+ciselniky!B220</f>
        <v>0</v>
      </c>
      <c r="AF216" s="361">
        <f>+ciselniky!C220</f>
        <v>0</v>
      </c>
      <c r="AG216" s="361">
        <f>+ciselniky!D220</f>
        <v>0</v>
      </c>
      <c r="AH216" s="361">
        <f>+ciselniky!E220</f>
        <v>0</v>
      </c>
      <c r="AI216" s="361">
        <f>+ciselniky!F220</f>
        <v>0</v>
      </c>
      <c r="AJ216" s="203">
        <f>+ciselniky!G220</f>
        <v>0</v>
      </c>
    </row>
    <row r="217" spans="30:36">
      <c r="AD217" s="203">
        <f>+ciselniky!A221</f>
        <v>0</v>
      </c>
      <c r="AE217" s="203">
        <f>+ciselniky!B221</f>
        <v>0</v>
      </c>
      <c r="AF217" s="361">
        <f>+ciselniky!C221</f>
        <v>0</v>
      </c>
      <c r="AG217" s="361">
        <f>+ciselniky!D221</f>
        <v>0</v>
      </c>
      <c r="AH217" s="361">
        <f>+ciselniky!E221</f>
        <v>0</v>
      </c>
      <c r="AI217" s="361">
        <f>+ciselniky!F221</f>
        <v>0</v>
      </c>
      <c r="AJ217" s="203">
        <f>+ciselniky!G221</f>
        <v>0</v>
      </c>
    </row>
    <row r="218" spans="30:36">
      <c r="AD218" s="203">
        <f>+ciselniky!A222</f>
        <v>0</v>
      </c>
      <c r="AE218" s="203">
        <f>+ciselniky!B222</f>
        <v>0</v>
      </c>
      <c r="AF218" s="361">
        <f>+ciselniky!C222</f>
        <v>0</v>
      </c>
      <c r="AG218" s="361">
        <f>+ciselniky!D222</f>
        <v>0</v>
      </c>
      <c r="AH218" s="361">
        <f>+ciselniky!E222</f>
        <v>0</v>
      </c>
      <c r="AI218" s="361">
        <f>+ciselniky!F222</f>
        <v>0</v>
      </c>
      <c r="AJ218" s="203">
        <f>+ciselniky!G222</f>
        <v>0</v>
      </c>
    </row>
    <row r="219" spans="30:36">
      <c r="AD219" s="203" t="str">
        <f>+ciselniky!A223</f>
        <v>Podujatia (Vysledky, PP)</v>
      </c>
      <c r="AE219" s="203" t="str">
        <f>+ciselniky!B223</f>
        <v>redukcia</v>
      </c>
      <c r="AF219" s="361" t="str">
        <f>+ciselniky!C223</f>
        <v>názov</v>
      </c>
      <c r="AG219" s="361">
        <f>+ciselniky!D223</f>
        <v>0</v>
      </c>
      <c r="AH219" s="361">
        <f>+ciselniky!E223</f>
        <v>0</v>
      </c>
      <c r="AI219" s="361">
        <f>+ciselniky!F223</f>
        <v>0</v>
      </c>
      <c r="AJ219" s="203">
        <f>+ciselniky!G223</f>
        <v>0</v>
      </c>
    </row>
    <row r="220" spans="30:36">
      <c r="AD220" s="203" t="str">
        <f>+ciselniky!A224</f>
        <v>OH/ZOH</v>
      </c>
      <c r="AE220" s="203">
        <f>+ciselniky!B224</f>
        <v>-10</v>
      </c>
      <c r="AF220" s="361" t="str">
        <f>+ciselniky!C224</f>
        <v>olympijské hry, zimné olympijské hry</v>
      </c>
      <c r="AG220" s="361">
        <f>+ciselniky!D224</f>
        <v>0</v>
      </c>
      <c r="AH220" s="361">
        <f>+ciselniky!E224</f>
        <v>0</v>
      </c>
      <c r="AI220" s="361">
        <f>+ciselniky!F224</f>
        <v>0</v>
      </c>
      <c r="AJ220" s="203">
        <f>+ciselniky!G224</f>
        <v>0</v>
      </c>
    </row>
    <row r="221" spans="30:36">
      <c r="AD221" s="203" t="str">
        <f>+ciselniky!A225</f>
        <v>SHNŠ</v>
      </c>
      <c r="AE221" s="203">
        <f>+ciselniky!B225</f>
        <v>0</v>
      </c>
      <c r="AF221" s="361" t="str">
        <f>+ciselniky!C225</f>
        <v>svetové hry neolympijských športov</v>
      </c>
      <c r="AG221" s="361">
        <f>+ciselniky!D225</f>
        <v>0</v>
      </c>
      <c r="AH221" s="361">
        <f>+ciselniky!E225</f>
        <v>0</v>
      </c>
      <c r="AI221" s="361">
        <f>+ciselniky!F225</f>
        <v>0</v>
      </c>
      <c r="AJ221" s="203">
        <f>+ciselniky!G225</f>
        <v>0</v>
      </c>
    </row>
    <row r="222" spans="30:36">
      <c r="AD222" s="60"/>
      <c r="AE222" s="60"/>
      <c r="AF222" s="97"/>
      <c r="AG222" s="97"/>
      <c r="AH222" s="97"/>
      <c r="AI222" s="97"/>
      <c r="AJ222" s="60"/>
    </row>
    <row r="223" spans="30:36">
      <c r="AD223" s="60"/>
      <c r="AE223" s="60"/>
      <c r="AF223" s="97"/>
      <c r="AG223" s="97"/>
      <c r="AH223" s="97"/>
      <c r="AI223" s="97"/>
      <c r="AJ223" s="60"/>
    </row>
    <row r="224" spans="30:36">
      <c r="AD224" s="60"/>
      <c r="AE224" s="60"/>
      <c r="AF224" s="97"/>
      <c r="AG224" s="97"/>
      <c r="AH224" s="97"/>
      <c r="AI224" s="97"/>
      <c r="AJ224" s="60"/>
    </row>
    <row r="225" spans="30:36">
      <c r="AD225" s="60"/>
      <c r="AE225" s="60"/>
      <c r="AF225" s="97"/>
      <c r="AG225" s="97"/>
      <c r="AH225" s="97"/>
      <c r="AI225" s="97"/>
      <c r="AJ225" s="60"/>
    </row>
    <row r="226" spans="30:36">
      <c r="AD226" s="60"/>
      <c r="AE226" s="60"/>
      <c r="AF226" s="97"/>
      <c r="AG226" s="97"/>
      <c r="AH226" s="97"/>
      <c r="AI226" s="97"/>
      <c r="AJ226" s="60"/>
    </row>
  </sheetData>
  <sheetProtection password="8A86" sheet="1"/>
  <mergeCells count="12">
    <mergeCell ref="A1:F1"/>
    <mergeCell ref="D2:F2"/>
    <mergeCell ref="F8:F9"/>
    <mergeCell ref="A3:F3"/>
    <mergeCell ref="A4:F4"/>
    <mergeCell ref="A5:F5"/>
    <mergeCell ref="A6:F6"/>
    <mergeCell ref="A8:A9"/>
    <mergeCell ref="B8:B9"/>
    <mergeCell ref="D8:D9"/>
    <mergeCell ref="C8:C9"/>
    <mergeCell ref="E8:E9"/>
  </mergeCells>
  <dataValidations count="3">
    <dataValidation type="list" allowBlank="1" showInputMessage="1" showErrorMessage="1" sqref="B10:B33" xr:uid="{50D92A86-B1EA-4956-BE52-A994FB26F2C6}">
      <formula1>OFFSET($AE$1,$AL$1-1,0,$AL$2,1)</formula1>
    </dataValidation>
    <dataValidation type="list" allowBlank="1" showInputMessage="1" showErrorMessage="1" sqref="C10:C33" xr:uid="{2F64CA8C-FB5D-4A06-B034-A74AFAB4D0E0}">
      <formula1>"dospelí,mládež J1,mládež J2"</formula1>
    </dataValidation>
    <dataValidation type="list" allowBlank="1" showInputMessage="1" showErrorMessage="1" sqref="D10:D33" xr:uid="{1FFBDAB6-F0D7-4EED-A973-1B999C3228E7}">
      <formula1>"muži,ženy,zmiešaná"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&amp;L&amp;F, &amp;A&amp;Cstrana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5F05-2E8A-43FA-A5A6-E227815DAB75}">
  <sheetPr codeName="Hárok14"/>
  <dimension ref="A1:AU265"/>
  <sheetViews>
    <sheetView zoomScaleNormal="100" workbookViewId="0">
      <selection sqref="A1:T1"/>
    </sheetView>
  </sheetViews>
  <sheetFormatPr defaultRowHeight="12.75"/>
  <cols>
    <col min="1" max="1" width="19.7109375" style="242" customWidth="1"/>
    <col min="2" max="2" width="3.5703125" style="242" customWidth="1"/>
    <col min="3" max="3" width="19.7109375" style="242" customWidth="1"/>
    <col min="4" max="4" width="3.5703125" style="242" customWidth="1"/>
    <col min="5" max="5" width="8.28515625" style="181" customWidth="1"/>
    <col min="6" max="7" width="3.7109375" style="181" customWidth="1"/>
    <col min="8" max="8" width="19.7109375" style="181" customWidth="1"/>
    <col min="9" max="9" width="3.5703125" style="181" bestFit="1" customWidth="1"/>
    <col min="10" max="12" width="8.7109375" style="181" customWidth="1"/>
    <col min="13" max="15" width="7.7109375" style="181" customWidth="1"/>
    <col min="16" max="16" width="30.5703125" style="181" customWidth="1"/>
    <col min="17" max="20" width="8.7109375" style="181" customWidth="1"/>
    <col min="21" max="21" width="4" style="334" customWidth="1"/>
    <col min="22" max="35" width="9.140625" style="181" customWidth="1"/>
    <col min="36" max="36" width="23.140625" style="102" customWidth="1"/>
    <col min="37" max="37" width="26.7109375" style="102" customWidth="1"/>
    <col min="38" max="39" width="2.28515625" style="95" customWidth="1"/>
    <col min="40" max="40" width="11.7109375" style="95" customWidth="1"/>
    <col min="41" max="41" width="9.140625" style="102" customWidth="1"/>
    <col min="42" max="43" width="4.140625" style="181" customWidth="1"/>
    <col min="44" max="47" width="9.140625" style="181" customWidth="1"/>
    <col min="48" max="16384" width="9.140625" style="181"/>
  </cols>
  <sheetData>
    <row r="1" spans="1:47" ht="20.100000000000001" customHeigh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AJ1" s="60" t="s">
        <v>27</v>
      </c>
      <c r="AK1" s="60" t="s">
        <v>55</v>
      </c>
      <c r="AL1" s="98" t="s">
        <v>675</v>
      </c>
      <c r="AN1" s="95" t="e">
        <f>MATCH(C6,AJ:AJ,0)</f>
        <v>#N/A</v>
      </c>
      <c r="AO1" s="102" t="str">
        <f>+ciselniky!K223</f>
        <v>Podujatia (TopTím)</v>
      </c>
      <c r="AP1" s="181">
        <v>1</v>
      </c>
      <c r="AQ1" s="181" t="str">
        <f>+ciselniky!L223</f>
        <v>max.umiestnenie</v>
      </c>
      <c r="AR1" s="181" t="str">
        <f>+ciselniky!M223</f>
        <v>názov</v>
      </c>
    </row>
    <row r="2" spans="1:47" ht="20.100000000000001" customHeight="1">
      <c r="A2" s="428" t="s">
        <v>685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AJ2" s="203" t="str">
        <f>+ciselniky!K6</f>
        <v>atletika</v>
      </c>
      <c r="AK2" s="203" t="str">
        <f>+ciselniky!L6</f>
        <v>atletika</v>
      </c>
      <c r="AL2" s="203" t="str">
        <f>+ciselniky!M6</f>
        <v>I</v>
      </c>
      <c r="AN2" s="95">
        <f>COUNTIF(AJ:AJ,C6)</f>
        <v>0</v>
      </c>
      <c r="AO2" s="102" t="str">
        <f>+ciselniky!K224</f>
        <v xml:space="preserve">OH </v>
      </c>
      <c r="AP2" s="181">
        <v>1</v>
      </c>
      <c r="AQ2" s="181">
        <f>+ciselniky!L224</f>
        <v>20</v>
      </c>
      <c r="AR2" s="181" t="str">
        <f>+ciselniky!M224</f>
        <v>olympijské hry</v>
      </c>
    </row>
    <row r="3" spans="1:47" ht="20.100000000000001" customHeight="1">
      <c r="A3" s="427" t="s">
        <v>686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AJ3" s="203" t="str">
        <f>+ciselniky!K7</f>
        <v>automobilový šport</v>
      </c>
      <c r="AK3" s="203" t="str">
        <f>+ciselniky!L7</f>
        <v>okruhové</v>
      </c>
      <c r="AL3" s="203" t="str">
        <f>+ciselniky!M7</f>
        <v>I</v>
      </c>
      <c r="AO3" s="102" t="str">
        <f>+ciselniky!K225</f>
        <v>ZOH</v>
      </c>
      <c r="AP3" s="181">
        <v>1</v>
      </c>
      <c r="AQ3" s="181">
        <f>+ciselniky!L225</f>
        <v>20</v>
      </c>
      <c r="AR3" s="181" t="str">
        <f>+ciselniky!M225</f>
        <v>zimné olympijské hry</v>
      </c>
    </row>
    <row r="4" spans="1:47" ht="20.100000000000001" customHeight="1">
      <c r="A4" s="241"/>
      <c r="B4" s="241"/>
      <c r="C4" s="241"/>
      <c r="D4" s="24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AJ4" s="203" t="str">
        <f>+ciselniky!K8</f>
        <v>automobilový šport</v>
      </c>
      <c r="AK4" s="203" t="str">
        <f>+ciselniky!L8</f>
        <v>do vrchu</v>
      </c>
      <c r="AL4" s="203" t="str">
        <f>+ciselniky!M8</f>
        <v>I</v>
      </c>
      <c r="AO4" s="102" t="str">
        <f>+ciselniky!K226</f>
        <v>PH</v>
      </c>
      <c r="AP4" s="181">
        <v>1</v>
      </c>
      <c r="AQ4" s="181">
        <f>+ciselniky!L226</f>
        <v>20</v>
      </c>
      <c r="AR4" s="181" t="str">
        <f>+ciselniky!M226</f>
        <v>paralympijské hry</v>
      </c>
    </row>
    <row r="5" spans="1:47">
      <c r="AJ5" s="203" t="str">
        <f>+ciselniky!K9</f>
        <v>automobilový šport</v>
      </c>
      <c r="AK5" s="203" t="str">
        <f>+ciselniky!L9</f>
        <v>rallye</v>
      </c>
      <c r="AL5" s="203" t="str">
        <f>+ciselniky!M9</f>
        <v>I</v>
      </c>
      <c r="AO5" s="102" t="str">
        <f>+ciselniky!K227</f>
        <v>ZPH</v>
      </c>
      <c r="AP5" s="181">
        <v>1</v>
      </c>
      <c r="AQ5" s="181">
        <f>+ciselniky!L227</f>
        <v>20</v>
      </c>
      <c r="AR5" s="181" t="str">
        <f>+ciselniky!M227</f>
        <v>zimné paralympijské hry</v>
      </c>
    </row>
    <row r="6" spans="1:47" s="185" customFormat="1" ht="69" customHeight="1">
      <c r="A6" s="431" t="s">
        <v>27</v>
      </c>
      <c r="B6" s="432"/>
      <c r="C6" s="420">
        <f>+ID!C16</f>
        <v>0</v>
      </c>
      <c r="D6" s="420"/>
      <c r="E6" s="420"/>
      <c r="G6" s="429" t="s">
        <v>687</v>
      </c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335"/>
      <c r="AJ6" s="203" t="str">
        <f>+ciselniky!K10</f>
        <v>automobilový šport</v>
      </c>
      <c r="AK6" s="203" t="str">
        <f>+ciselniky!L10</f>
        <v>karting</v>
      </c>
      <c r="AL6" s="203" t="str">
        <f>+ciselniky!M10</f>
        <v>I</v>
      </c>
      <c r="AM6" s="95"/>
      <c r="AN6" s="95"/>
      <c r="AO6" s="102" t="str">
        <f>+ciselniky!K228</f>
        <v>DH</v>
      </c>
      <c r="AP6" s="181">
        <v>1</v>
      </c>
      <c r="AQ6" s="181">
        <f>+ciselniky!L228</f>
        <v>20</v>
      </c>
      <c r="AR6" s="181" t="str">
        <f>+ciselniky!M228</f>
        <v>deaflympijské hry</v>
      </c>
      <c r="AS6" s="181"/>
      <c r="AT6" s="181"/>
      <c r="AU6" s="181"/>
    </row>
    <row r="7" spans="1:47" s="185" customFormat="1" ht="12.75" customHeight="1">
      <c r="A7" s="243"/>
      <c r="B7" s="243"/>
      <c r="C7" s="243"/>
      <c r="D7" s="243"/>
      <c r="U7" s="335"/>
      <c r="AJ7" s="203" t="str">
        <f>+ciselniky!K11</f>
        <v>automobilový šport</v>
      </c>
      <c r="AK7" s="203" t="str">
        <f>+ciselniky!L11</f>
        <v>off-road</v>
      </c>
      <c r="AL7" s="203" t="str">
        <f>+ciselniky!M11</f>
        <v>I</v>
      </c>
      <c r="AM7" s="95"/>
      <c r="AN7" s="95"/>
      <c r="AO7" s="102" t="str">
        <f>+ciselniky!K229</f>
        <v xml:space="preserve">ZDH </v>
      </c>
      <c r="AP7" s="181">
        <v>1</v>
      </c>
      <c r="AQ7" s="181">
        <f>+ciselniky!L229</f>
        <v>20</v>
      </c>
      <c r="AR7" s="181" t="str">
        <f>+ciselniky!M229</f>
        <v>zimné deaflympijské hry</v>
      </c>
      <c r="AS7" s="181"/>
      <c r="AT7" s="181"/>
      <c r="AU7" s="181"/>
    </row>
    <row r="8" spans="1:47" s="185" customFormat="1" ht="12.75" customHeight="1">
      <c r="A8" s="243"/>
      <c r="B8" s="243"/>
      <c r="C8" s="243"/>
      <c r="D8" s="243"/>
      <c r="G8" s="262"/>
      <c r="H8" s="363"/>
      <c r="U8" s="335"/>
      <c r="AJ8" s="203" t="str">
        <f>+[1]ciselniky!K12</f>
        <v>automobilový šport</v>
      </c>
      <c r="AK8" s="203" t="str">
        <f>+[1]ciselniky!L12</f>
        <v>historické</v>
      </c>
      <c r="AL8" s="203" t="str">
        <f>+[1]ciselniky!M12</f>
        <v>I</v>
      </c>
      <c r="AM8" s="95"/>
      <c r="AN8" s="95"/>
      <c r="AO8" s="102" t="str">
        <f>+[1]ciselniky!K230</f>
        <v>MS</v>
      </c>
      <c r="AP8" s="181">
        <v>1</v>
      </c>
      <c r="AQ8" s="181">
        <f>+[1]ciselniky!L230</f>
        <v>10</v>
      </c>
      <c r="AR8" s="181" t="str">
        <f>+[1]ciselniky!M230</f>
        <v>majstrovstvá sveta</v>
      </c>
      <c r="AS8" s="181"/>
      <c r="AT8" s="181"/>
      <c r="AU8" s="181"/>
    </row>
    <row r="9" spans="1:47" s="185" customFormat="1" ht="12.75" customHeight="1">
      <c r="A9" s="243"/>
      <c r="B9" s="243"/>
      <c r="C9" s="243"/>
      <c r="D9" s="243"/>
      <c r="G9" s="364"/>
      <c r="H9" s="363"/>
      <c r="U9" s="335"/>
      <c r="AJ9" s="203" t="str">
        <f>+[1]ciselniky!K13</f>
        <v>automobilový šport</v>
      </c>
      <c r="AK9" s="203" t="str">
        <f>+[1]ciselniky!L13</f>
        <v>drifting</v>
      </c>
      <c r="AL9" s="203" t="str">
        <f>+[1]ciselniky!M13</f>
        <v>I</v>
      </c>
      <c r="AM9" s="95"/>
      <c r="AN9" s="95"/>
      <c r="AO9" s="102" t="s">
        <v>369</v>
      </c>
      <c r="AP9" s="181">
        <v>1</v>
      </c>
      <c r="AQ9" s="181">
        <f>+[1]ciselniky!L231</f>
        <v>10</v>
      </c>
      <c r="AR9" s="181" t="str">
        <f>+[1]ciselniky!M231</f>
        <v>Svetový rebríček (dospelí)</v>
      </c>
      <c r="AS9" s="181"/>
      <c r="AT9" s="181"/>
      <c r="AU9" s="181"/>
    </row>
    <row r="10" spans="1:47" s="185" customFormat="1" ht="12.75" customHeight="1">
      <c r="A10" s="243"/>
      <c r="B10" s="243"/>
      <c r="C10" s="243"/>
      <c r="D10" s="243"/>
      <c r="G10" s="364"/>
      <c r="H10" s="363"/>
      <c r="U10" s="335"/>
      <c r="AJ10" s="203" t="str">
        <f>+[1]ciselniky!K14</f>
        <v>automobilový šport</v>
      </c>
      <c r="AK10" s="203" t="str">
        <f>+[1]ciselniky!L14</f>
        <v>šprint</v>
      </c>
      <c r="AL10" s="203" t="str">
        <f>+[1]ciselniky!M14</f>
        <v>I</v>
      </c>
      <c r="AM10" s="95"/>
      <c r="AN10" s="95"/>
      <c r="AO10" s="102" t="str">
        <f>+[1]ciselniky!K235</f>
        <v>ME</v>
      </c>
      <c r="AP10" s="181">
        <v>1</v>
      </c>
      <c r="AQ10" s="181">
        <f>+[1]ciselniky!L232</f>
        <v>10</v>
      </c>
      <c r="AR10" s="181" t="str">
        <f>+[1]ciselniky!M232</f>
        <v>Svetový rebríček (juniori)</v>
      </c>
      <c r="AS10" s="181"/>
      <c r="AT10" s="181"/>
      <c r="AU10" s="181"/>
    </row>
    <row r="11" spans="1:47" s="185" customFormat="1" ht="12.75" customHeight="1">
      <c r="A11" s="243"/>
      <c r="B11" s="243"/>
      <c r="C11" s="243"/>
      <c r="D11" s="243"/>
      <c r="G11" s="364"/>
      <c r="H11" s="363"/>
      <c r="U11" s="335"/>
      <c r="AJ11" s="203" t="str">
        <f>+[1]ciselniky!K15</f>
        <v>bedminton</v>
      </c>
      <c r="AK11" s="203" t="str">
        <f>+[1]ciselniky!L15</f>
        <v>bedminton</v>
      </c>
      <c r="AL11" s="203" t="str">
        <f>+[1]ciselniky!M15</f>
        <v>I</v>
      </c>
      <c r="AM11" s="95"/>
      <c r="AN11" s="95"/>
      <c r="AO11" s="102" t="str">
        <f>+ciselniky!K237</f>
        <v>MSJ</v>
      </c>
      <c r="AP11" s="181">
        <v>1</v>
      </c>
      <c r="AQ11" s="181">
        <f>+[1]ciselniky!L233</f>
        <v>10</v>
      </c>
      <c r="AR11" s="181" t="str">
        <f>+[1]ciselniky!M233</f>
        <v>Svetový rebríček (Umax.)</v>
      </c>
      <c r="AS11" s="181"/>
      <c r="AT11" s="181"/>
      <c r="AU11" s="181"/>
    </row>
    <row r="12" spans="1:47" s="185" customFormat="1" ht="30.6" customHeight="1">
      <c r="A12" s="421" t="s">
        <v>688</v>
      </c>
      <c r="B12" s="422"/>
      <c r="C12" s="425"/>
      <c r="D12" s="425"/>
      <c r="E12" s="425"/>
      <c r="G12" s="364"/>
      <c r="H12" s="181"/>
      <c r="I12" s="181"/>
      <c r="J12" s="181"/>
      <c r="K12" s="181"/>
      <c r="U12" s="335"/>
      <c r="AJ12" s="203" t="str">
        <f>+[1]ciselniky!K16</f>
        <v>biatlon</v>
      </c>
      <c r="AK12" s="203" t="str">
        <f>+[1]ciselniky!L16</f>
        <v>biatlon</v>
      </c>
      <c r="AL12" s="203" t="str">
        <f>+[1]ciselniky!M16</f>
        <v>I</v>
      </c>
      <c r="AM12" s="95"/>
      <c r="AN12" s="95"/>
      <c r="AO12" s="102" t="str">
        <f>+ciselniky!K239</f>
        <v>MEJ</v>
      </c>
      <c r="AP12" s="181">
        <v>1</v>
      </c>
      <c r="AQ12" s="181">
        <f>+[1]ciselniky!L234</f>
        <v>10</v>
      </c>
      <c r="AR12" s="181" t="str">
        <f>+[1]ciselniky!M234</f>
        <v>Seriálové majstrovstvá sveta</v>
      </c>
      <c r="AS12" s="181"/>
      <c r="AT12" s="181"/>
      <c r="AU12" s="181"/>
    </row>
    <row r="13" spans="1:47" s="185" customFormat="1" ht="30.6" customHeight="1">
      <c r="A13" s="421" t="s">
        <v>689</v>
      </c>
      <c r="B13" s="422"/>
      <c r="C13" s="425"/>
      <c r="D13" s="425"/>
      <c r="E13" s="425"/>
      <c r="G13" s="364"/>
      <c r="H13" s="365"/>
      <c r="U13" s="335"/>
      <c r="AJ13" s="203" t="str">
        <f>+[1]ciselniky!K17</f>
        <v>biatlon</v>
      </c>
      <c r="AK13" s="203" t="str">
        <f>+[1]ciselniky!L17</f>
        <v>letný biatlon</v>
      </c>
      <c r="AL13" s="203" t="str">
        <f>+[1]ciselniky!M17</f>
        <v>I</v>
      </c>
      <c r="AM13" s="95"/>
      <c r="AN13" s="95"/>
      <c r="AO13" s="102" t="str">
        <f>+ciselniky!K241</f>
        <v>GSJ</v>
      </c>
      <c r="AP13" s="181">
        <v>1</v>
      </c>
      <c r="AQ13" s="181">
        <f>+[1]ciselniky!L235</f>
        <v>10</v>
      </c>
      <c r="AR13" s="181" t="str">
        <f>+[1]ciselniky!M235</f>
        <v>majstrovstvá Európy</v>
      </c>
      <c r="AS13" s="181"/>
      <c r="AT13" s="181"/>
      <c r="AU13" s="181"/>
    </row>
    <row r="14" spans="1:47" s="185" customFormat="1" hidden="1">
      <c r="A14" s="423" t="s">
        <v>437</v>
      </c>
      <c r="B14" s="249"/>
      <c r="C14" s="243"/>
      <c r="D14" s="243"/>
      <c r="H14" s="228"/>
      <c r="U14" s="335"/>
      <c r="X14" s="102"/>
      <c r="AJ14" s="203" t="str">
        <f>+ciselniky!K18</f>
        <v>biliard</v>
      </c>
      <c r="AK14" s="203" t="str">
        <f>+ciselniky!L18</f>
        <v>pool</v>
      </c>
      <c r="AL14" s="203" t="str">
        <f>+ciselniky!M18</f>
        <v>I</v>
      </c>
      <c r="AM14" s="95"/>
      <c r="AN14" s="95"/>
      <c r="AO14" s="102" t="str">
        <f>+ciselniky!K238</f>
        <v>MSUmax.</v>
      </c>
      <c r="AP14" s="181">
        <v>1</v>
      </c>
      <c r="AQ14" s="181">
        <f>+ciselniky!L236</f>
        <v>20</v>
      </c>
      <c r="AR14" s="181" t="str">
        <f>+ciselniky!M236</f>
        <v>európske hry</v>
      </c>
      <c r="AS14" s="181"/>
      <c r="AT14" s="181"/>
      <c r="AU14" s="181"/>
    </row>
    <row r="15" spans="1:47" s="185" customFormat="1" hidden="1">
      <c r="A15" s="424"/>
      <c r="B15" s="249"/>
      <c r="C15" s="243"/>
      <c r="D15" s="243"/>
      <c r="H15" s="228"/>
      <c r="U15" s="335"/>
      <c r="X15" s="102"/>
      <c r="AJ15" s="203" t="str">
        <f>+ciselniky!K19</f>
        <v>biliard</v>
      </c>
      <c r="AK15" s="203" t="str">
        <f>+ciselniky!L19</f>
        <v>snooker</v>
      </c>
      <c r="AL15" s="203" t="str">
        <f>+ciselniky!M19</f>
        <v>I</v>
      </c>
      <c r="AM15" s="95"/>
      <c r="AN15" s="95"/>
      <c r="AO15" s="102" t="str">
        <f>+ciselniky!K240</f>
        <v>MEUmax.</v>
      </c>
      <c r="AP15" s="181">
        <v>1</v>
      </c>
      <c r="AQ15" s="181">
        <f>+ciselniky!L237</f>
        <v>20</v>
      </c>
      <c r="AR15" s="181" t="str">
        <f>+ciselniky!M237</f>
        <v>majstrovstvá sveta juniorov</v>
      </c>
      <c r="AS15" s="181"/>
    </row>
    <row r="16" spans="1:47" s="185" customFormat="1" hidden="1">
      <c r="A16" s="244" t="str">
        <f t="shared" ref="A16:A25" si="0">IF($AN$2&gt;$C16,INDEX(AK:AK,$AN$1+$C16),"")</f>
        <v/>
      </c>
      <c r="B16" s="250"/>
      <c r="C16" s="245">
        <v>0</v>
      </c>
      <c r="D16" s="245"/>
      <c r="H16" s="229" t="s">
        <v>690</v>
      </c>
      <c r="U16" s="335"/>
      <c r="X16" s="102"/>
      <c r="AJ16" s="203" t="str">
        <f>+ciselniky!K20</f>
        <v>biliard</v>
      </c>
      <c r="AK16" s="203" t="str">
        <f>+ciselniky!L20</f>
        <v>karambol</v>
      </c>
      <c r="AL16" s="203" t="str">
        <f>+ciselniky!M20</f>
        <v>I</v>
      </c>
      <c r="AM16" s="95"/>
      <c r="AN16" s="95"/>
      <c r="AO16" s="102" t="s">
        <v>325</v>
      </c>
      <c r="AP16" s="181">
        <v>1</v>
      </c>
      <c r="AQ16" s="181">
        <f>+ciselniky!L238</f>
        <v>20</v>
      </c>
      <c r="AR16" s="181" t="str">
        <f>+ciselniky!M238</f>
        <v xml:space="preserve">majstrovstvá sveta s obmedzením veku </v>
      </c>
      <c r="AS16" s="181"/>
    </row>
    <row r="17" spans="1:45" s="185" customFormat="1" hidden="1">
      <c r="A17" s="244" t="str">
        <f t="shared" si="0"/>
        <v/>
      </c>
      <c r="B17" s="250"/>
      <c r="C17" s="245">
        <v>1</v>
      </c>
      <c r="D17" s="245"/>
      <c r="H17" s="228"/>
      <c r="U17" s="335"/>
      <c r="AJ17" s="203" t="str">
        <f>+ciselniky!K21</f>
        <v>boby a skeleton</v>
      </c>
      <c r="AK17" s="203" t="str">
        <f>+ciselniky!L21</f>
        <v>boby</v>
      </c>
      <c r="AL17" s="203" t="str">
        <f>+ciselniky!M21</f>
        <v>I</v>
      </c>
      <c r="AM17" s="95"/>
      <c r="AN17" s="95"/>
      <c r="AO17" s="102" t="s">
        <v>329</v>
      </c>
      <c r="AP17" s="181">
        <v>1</v>
      </c>
      <c r="AQ17" s="181">
        <f>+ciselniky!L239</f>
        <v>20</v>
      </c>
      <c r="AR17" s="181" t="str">
        <f>+ciselniky!M239</f>
        <v>majstrovstvá Európy juniorov</v>
      </c>
      <c r="AS17" s="181"/>
    </row>
    <row r="18" spans="1:45" s="185" customFormat="1" hidden="1">
      <c r="A18" s="244" t="str">
        <f t="shared" si="0"/>
        <v/>
      </c>
      <c r="B18" s="250"/>
      <c r="C18" s="245">
        <v>2</v>
      </c>
      <c r="D18" s="245"/>
      <c r="H18" s="228"/>
      <c r="U18" s="335"/>
      <c r="AJ18" s="203" t="str">
        <f>+ciselniky!K22</f>
        <v>boby a skeleton</v>
      </c>
      <c r="AK18" s="203" t="str">
        <f>+ciselniky!L22</f>
        <v>skeleton</v>
      </c>
      <c r="AL18" s="203" t="str">
        <f>+ciselniky!M22</f>
        <v>I</v>
      </c>
      <c r="AM18" s="95"/>
      <c r="AN18" s="95"/>
      <c r="AO18" s="102" t="s">
        <v>333</v>
      </c>
      <c r="AP18" s="181">
        <v>1</v>
      </c>
      <c r="AQ18" s="181">
        <f>+ciselniky!L240</f>
        <v>20</v>
      </c>
      <c r="AR18" s="181" t="str">
        <f>+ciselniky!M240</f>
        <v>majstrovstvá Európy s obmedzením veku</v>
      </c>
      <c r="AS18" s="181"/>
    </row>
    <row r="19" spans="1:45" s="185" customFormat="1" hidden="1">
      <c r="A19" s="244" t="str">
        <f t="shared" si="0"/>
        <v/>
      </c>
      <c r="B19" s="250"/>
      <c r="C19" s="245">
        <v>3</v>
      </c>
      <c r="D19" s="245"/>
      <c r="H19" s="228"/>
      <c r="U19" s="335"/>
      <c r="X19" s="102"/>
      <c r="AJ19" s="203" t="str">
        <f>+ciselniky!K23</f>
        <v>boccia</v>
      </c>
      <c r="AK19" s="203" t="str">
        <f>+ciselniky!L23</f>
        <v>boccia</v>
      </c>
      <c r="AL19" s="203" t="str">
        <f>+ciselniky!M23</f>
        <v>I</v>
      </c>
      <c r="AM19" s="95"/>
      <c r="AN19" s="95"/>
      <c r="AO19" s="102" t="str">
        <f>+ciselniky!K242</f>
        <v>SHNŠ</v>
      </c>
      <c r="AP19" s="181">
        <v>1</v>
      </c>
      <c r="AQ19" s="181">
        <f>+ciselniky!L241</f>
        <v>20</v>
      </c>
      <c r="AR19" s="181" t="str">
        <f>+ciselniky!M241</f>
        <v>grand slam juniorov</v>
      </c>
      <c r="AS19" s="181"/>
    </row>
    <row r="20" spans="1:45" s="185" customFormat="1" hidden="1">
      <c r="A20" s="244" t="str">
        <f t="shared" si="0"/>
        <v/>
      </c>
      <c r="B20" s="250"/>
      <c r="C20" s="245">
        <v>4</v>
      </c>
      <c r="D20" s="245"/>
      <c r="H20" s="228"/>
      <c r="U20" s="335"/>
      <c r="X20" s="102"/>
      <c r="AJ20" s="203" t="str">
        <f>+ciselniky!K24</f>
        <v>boule lyonnaise</v>
      </c>
      <c r="AK20" s="203" t="str">
        <f>+ciselniky!L24</f>
        <v>boule lyonnaise</v>
      </c>
      <c r="AL20" s="203" t="str">
        <f>+ciselniky!M24</f>
        <v>I</v>
      </c>
      <c r="AM20" s="95"/>
      <c r="AN20" s="95"/>
      <c r="AO20" s="102" t="str">
        <f>+ciselniky!K236</f>
        <v>EH</v>
      </c>
      <c r="AP20" s="181">
        <v>1</v>
      </c>
      <c r="AQ20" s="181">
        <f>+ciselniky!L242</f>
        <v>20</v>
      </c>
      <c r="AR20" s="181" t="str">
        <f>+ciselniky!M242</f>
        <v>svetové hry neolympijských športov</v>
      </c>
      <c r="AS20" s="181"/>
    </row>
    <row r="21" spans="1:45" s="185" customFormat="1" hidden="1">
      <c r="A21" s="244" t="str">
        <f t="shared" si="0"/>
        <v/>
      </c>
      <c r="B21" s="250"/>
      <c r="C21" s="245">
        <v>5</v>
      </c>
      <c r="D21" s="245"/>
      <c r="H21" s="228"/>
      <c r="U21" s="335"/>
      <c r="X21" s="102"/>
      <c r="AJ21" s="203" t="str">
        <f>+ciselniky!K25</f>
        <v>bowling</v>
      </c>
      <c r="AK21" s="203" t="str">
        <f>+ciselniky!L25</f>
        <v>bowling</v>
      </c>
      <c r="AL21" s="203" t="str">
        <f>+ciselniky!M25</f>
        <v>I</v>
      </c>
      <c r="AM21" s="95"/>
      <c r="AN21" s="95"/>
      <c r="AO21" s="102" t="str">
        <f>+[1]ciselniky!K234</f>
        <v>SMS</v>
      </c>
      <c r="AP21" s="181">
        <v>1</v>
      </c>
      <c r="AQ21" s="181">
        <f>+ciselniky!L243</f>
        <v>20</v>
      </c>
      <c r="AR21" s="181" t="str">
        <f>+ciselniky!M243</f>
        <v>najvýznamnejšia celosvetová sútaž v príslušnom športovom odvetví</v>
      </c>
      <c r="AS21" s="181"/>
    </row>
    <row r="22" spans="1:45" s="185" customFormat="1" hidden="1">
      <c r="A22" s="244" t="str">
        <f t="shared" si="0"/>
        <v/>
      </c>
      <c r="B22" s="250"/>
      <c r="C22" s="245">
        <v>6</v>
      </c>
      <c r="D22" s="245"/>
      <c r="H22" s="228"/>
      <c r="U22" s="335"/>
      <c r="AJ22" s="203" t="str">
        <f>+ciselniky!K26</f>
        <v>box</v>
      </c>
      <c r="AK22" s="203" t="str">
        <f>+ciselniky!L26</f>
        <v>box</v>
      </c>
      <c r="AL22" s="203" t="str">
        <f>+ciselniky!M26</f>
        <v>I</v>
      </c>
      <c r="AM22" s="95"/>
      <c r="AN22" s="95"/>
      <c r="AO22" s="102" t="s">
        <v>311</v>
      </c>
      <c r="AP22" s="181">
        <v>1</v>
      </c>
      <c r="AQ22" s="181">
        <f>+ciselniky!L244</f>
        <v>0</v>
      </c>
      <c r="AR22" s="181">
        <f>+ciselniky!M244</f>
        <v>0</v>
      </c>
      <c r="AS22" s="181"/>
    </row>
    <row r="23" spans="1:45" s="185" customFormat="1" hidden="1">
      <c r="A23" s="244" t="str">
        <f t="shared" si="0"/>
        <v/>
      </c>
      <c r="B23" s="250"/>
      <c r="C23" s="245">
        <v>7</v>
      </c>
      <c r="D23" s="245"/>
      <c r="H23" s="228"/>
      <c r="U23" s="335"/>
      <c r="AJ23" s="203" t="str">
        <f>+ciselniky!K27</f>
        <v>bridž</v>
      </c>
      <c r="AK23" s="203" t="str">
        <f>+ciselniky!L27</f>
        <v>bridž</v>
      </c>
      <c r="AL23" s="203" t="str">
        <f>+ciselniky!M27</f>
        <v>I</v>
      </c>
      <c r="AM23" s="95"/>
      <c r="AN23" s="95"/>
      <c r="AO23" s="102" t="s">
        <v>691</v>
      </c>
      <c r="AP23" s="181">
        <v>1</v>
      </c>
      <c r="AQ23" s="181">
        <f>+ciselniky!L245</f>
        <v>0</v>
      </c>
      <c r="AR23" s="181">
        <f>+ciselniky!M245</f>
        <v>0</v>
      </c>
      <c r="AS23" s="181"/>
    </row>
    <row r="24" spans="1:45" s="185" customFormat="1" hidden="1">
      <c r="A24" s="244" t="str">
        <f t="shared" si="0"/>
        <v/>
      </c>
      <c r="B24" s="250"/>
      <c r="C24" s="245">
        <v>8</v>
      </c>
      <c r="D24" s="245"/>
      <c r="H24" s="228"/>
      <c r="U24" s="335"/>
      <c r="X24" s="102"/>
      <c r="AJ24" s="203" t="str">
        <f>+ciselniky!K28</f>
        <v>cyklistika</v>
      </c>
      <c r="AK24" s="203" t="str">
        <f>+ciselniky!L28</f>
        <v>cestná cyklistika</v>
      </c>
      <c r="AL24" s="203" t="str">
        <f>+ciselniky!M28</f>
        <v>I</v>
      </c>
      <c r="AM24" s="95"/>
      <c r="AN24" s="95"/>
      <c r="AO24" s="102" t="s">
        <v>338</v>
      </c>
    </row>
    <row r="25" spans="1:45" s="185" customFormat="1" hidden="1">
      <c r="A25" s="244" t="str">
        <f t="shared" si="0"/>
        <v/>
      </c>
      <c r="B25" s="250"/>
      <c r="C25" s="245">
        <v>9</v>
      </c>
      <c r="D25" s="245"/>
      <c r="H25" s="228"/>
      <c r="U25" s="335"/>
      <c r="X25" s="102"/>
      <c r="AJ25" s="203" t="str">
        <f>+ciselniky!K29</f>
        <v>cyklistika</v>
      </c>
      <c r="AK25" s="203" t="str">
        <f>+ciselniky!L29</f>
        <v>cyklokros</v>
      </c>
      <c r="AL25" s="203" t="str">
        <f>+ciselniky!M29</f>
        <v>I</v>
      </c>
      <c r="AM25" s="95"/>
      <c r="AN25" s="95"/>
      <c r="AO25" s="102" t="str">
        <f>+ciselniky!K243</f>
        <v>iné vrcholné podujatie</v>
      </c>
    </row>
    <row r="26" spans="1:45" s="185" customFormat="1">
      <c r="A26" s="243"/>
      <c r="B26" s="243"/>
      <c r="C26" s="243"/>
      <c r="D26" s="243"/>
      <c r="U26" s="335"/>
      <c r="AJ26" s="203" t="str">
        <f>+ciselniky!K30</f>
        <v>cyklistika</v>
      </c>
      <c r="AK26" s="203" t="str">
        <f>+ciselniky!L30</f>
        <v>dráhová cyklistika</v>
      </c>
      <c r="AL26" s="203" t="str">
        <f>+ciselniky!M30</f>
        <v>I</v>
      </c>
      <c r="AM26" s="95"/>
      <c r="AN26" s="95"/>
      <c r="AO26" s="102">
        <f>+ciselniky!K244</f>
        <v>0</v>
      </c>
    </row>
    <row r="27" spans="1:45" s="185" customFormat="1" ht="31.15" customHeight="1">
      <c r="A27" s="423" t="s">
        <v>27</v>
      </c>
      <c r="B27" s="384" t="s">
        <v>692</v>
      </c>
      <c r="C27" s="423" t="s">
        <v>437</v>
      </c>
      <c r="D27" s="384" t="s">
        <v>693</v>
      </c>
      <c r="E27" s="390" t="s">
        <v>491</v>
      </c>
      <c r="F27" s="390" t="s">
        <v>492</v>
      </c>
      <c r="G27" s="390"/>
      <c r="H27" s="390" t="s">
        <v>694</v>
      </c>
      <c r="I27" s="384" t="s">
        <v>695</v>
      </c>
      <c r="J27" s="390" t="s">
        <v>696</v>
      </c>
      <c r="K27" s="390" t="s">
        <v>697</v>
      </c>
      <c r="L27" s="390" t="s">
        <v>698</v>
      </c>
      <c r="M27" s="388" t="s">
        <v>699</v>
      </c>
      <c r="N27" s="426"/>
      <c r="O27" s="396"/>
      <c r="P27" s="390" t="s">
        <v>700</v>
      </c>
      <c r="Q27" s="390" t="s">
        <v>701</v>
      </c>
      <c r="R27" s="390" t="s">
        <v>702</v>
      </c>
      <c r="S27" s="390" t="s">
        <v>703</v>
      </c>
      <c r="T27" s="390" t="s">
        <v>704</v>
      </c>
      <c r="AJ27" s="203" t="str">
        <f>+ciselniky!K31</f>
        <v>cyklistika</v>
      </c>
      <c r="AK27" s="203" t="str">
        <f>+ciselniky!L31</f>
        <v>horská cyklistika</v>
      </c>
      <c r="AL27" s="203" t="str">
        <f>+ciselniky!M31</f>
        <v>I</v>
      </c>
      <c r="AM27" s="95"/>
      <c r="AN27" s="95"/>
      <c r="AO27" s="102">
        <f>+ciselniky!K245</f>
        <v>0</v>
      </c>
    </row>
    <row r="28" spans="1:45" s="185" customFormat="1" ht="39" customHeight="1" thickBot="1">
      <c r="A28" s="423"/>
      <c r="B28" s="392"/>
      <c r="C28" s="424"/>
      <c r="D28" s="392"/>
      <c r="E28" s="384"/>
      <c r="F28" s="120" t="s">
        <v>426</v>
      </c>
      <c r="G28" s="120" t="s">
        <v>427</v>
      </c>
      <c r="H28" s="384"/>
      <c r="I28" s="392"/>
      <c r="J28" s="384"/>
      <c r="K28" s="384"/>
      <c r="L28" s="384"/>
      <c r="M28" s="120" t="s">
        <v>600</v>
      </c>
      <c r="N28" s="120" t="s">
        <v>705</v>
      </c>
      <c r="O28" s="120" t="s">
        <v>706</v>
      </c>
      <c r="P28" s="430"/>
      <c r="Q28" s="384"/>
      <c r="R28" s="384"/>
      <c r="S28" s="384"/>
      <c r="T28" s="384"/>
      <c r="AJ28" s="203" t="str">
        <f>+ciselniky!K32</f>
        <v>cyklistika</v>
      </c>
      <c r="AK28" s="203" t="str">
        <f>+ciselniky!L32</f>
        <v>BMX Racing+Freestyle</v>
      </c>
      <c r="AL28" s="203" t="str">
        <f>+ciselniky!M32</f>
        <v>I</v>
      </c>
      <c r="AM28" s="95"/>
      <c r="AN28" s="95"/>
      <c r="AO28" s="102"/>
    </row>
    <row r="29" spans="1:45" s="185" customFormat="1">
      <c r="A29" s="246">
        <f>$C$6</f>
        <v>0</v>
      </c>
      <c r="B29" s="14"/>
      <c r="C29" s="251"/>
      <c r="D29" s="14"/>
      <c r="E29" s="13"/>
      <c r="F29" s="337"/>
      <c r="G29" s="337"/>
      <c r="H29" s="247"/>
      <c r="I29" s="14"/>
      <c r="J29" s="39"/>
      <c r="K29" s="39"/>
      <c r="L29" s="39"/>
      <c r="M29" s="39"/>
      <c r="N29" s="39"/>
      <c r="O29" s="230">
        <f>+M29-N29</f>
        <v>0</v>
      </c>
      <c r="P29" s="235"/>
      <c r="Q29" s="248"/>
      <c r="R29" s="237"/>
      <c r="S29" s="240"/>
      <c r="T29" s="362"/>
      <c r="U29" s="335"/>
      <c r="AJ29" s="203" t="str">
        <f>+ciselniky!K33</f>
        <v>cyklistika</v>
      </c>
      <c r="AK29" s="203" t="str">
        <f>+ciselniky!L33</f>
        <v>BMX Racing</v>
      </c>
      <c r="AL29" s="203" t="str">
        <f>+ciselniky!M33</f>
        <v>I</v>
      </c>
      <c r="AM29" s="95"/>
      <c r="AN29" s="95"/>
      <c r="AO29" s="102"/>
      <c r="AP29" s="185" t="str">
        <f t="shared" ref="AP29:AP92" si="1">+IFERROR(VLOOKUP($AO33,$AO$1:$AU$17,2,0),"")</f>
        <v/>
      </c>
      <c r="AQ29" s="185" t="str">
        <f t="shared" ref="AQ29:AQ92" si="2">+IFERROR(VLOOKUP($AO33,$AO$1:$AU$17,3,0),"")</f>
        <v/>
      </c>
    </row>
    <row r="30" spans="1:45" s="185" customFormat="1">
      <c r="A30" s="246">
        <f t="shared" ref="A30:A93" si="3">$C$6</f>
        <v>0</v>
      </c>
      <c r="B30" s="16"/>
      <c r="C30" s="252"/>
      <c r="D30" s="16"/>
      <c r="E30" s="15"/>
      <c r="F30" s="41"/>
      <c r="G30" s="41"/>
      <c r="H30" s="236"/>
      <c r="I30" s="16"/>
      <c r="J30" s="24"/>
      <c r="K30" s="24"/>
      <c r="L30" s="24"/>
      <c r="M30" s="24"/>
      <c r="N30" s="24"/>
      <c r="O30" s="231">
        <f t="shared" ref="O30:O93" si="4">+M30-N30</f>
        <v>0</v>
      </c>
      <c r="P30" s="235"/>
      <c r="Q30" s="238"/>
      <c r="R30" s="238"/>
      <c r="S30" s="239"/>
      <c r="T30" s="234"/>
      <c r="U30" s="335"/>
      <c r="AJ30" s="203" t="str">
        <f>+ciselniky!K34</f>
        <v>cyklistika</v>
      </c>
      <c r="AK30" s="203" t="str">
        <f>+ciselniky!L34</f>
        <v>cyklotrial</v>
      </c>
      <c r="AL30" s="203" t="str">
        <f>+ciselniky!M34</f>
        <v>I</v>
      </c>
      <c r="AM30" s="95"/>
      <c r="AN30" s="95"/>
      <c r="AO30" s="102"/>
      <c r="AP30" s="185" t="str">
        <f t="shared" si="1"/>
        <v/>
      </c>
      <c r="AQ30" s="185" t="str">
        <f t="shared" si="2"/>
        <v/>
      </c>
    </row>
    <row r="31" spans="1:45" s="185" customFormat="1">
      <c r="A31" s="246">
        <f t="shared" si="3"/>
        <v>0</v>
      </c>
      <c r="B31" s="16"/>
      <c r="C31" s="252"/>
      <c r="D31" s="16"/>
      <c r="E31" s="15"/>
      <c r="F31" s="41"/>
      <c r="G31" s="41"/>
      <c r="H31" s="236"/>
      <c r="I31" s="16"/>
      <c r="J31" s="41"/>
      <c r="K31" s="41"/>
      <c r="L31" s="41"/>
      <c r="M31" s="41"/>
      <c r="N31" s="41"/>
      <c r="O31" s="232">
        <f t="shared" si="4"/>
        <v>0</v>
      </c>
      <c r="P31" s="129"/>
      <c r="Q31" s="238"/>
      <c r="R31" s="238"/>
      <c r="S31" s="239"/>
      <c r="T31" s="234"/>
      <c r="U31" s="335"/>
      <c r="AJ31" s="203" t="str">
        <f>+ciselniky!K35</f>
        <v>cyklistika</v>
      </c>
      <c r="AK31" s="203" t="str">
        <f>+ciselniky!L35</f>
        <v>sálová cyklistika</v>
      </c>
      <c r="AL31" s="203" t="str">
        <f>+ciselniky!M35</f>
        <v>I</v>
      </c>
      <c r="AM31" s="95"/>
      <c r="AN31" s="95"/>
      <c r="AO31" s="102"/>
      <c r="AP31" s="185" t="str">
        <f t="shared" si="1"/>
        <v/>
      </c>
      <c r="AQ31" s="185" t="str">
        <f t="shared" si="2"/>
        <v/>
      </c>
    </row>
    <row r="32" spans="1:45" s="185" customFormat="1">
      <c r="A32" s="246">
        <f t="shared" si="3"/>
        <v>0</v>
      </c>
      <c r="B32" s="16"/>
      <c r="C32" s="252"/>
      <c r="D32" s="16"/>
      <c r="E32" s="15"/>
      <c r="F32" s="41"/>
      <c r="G32" s="41"/>
      <c r="H32" s="236"/>
      <c r="I32" s="16"/>
      <c r="J32" s="41"/>
      <c r="K32" s="41"/>
      <c r="L32" s="41"/>
      <c r="M32" s="41"/>
      <c r="N32" s="41"/>
      <c r="O32" s="232">
        <f t="shared" si="4"/>
        <v>0</v>
      </c>
      <c r="P32" s="129"/>
      <c r="Q32" s="238"/>
      <c r="R32" s="238"/>
      <c r="S32" s="239"/>
      <c r="T32" s="234"/>
      <c r="U32" s="335"/>
      <c r="AJ32" s="203" t="str">
        <f>+ciselniky!K36</f>
        <v>dráhový golf</v>
      </c>
      <c r="AK32" s="203" t="str">
        <f>+ciselniky!L36</f>
        <v>dráhový golf</v>
      </c>
      <c r="AL32" s="203" t="str">
        <f>+ciselniky!M36</f>
        <v>I</v>
      </c>
      <c r="AM32" s="95"/>
      <c r="AN32" s="95"/>
      <c r="AO32" s="102"/>
      <c r="AP32" s="185" t="str">
        <f t="shared" si="1"/>
        <v/>
      </c>
      <c r="AQ32" s="185" t="str">
        <f t="shared" si="2"/>
        <v/>
      </c>
    </row>
    <row r="33" spans="1:43" s="185" customFormat="1">
      <c r="A33" s="246">
        <f t="shared" si="3"/>
        <v>0</v>
      </c>
      <c r="B33" s="16"/>
      <c r="C33" s="252"/>
      <c r="D33" s="16"/>
      <c r="E33" s="15"/>
      <c r="F33" s="41"/>
      <c r="G33" s="41"/>
      <c r="H33" s="236"/>
      <c r="I33" s="16"/>
      <c r="J33" s="41"/>
      <c r="K33" s="41"/>
      <c r="L33" s="41"/>
      <c r="M33" s="41"/>
      <c r="N33" s="41"/>
      <c r="O33" s="232">
        <f t="shared" si="4"/>
        <v>0</v>
      </c>
      <c r="P33" s="236"/>
      <c r="Q33" s="238"/>
      <c r="R33" s="238"/>
      <c r="S33" s="239"/>
      <c r="T33" s="234"/>
      <c r="U33" s="335"/>
      <c r="AJ33" s="203" t="str">
        <f>+ciselniky!K37</f>
        <v>dynamická streľba</v>
      </c>
      <c r="AK33" s="203" t="str">
        <f>+ciselniky!L37</f>
        <v>dynamická streľba</v>
      </c>
      <c r="AL33" s="203" t="str">
        <f>+ciselniky!M37</f>
        <v>I</v>
      </c>
      <c r="AM33" s="95"/>
      <c r="AN33" s="95"/>
      <c r="AO33" s="102">
        <f t="shared" ref="AO33:AO64" si="5">+E29</f>
        <v>0</v>
      </c>
      <c r="AP33" s="185" t="str">
        <f t="shared" si="1"/>
        <v/>
      </c>
      <c r="AQ33" s="185" t="str">
        <f t="shared" si="2"/>
        <v/>
      </c>
    </row>
    <row r="34" spans="1:43" s="185" customFormat="1">
      <c r="A34" s="246">
        <f t="shared" si="3"/>
        <v>0</v>
      </c>
      <c r="B34" s="16"/>
      <c r="C34" s="252"/>
      <c r="D34" s="16"/>
      <c r="E34" s="15"/>
      <c r="F34" s="41"/>
      <c r="G34" s="41"/>
      <c r="H34" s="236"/>
      <c r="I34" s="16"/>
      <c r="J34" s="41"/>
      <c r="K34" s="41"/>
      <c r="L34" s="41"/>
      <c r="M34" s="41"/>
      <c r="N34" s="41"/>
      <c r="O34" s="232">
        <f t="shared" si="4"/>
        <v>0</v>
      </c>
      <c r="P34" s="236"/>
      <c r="Q34" s="238"/>
      <c r="R34" s="238"/>
      <c r="S34" s="239"/>
      <c r="T34" s="233"/>
      <c r="U34" s="335"/>
      <c r="AJ34" s="203" t="str">
        <f>+ciselniky!K38</f>
        <v>go</v>
      </c>
      <c r="AK34" s="203" t="str">
        <f>+ciselniky!L38</f>
        <v>go</v>
      </c>
      <c r="AL34" s="203" t="str">
        <f>+ciselniky!M38</f>
        <v>I</v>
      </c>
      <c r="AM34" s="95"/>
      <c r="AN34" s="95"/>
      <c r="AO34" s="102">
        <f t="shared" si="5"/>
        <v>0</v>
      </c>
      <c r="AP34" s="185" t="str">
        <f t="shared" si="1"/>
        <v/>
      </c>
      <c r="AQ34" s="185" t="str">
        <f t="shared" si="2"/>
        <v/>
      </c>
    </row>
    <row r="35" spans="1:43" s="185" customFormat="1">
      <c r="A35" s="246">
        <f t="shared" si="3"/>
        <v>0</v>
      </c>
      <c r="B35" s="16"/>
      <c r="C35" s="252"/>
      <c r="D35" s="16"/>
      <c r="E35" s="15"/>
      <c r="F35" s="41"/>
      <c r="G35" s="41"/>
      <c r="H35" s="236"/>
      <c r="I35" s="16"/>
      <c r="J35" s="41"/>
      <c r="K35" s="41"/>
      <c r="L35" s="41"/>
      <c r="M35" s="41"/>
      <c r="N35" s="41"/>
      <c r="O35" s="232">
        <f t="shared" si="4"/>
        <v>0</v>
      </c>
      <c r="P35" s="236"/>
      <c r="Q35" s="238"/>
      <c r="R35" s="238"/>
      <c r="S35" s="41"/>
      <c r="T35" s="233"/>
      <c r="U35" s="335"/>
      <c r="AJ35" s="203" t="str">
        <f>+ciselniky!K39</f>
        <v>golf</v>
      </c>
      <c r="AK35" s="203" t="str">
        <f>+ciselniky!L39</f>
        <v>golf</v>
      </c>
      <c r="AL35" s="203" t="str">
        <f>+ciselniky!M39</f>
        <v>I</v>
      </c>
      <c r="AM35" s="95"/>
      <c r="AN35" s="95"/>
      <c r="AO35" s="102">
        <f t="shared" si="5"/>
        <v>0</v>
      </c>
      <c r="AP35" s="185" t="str">
        <f t="shared" si="1"/>
        <v/>
      </c>
      <c r="AQ35" s="185" t="str">
        <f t="shared" si="2"/>
        <v/>
      </c>
    </row>
    <row r="36" spans="1:43" s="185" customFormat="1">
      <c r="A36" s="246">
        <f t="shared" si="3"/>
        <v>0</v>
      </c>
      <c r="B36" s="16"/>
      <c r="C36" s="252"/>
      <c r="D36" s="16"/>
      <c r="E36" s="15"/>
      <c r="F36" s="41"/>
      <c r="G36" s="41"/>
      <c r="H36" s="236"/>
      <c r="I36" s="16"/>
      <c r="J36" s="41"/>
      <c r="K36" s="41"/>
      <c r="L36" s="41"/>
      <c r="M36" s="41"/>
      <c r="N36" s="41"/>
      <c r="O36" s="232">
        <f t="shared" si="4"/>
        <v>0</v>
      </c>
      <c r="P36" s="236"/>
      <c r="Q36" s="238"/>
      <c r="R36" s="238"/>
      <c r="S36" s="41"/>
      <c r="T36" s="233"/>
      <c r="U36" s="335"/>
      <c r="AJ36" s="203" t="str">
        <f>+ciselniky!K40</f>
        <v>gymnastika</v>
      </c>
      <c r="AK36" s="203" t="str">
        <f>+ciselniky!L40</f>
        <v>športová gymnastika</v>
      </c>
      <c r="AL36" s="203" t="str">
        <f>+ciselniky!M40</f>
        <v>I</v>
      </c>
      <c r="AM36" s="95"/>
      <c r="AN36" s="95"/>
      <c r="AO36" s="102">
        <f t="shared" si="5"/>
        <v>0</v>
      </c>
      <c r="AP36" s="185" t="str">
        <f t="shared" si="1"/>
        <v/>
      </c>
      <c r="AQ36" s="185" t="str">
        <f t="shared" si="2"/>
        <v/>
      </c>
    </row>
    <row r="37" spans="1:43" s="185" customFormat="1">
      <c r="A37" s="246">
        <f t="shared" si="3"/>
        <v>0</v>
      </c>
      <c r="B37" s="16"/>
      <c r="C37" s="252"/>
      <c r="D37" s="16"/>
      <c r="E37" s="15"/>
      <c r="F37" s="41"/>
      <c r="G37" s="41"/>
      <c r="H37" s="236"/>
      <c r="I37" s="16"/>
      <c r="J37" s="41"/>
      <c r="K37" s="41"/>
      <c r="L37" s="41"/>
      <c r="M37" s="41"/>
      <c r="N37" s="41"/>
      <c r="O37" s="232">
        <f t="shared" si="4"/>
        <v>0</v>
      </c>
      <c r="P37" s="236"/>
      <c r="Q37" s="238"/>
      <c r="R37" s="238"/>
      <c r="S37" s="41"/>
      <c r="T37" s="233"/>
      <c r="U37" s="335"/>
      <c r="AJ37" s="203" t="str">
        <f>+ciselniky!K41</f>
        <v>gymnastika</v>
      </c>
      <c r="AK37" s="203" t="str">
        <f>+ciselniky!L41</f>
        <v>moderná gymnastika</v>
      </c>
      <c r="AL37" s="203" t="str">
        <f>+ciselniky!M41</f>
        <v>I</v>
      </c>
      <c r="AM37" s="95"/>
      <c r="AN37" s="95"/>
      <c r="AO37" s="102">
        <f t="shared" si="5"/>
        <v>0</v>
      </c>
      <c r="AP37" s="185" t="str">
        <f t="shared" si="1"/>
        <v/>
      </c>
      <c r="AQ37" s="185" t="str">
        <f t="shared" si="2"/>
        <v/>
      </c>
    </row>
    <row r="38" spans="1:43" s="185" customFormat="1">
      <c r="A38" s="246">
        <f t="shared" si="3"/>
        <v>0</v>
      </c>
      <c r="B38" s="16"/>
      <c r="C38" s="252"/>
      <c r="D38" s="16"/>
      <c r="E38" s="15"/>
      <c r="F38" s="41"/>
      <c r="G38" s="41"/>
      <c r="H38" s="236"/>
      <c r="I38" s="16"/>
      <c r="J38" s="41"/>
      <c r="K38" s="41"/>
      <c r="L38" s="41"/>
      <c r="M38" s="41"/>
      <c r="N38" s="41"/>
      <c r="O38" s="232">
        <f t="shared" si="4"/>
        <v>0</v>
      </c>
      <c r="P38" s="236"/>
      <c r="Q38" s="238"/>
      <c r="R38" s="238"/>
      <c r="S38" s="41"/>
      <c r="T38" s="233"/>
      <c r="U38" s="335"/>
      <c r="AJ38" s="203" t="str">
        <f>+ciselniky!K42</f>
        <v>gymnastika</v>
      </c>
      <c r="AK38" s="203" t="str">
        <f>+ciselniky!L42</f>
        <v>športový aerobik</v>
      </c>
      <c r="AL38" s="203" t="str">
        <f>+ciselniky!M42</f>
        <v>I</v>
      </c>
      <c r="AM38" s="95"/>
      <c r="AN38" s="95"/>
      <c r="AO38" s="102">
        <f t="shared" si="5"/>
        <v>0</v>
      </c>
      <c r="AP38" s="185" t="str">
        <f t="shared" si="1"/>
        <v/>
      </c>
      <c r="AQ38" s="185" t="str">
        <f t="shared" si="2"/>
        <v/>
      </c>
    </row>
    <row r="39" spans="1:43" s="185" customFormat="1">
      <c r="A39" s="246">
        <f t="shared" si="3"/>
        <v>0</v>
      </c>
      <c r="B39" s="16"/>
      <c r="C39" s="252"/>
      <c r="D39" s="16"/>
      <c r="E39" s="15"/>
      <c r="F39" s="41"/>
      <c r="G39" s="41"/>
      <c r="H39" s="236"/>
      <c r="I39" s="16"/>
      <c r="J39" s="41"/>
      <c r="K39" s="41"/>
      <c r="L39" s="41"/>
      <c r="M39" s="41"/>
      <c r="N39" s="41"/>
      <c r="O39" s="232">
        <f t="shared" si="4"/>
        <v>0</v>
      </c>
      <c r="P39" s="236"/>
      <c r="Q39" s="238"/>
      <c r="R39" s="238"/>
      <c r="S39" s="41"/>
      <c r="T39" s="233"/>
      <c r="U39" s="335"/>
      <c r="AJ39" s="203" t="str">
        <f>+ciselniky!K43</f>
        <v>gymnastika</v>
      </c>
      <c r="AK39" s="203" t="str">
        <f>+ciselniky!L43</f>
        <v>akrobatická gymnastika</v>
      </c>
      <c r="AL39" s="203" t="str">
        <f>+ciselniky!M43</f>
        <v>I</v>
      </c>
      <c r="AM39" s="95"/>
      <c r="AN39" s="95"/>
      <c r="AO39" s="102">
        <f t="shared" si="5"/>
        <v>0</v>
      </c>
      <c r="AP39" s="185" t="str">
        <f t="shared" si="1"/>
        <v/>
      </c>
      <c r="AQ39" s="185" t="str">
        <f t="shared" si="2"/>
        <v/>
      </c>
    </row>
    <row r="40" spans="1:43" s="185" customFormat="1">
      <c r="A40" s="246">
        <f t="shared" si="3"/>
        <v>0</v>
      </c>
      <c r="B40" s="16"/>
      <c r="C40" s="252"/>
      <c r="D40" s="16"/>
      <c r="E40" s="15"/>
      <c r="F40" s="41"/>
      <c r="G40" s="41"/>
      <c r="H40" s="236"/>
      <c r="I40" s="16"/>
      <c r="J40" s="41"/>
      <c r="K40" s="41"/>
      <c r="L40" s="41"/>
      <c r="M40" s="41"/>
      <c r="N40" s="41"/>
      <c r="O40" s="232">
        <f t="shared" si="4"/>
        <v>0</v>
      </c>
      <c r="P40" s="236"/>
      <c r="Q40" s="238"/>
      <c r="R40" s="238"/>
      <c r="S40" s="41"/>
      <c r="T40" s="233"/>
      <c r="U40" s="335"/>
      <c r="AJ40" s="203" t="str">
        <f>+ciselniky!K44</f>
        <v>gymnastika</v>
      </c>
      <c r="AK40" s="203" t="str">
        <f>+ciselniky!L44</f>
        <v>gymnastika pre všetkých</v>
      </c>
      <c r="AL40" s="203" t="str">
        <f>+ciselniky!M44</f>
        <v>I</v>
      </c>
      <c r="AM40" s="95"/>
      <c r="AN40" s="95"/>
      <c r="AO40" s="102">
        <f t="shared" si="5"/>
        <v>0</v>
      </c>
      <c r="AP40" s="185" t="str">
        <f t="shared" si="1"/>
        <v/>
      </c>
      <c r="AQ40" s="185" t="str">
        <f t="shared" si="2"/>
        <v/>
      </c>
    </row>
    <row r="41" spans="1:43" s="185" customFormat="1">
      <c r="A41" s="246">
        <f t="shared" si="3"/>
        <v>0</v>
      </c>
      <c r="B41" s="16"/>
      <c r="C41" s="252"/>
      <c r="D41" s="16"/>
      <c r="E41" s="15"/>
      <c r="F41" s="41"/>
      <c r="G41" s="41"/>
      <c r="H41" s="236"/>
      <c r="I41" s="16"/>
      <c r="J41" s="41"/>
      <c r="K41" s="41"/>
      <c r="L41" s="41"/>
      <c r="M41" s="41"/>
      <c r="N41" s="41"/>
      <c r="O41" s="232">
        <f t="shared" si="4"/>
        <v>0</v>
      </c>
      <c r="P41" s="236"/>
      <c r="Q41" s="238"/>
      <c r="R41" s="238"/>
      <c r="S41" s="239"/>
      <c r="T41" s="234"/>
      <c r="U41" s="335"/>
      <c r="AJ41" s="203" t="str">
        <f>+ciselniky!K45</f>
        <v>gymnastika</v>
      </c>
      <c r="AK41" s="203" t="str">
        <f>+ciselniky!L45</f>
        <v>skoky na trampolíne</v>
      </c>
      <c r="AL41" s="203" t="str">
        <f>+ciselniky!M45</f>
        <v>I</v>
      </c>
      <c r="AM41" s="95"/>
      <c r="AN41" s="95"/>
      <c r="AO41" s="102">
        <f t="shared" si="5"/>
        <v>0</v>
      </c>
      <c r="AP41" s="185" t="str">
        <f t="shared" si="1"/>
        <v/>
      </c>
      <c r="AQ41" s="185" t="str">
        <f t="shared" si="2"/>
        <v/>
      </c>
    </row>
    <row r="42" spans="1:43" s="185" customFormat="1">
      <c r="A42" s="246">
        <f t="shared" si="3"/>
        <v>0</v>
      </c>
      <c r="B42" s="16"/>
      <c r="C42" s="252"/>
      <c r="D42" s="16"/>
      <c r="E42" s="15"/>
      <c r="F42" s="41"/>
      <c r="G42" s="41"/>
      <c r="H42" s="236"/>
      <c r="I42" s="16"/>
      <c r="J42" s="41"/>
      <c r="K42" s="41"/>
      <c r="L42" s="41"/>
      <c r="M42" s="41"/>
      <c r="N42" s="41"/>
      <c r="O42" s="232">
        <f t="shared" si="4"/>
        <v>0</v>
      </c>
      <c r="P42" s="236"/>
      <c r="Q42" s="238"/>
      <c r="R42" s="238"/>
      <c r="S42" s="41"/>
      <c r="T42" s="233"/>
      <c r="U42" s="335"/>
      <c r="AJ42" s="203" t="str">
        <f>+ciselniky!K46</f>
        <v>horolezectvo</v>
      </c>
      <c r="AK42" s="203" t="str">
        <f>+ciselniky!L46</f>
        <v>preteky v ľadovom lezení a drytoolingu</v>
      </c>
      <c r="AL42" s="203" t="str">
        <f>+ciselniky!M46</f>
        <v>I</v>
      </c>
      <c r="AM42" s="95"/>
      <c r="AN42" s="95"/>
      <c r="AO42" s="102">
        <f t="shared" si="5"/>
        <v>0</v>
      </c>
      <c r="AP42" s="185" t="str">
        <f t="shared" si="1"/>
        <v/>
      </c>
      <c r="AQ42" s="185" t="str">
        <f t="shared" si="2"/>
        <v/>
      </c>
    </row>
    <row r="43" spans="1:43" s="185" customFormat="1">
      <c r="A43" s="246">
        <f t="shared" si="3"/>
        <v>0</v>
      </c>
      <c r="B43" s="16"/>
      <c r="C43" s="252"/>
      <c r="D43" s="16"/>
      <c r="E43" s="15"/>
      <c r="F43" s="41"/>
      <c r="G43" s="41"/>
      <c r="H43" s="236"/>
      <c r="I43" s="16"/>
      <c r="J43" s="41"/>
      <c r="K43" s="41"/>
      <c r="L43" s="41"/>
      <c r="M43" s="41"/>
      <c r="N43" s="41"/>
      <c r="O43" s="232">
        <f t="shared" si="4"/>
        <v>0</v>
      </c>
      <c r="P43" s="236"/>
      <c r="Q43" s="238"/>
      <c r="R43" s="238"/>
      <c r="S43" s="41"/>
      <c r="T43" s="233"/>
      <c r="U43" s="335"/>
      <c r="AJ43" s="203" t="str">
        <f>+ciselniky!K47</f>
        <v>jachting</v>
      </c>
      <c r="AK43" s="203" t="str">
        <f>+ciselniky!L47</f>
        <v>okruhový jachting</v>
      </c>
      <c r="AL43" s="203" t="str">
        <f>+ciselniky!M47</f>
        <v>I</v>
      </c>
      <c r="AM43" s="95"/>
      <c r="AN43" s="95"/>
      <c r="AO43" s="102">
        <f t="shared" si="5"/>
        <v>0</v>
      </c>
      <c r="AP43" s="185" t="str">
        <f t="shared" si="1"/>
        <v/>
      </c>
      <c r="AQ43" s="185" t="str">
        <f t="shared" si="2"/>
        <v/>
      </c>
    </row>
    <row r="44" spans="1:43" s="185" customFormat="1">
      <c r="A44" s="246">
        <f t="shared" si="3"/>
        <v>0</v>
      </c>
      <c r="B44" s="16"/>
      <c r="C44" s="252"/>
      <c r="D44" s="16"/>
      <c r="E44" s="15"/>
      <c r="F44" s="41"/>
      <c r="G44" s="41"/>
      <c r="H44" s="236"/>
      <c r="I44" s="16"/>
      <c r="J44" s="41"/>
      <c r="K44" s="41"/>
      <c r="L44" s="41"/>
      <c r="M44" s="41"/>
      <c r="N44" s="41"/>
      <c r="O44" s="232">
        <f t="shared" si="4"/>
        <v>0</v>
      </c>
      <c r="P44" s="236"/>
      <c r="Q44" s="238"/>
      <c r="R44" s="238"/>
      <c r="S44" s="41"/>
      <c r="T44" s="233"/>
      <c r="U44" s="335"/>
      <c r="AJ44" s="203" t="str">
        <f>+ciselniky!K48</f>
        <v>jachting</v>
      </c>
      <c r="AK44" s="203" t="str">
        <f>+ciselniky!L48</f>
        <v>windsurfing</v>
      </c>
      <c r="AL44" s="203" t="str">
        <f>+ciselniky!M48</f>
        <v>I</v>
      </c>
      <c r="AM44" s="95"/>
      <c r="AN44" s="95"/>
      <c r="AO44" s="102">
        <f t="shared" si="5"/>
        <v>0</v>
      </c>
      <c r="AP44" s="185" t="str">
        <f t="shared" si="1"/>
        <v/>
      </c>
      <c r="AQ44" s="185" t="str">
        <f t="shared" si="2"/>
        <v/>
      </c>
    </row>
    <row r="45" spans="1:43" s="185" customFormat="1">
      <c r="A45" s="246">
        <f t="shared" si="3"/>
        <v>0</v>
      </c>
      <c r="B45" s="16"/>
      <c r="C45" s="252"/>
      <c r="D45" s="16"/>
      <c r="E45" s="15"/>
      <c r="F45" s="41"/>
      <c r="G45" s="41"/>
      <c r="H45" s="236"/>
      <c r="I45" s="16"/>
      <c r="J45" s="41"/>
      <c r="K45" s="41"/>
      <c r="L45" s="41"/>
      <c r="M45" s="41"/>
      <c r="N45" s="41"/>
      <c r="O45" s="232">
        <f t="shared" si="4"/>
        <v>0</v>
      </c>
      <c r="P45" s="236"/>
      <c r="Q45" s="238"/>
      <c r="R45" s="238"/>
      <c r="S45" s="41"/>
      <c r="T45" s="233"/>
      <c r="U45" s="335"/>
      <c r="AJ45" s="203" t="str">
        <f>+ciselniky!K49</f>
        <v>jachting</v>
      </c>
      <c r="AK45" s="203" t="str">
        <f>+ciselniky!L49</f>
        <v>námorný a kajutový jachting</v>
      </c>
      <c r="AL45" s="203" t="str">
        <f>+ciselniky!M49</f>
        <v>I</v>
      </c>
      <c r="AM45" s="95"/>
      <c r="AN45" s="95"/>
      <c r="AO45" s="102">
        <f t="shared" si="5"/>
        <v>0</v>
      </c>
      <c r="AP45" s="185" t="str">
        <f t="shared" si="1"/>
        <v/>
      </c>
      <c r="AQ45" s="185" t="str">
        <f t="shared" si="2"/>
        <v/>
      </c>
    </row>
    <row r="46" spans="1:43" s="185" customFormat="1">
      <c r="A46" s="246">
        <f t="shared" si="3"/>
        <v>0</v>
      </c>
      <c r="B46" s="16"/>
      <c r="C46" s="252"/>
      <c r="D46" s="16"/>
      <c r="E46" s="15"/>
      <c r="F46" s="41"/>
      <c r="G46" s="41"/>
      <c r="H46" s="236"/>
      <c r="I46" s="16"/>
      <c r="J46" s="41"/>
      <c r="K46" s="41"/>
      <c r="L46" s="41"/>
      <c r="M46" s="41"/>
      <c r="N46" s="41"/>
      <c r="O46" s="232">
        <f t="shared" si="4"/>
        <v>0</v>
      </c>
      <c r="P46" s="236"/>
      <c r="Q46" s="238"/>
      <c r="R46" s="238"/>
      <c r="S46" s="41"/>
      <c r="T46" s="233"/>
      <c r="U46" s="335"/>
      <c r="AJ46" s="203" t="str">
        <f>+ciselniky!K50</f>
        <v>jachting</v>
      </c>
      <c r="AK46" s="203" t="str">
        <f>+ciselniky!L50</f>
        <v>kiteboarding</v>
      </c>
      <c r="AL46" s="203" t="str">
        <f>+ciselniky!M50</f>
        <v>I</v>
      </c>
      <c r="AM46" s="95"/>
      <c r="AN46" s="95"/>
      <c r="AO46" s="102">
        <f t="shared" si="5"/>
        <v>0</v>
      </c>
      <c r="AP46" s="185" t="str">
        <f t="shared" si="1"/>
        <v/>
      </c>
      <c r="AQ46" s="185" t="str">
        <f t="shared" si="2"/>
        <v/>
      </c>
    </row>
    <row r="47" spans="1:43" s="185" customFormat="1">
      <c r="A47" s="246">
        <f t="shared" si="3"/>
        <v>0</v>
      </c>
      <c r="B47" s="16"/>
      <c r="C47" s="252"/>
      <c r="D47" s="16"/>
      <c r="E47" s="15"/>
      <c r="F47" s="41"/>
      <c r="G47" s="41"/>
      <c r="H47" s="236"/>
      <c r="I47" s="16"/>
      <c r="J47" s="41"/>
      <c r="K47" s="41"/>
      <c r="L47" s="41"/>
      <c r="M47" s="41"/>
      <c r="N47" s="41"/>
      <c r="O47" s="232">
        <f t="shared" si="4"/>
        <v>0</v>
      </c>
      <c r="P47" s="236"/>
      <c r="Q47" s="238"/>
      <c r="R47" s="238"/>
      <c r="S47" s="41"/>
      <c r="T47" s="233"/>
      <c r="U47" s="335"/>
      <c r="AJ47" s="203" t="str">
        <f>+ciselniky!K51</f>
        <v>jachting</v>
      </c>
      <c r="AK47" s="203" t="str">
        <f>+ciselniky!L51</f>
        <v>rádiom riadené plachetnice</v>
      </c>
      <c r="AL47" s="203" t="str">
        <f>+ciselniky!M51</f>
        <v>I</v>
      </c>
      <c r="AM47" s="95"/>
      <c r="AN47" s="95"/>
      <c r="AO47" s="102">
        <f t="shared" si="5"/>
        <v>0</v>
      </c>
      <c r="AP47" s="185" t="str">
        <f t="shared" si="1"/>
        <v/>
      </c>
      <c r="AQ47" s="185" t="str">
        <f t="shared" si="2"/>
        <v/>
      </c>
    </row>
    <row r="48" spans="1:43" s="185" customFormat="1">
      <c r="A48" s="246">
        <f t="shared" si="3"/>
        <v>0</v>
      </c>
      <c r="B48" s="16"/>
      <c r="C48" s="252"/>
      <c r="D48" s="16"/>
      <c r="E48" s="15"/>
      <c r="F48" s="41"/>
      <c r="G48" s="41"/>
      <c r="H48" s="236"/>
      <c r="I48" s="16"/>
      <c r="J48" s="41"/>
      <c r="K48" s="41"/>
      <c r="L48" s="41"/>
      <c r="M48" s="41"/>
      <c r="N48" s="41"/>
      <c r="O48" s="232">
        <f t="shared" si="4"/>
        <v>0</v>
      </c>
      <c r="P48" s="236"/>
      <c r="Q48" s="238"/>
      <c r="R48" s="238"/>
      <c r="S48" s="41"/>
      <c r="T48" s="233"/>
      <c r="U48" s="335"/>
      <c r="AJ48" s="203" t="str">
        <f>+ciselniky!K52</f>
        <v>jachting</v>
      </c>
      <c r="AK48" s="203" t="str">
        <f>+ciselniky!L52</f>
        <v>jachting na ľade</v>
      </c>
      <c r="AL48" s="203" t="str">
        <f>+ciselniky!M52</f>
        <v>I</v>
      </c>
      <c r="AM48" s="95"/>
      <c r="AN48" s="95"/>
      <c r="AO48" s="102">
        <f t="shared" si="5"/>
        <v>0</v>
      </c>
      <c r="AP48" s="185" t="str">
        <f t="shared" si="1"/>
        <v/>
      </c>
      <c r="AQ48" s="185" t="str">
        <f t="shared" si="2"/>
        <v/>
      </c>
    </row>
    <row r="49" spans="1:43" s="185" customFormat="1">
      <c r="A49" s="246">
        <f t="shared" si="3"/>
        <v>0</v>
      </c>
      <c r="B49" s="16"/>
      <c r="C49" s="252"/>
      <c r="D49" s="16"/>
      <c r="E49" s="15"/>
      <c r="F49" s="41"/>
      <c r="G49" s="41"/>
      <c r="H49" s="236"/>
      <c r="I49" s="16"/>
      <c r="J49" s="41"/>
      <c r="K49" s="41"/>
      <c r="L49" s="41"/>
      <c r="M49" s="41"/>
      <c r="N49" s="41"/>
      <c r="O49" s="232">
        <f t="shared" si="4"/>
        <v>0</v>
      </c>
      <c r="P49" s="236"/>
      <c r="Q49" s="238"/>
      <c r="R49" s="238"/>
      <c r="S49" s="41"/>
      <c r="T49" s="233"/>
      <c r="U49" s="335"/>
      <c r="AJ49" s="203" t="str">
        <f>+ciselniky!K53</f>
        <v>jazdectvo</v>
      </c>
      <c r="AK49" s="203" t="str">
        <f>+ciselniky!L53</f>
        <v>skoky</v>
      </c>
      <c r="AL49" s="203" t="str">
        <f>+ciselniky!M53</f>
        <v>I</v>
      </c>
      <c r="AM49" s="95"/>
      <c r="AN49" s="95"/>
      <c r="AO49" s="102">
        <f t="shared" si="5"/>
        <v>0</v>
      </c>
      <c r="AP49" s="185" t="str">
        <f t="shared" si="1"/>
        <v/>
      </c>
      <c r="AQ49" s="185" t="str">
        <f t="shared" si="2"/>
        <v/>
      </c>
    </row>
    <row r="50" spans="1:43" s="185" customFormat="1">
      <c r="A50" s="246">
        <f t="shared" si="3"/>
        <v>0</v>
      </c>
      <c r="B50" s="16"/>
      <c r="C50" s="252"/>
      <c r="D50" s="16"/>
      <c r="E50" s="15"/>
      <c r="F50" s="41"/>
      <c r="G50" s="41"/>
      <c r="H50" s="236"/>
      <c r="I50" s="16"/>
      <c r="J50" s="41"/>
      <c r="K50" s="41"/>
      <c r="L50" s="41"/>
      <c r="M50" s="41"/>
      <c r="N50" s="41"/>
      <c r="O50" s="232">
        <f t="shared" si="4"/>
        <v>0</v>
      </c>
      <c r="P50" s="236"/>
      <c r="Q50" s="238"/>
      <c r="R50" s="238"/>
      <c r="S50" s="41"/>
      <c r="T50" s="233"/>
      <c r="U50" s="335"/>
      <c r="AJ50" s="203" t="str">
        <f>+ciselniky!K54</f>
        <v>jazdectvo</v>
      </c>
      <c r="AK50" s="203" t="str">
        <f>+ciselniky!L54</f>
        <v>voltíž</v>
      </c>
      <c r="AL50" s="203" t="str">
        <f>+ciselniky!M54</f>
        <v>I</v>
      </c>
      <c r="AM50" s="95"/>
      <c r="AN50" s="95"/>
      <c r="AO50" s="102">
        <f t="shared" si="5"/>
        <v>0</v>
      </c>
      <c r="AP50" s="185" t="str">
        <f t="shared" si="1"/>
        <v/>
      </c>
      <c r="AQ50" s="185" t="str">
        <f t="shared" si="2"/>
        <v/>
      </c>
    </row>
    <row r="51" spans="1:43" s="185" customFormat="1">
      <c r="A51" s="246">
        <f t="shared" si="3"/>
        <v>0</v>
      </c>
      <c r="B51" s="16"/>
      <c r="C51" s="252"/>
      <c r="D51" s="16"/>
      <c r="E51" s="15"/>
      <c r="F51" s="41"/>
      <c r="G51" s="41"/>
      <c r="H51" s="236"/>
      <c r="I51" s="16"/>
      <c r="J51" s="41"/>
      <c r="K51" s="41"/>
      <c r="L51" s="41"/>
      <c r="M51" s="41"/>
      <c r="N51" s="41"/>
      <c r="O51" s="232">
        <f t="shared" si="4"/>
        <v>0</v>
      </c>
      <c r="P51" s="236"/>
      <c r="Q51" s="238"/>
      <c r="R51" s="238"/>
      <c r="S51" s="41"/>
      <c r="T51" s="233"/>
      <c r="U51" s="335"/>
      <c r="AJ51" s="203" t="str">
        <f>+ciselniky!K55</f>
        <v>jazdectvo</v>
      </c>
      <c r="AK51" s="203" t="str">
        <f>+ciselniky!L55</f>
        <v>drezúra</v>
      </c>
      <c r="AL51" s="203" t="str">
        <f>+ciselniky!M55</f>
        <v>I</v>
      </c>
      <c r="AM51" s="95"/>
      <c r="AN51" s="95"/>
      <c r="AO51" s="102">
        <f t="shared" si="5"/>
        <v>0</v>
      </c>
      <c r="AP51" s="185" t="str">
        <f t="shared" si="1"/>
        <v/>
      </c>
      <c r="AQ51" s="185" t="str">
        <f t="shared" si="2"/>
        <v/>
      </c>
    </row>
    <row r="52" spans="1:43" s="185" customFormat="1">
      <c r="A52" s="246">
        <f t="shared" si="3"/>
        <v>0</v>
      </c>
      <c r="B52" s="16"/>
      <c r="C52" s="252"/>
      <c r="D52" s="16"/>
      <c r="E52" s="15"/>
      <c r="F52" s="41"/>
      <c r="G52" s="41"/>
      <c r="H52" s="236"/>
      <c r="I52" s="16"/>
      <c r="J52" s="41"/>
      <c r="K52" s="41"/>
      <c r="L52" s="41"/>
      <c r="M52" s="41"/>
      <c r="N52" s="41"/>
      <c r="O52" s="232">
        <f t="shared" si="4"/>
        <v>0</v>
      </c>
      <c r="P52" s="236"/>
      <c r="Q52" s="238"/>
      <c r="R52" s="238"/>
      <c r="S52" s="41"/>
      <c r="T52" s="233"/>
      <c r="U52" s="335"/>
      <c r="AJ52" s="203" t="str">
        <f>+ciselniky!K56</f>
        <v>jazdectvo</v>
      </c>
      <c r="AK52" s="203" t="str">
        <f>+ciselniky!L56</f>
        <v>vytrvalosť</v>
      </c>
      <c r="AL52" s="203" t="str">
        <f>+ciselniky!M56</f>
        <v>I</v>
      </c>
      <c r="AM52" s="95"/>
      <c r="AN52" s="95"/>
      <c r="AO52" s="102">
        <f t="shared" si="5"/>
        <v>0</v>
      </c>
      <c r="AP52" s="185" t="str">
        <f t="shared" si="1"/>
        <v/>
      </c>
      <c r="AQ52" s="185" t="str">
        <f t="shared" si="2"/>
        <v/>
      </c>
    </row>
    <row r="53" spans="1:43" s="185" customFormat="1">
      <c r="A53" s="246">
        <f t="shared" si="3"/>
        <v>0</v>
      </c>
      <c r="B53" s="16"/>
      <c r="C53" s="252"/>
      <c r="D53" s="16"/>
      <c r="E53" s="15"/>
      <c r="F53" s="41"/>
      <c r="G53" s="41"/>
      <c r="H53" s="236"/>
      <c r="I53" s="16"/>
      <c r="J53" s="41"/>
      <c r="K53" s="41"/>
      <c r="L53" s="41"/>
      <c r="M53" s="41"/>
      <c r="N53" s="41"/>
      <c r="O53" s="232">
        <f t="shared" si="4"/>
        <v>0</v>
      </c>
      <c r="P53" s="236"/>
      <c r="Q53" s="238"/>
      <c r="R53" s="238"/>
      <c r="S53" s="41"/>
      <c r="T53" s="233"/>
      <c r="U53" s="335"/>
      <c r="AJ53" s="203" t="str">
        <f>+ciselniky!K57</f>
        <v>jazdectvo</v>
      </c>
      <c r="AK53" s="203" t="str">
        <f>+ciselniky!L57</f>
        <v>záprahy</v>
      </c>
      <c r="AL53" s="203" t="str">
        <f>+ciselniky!M57</f>
        <v>I</v>
      </c>
      <c r="AM53" s="95"/>
      <c r="AN53" s="95"/>
      <c r="AO53" s="102">
        <f t="shared" si="5"/>
        <v>0</v>
      </c>
      <c r="AP53" s="185" t="str">
        <f t="shared" si="1"/>
        <v/>
      </c>
      <c r="AQ53" s="185" t="str">
        <f t="shared" si="2"/>
        <v/>
      </c>
    </row>
    <row r="54" spans="1:43" s="185" customFormat="1">
      <c r="A54" s="246">
        <f t="shared" si="3"/>
        <v>0</v>
      </c>
      <c r="B54" s="16"/>
      <c r="C54" s="252"/>
      <c r="D54" s="16"/>
      <c r="E54" s="15"/>
      <c r="F54" s="41"/>
      <c r="G54" s="41"/>
      <c r="H54" s="236"/>
      <c r="I54" s="16"/>
      <c r="J54" s="41"/>
      <c r="K54" s="41"/>
      <c r="L54" s="41"/>
      <c r="M54" s="41"/>
      <c r="N54" s="41"/>
      <c r="O54" s="232">
        <f t="shared" si="4"/>
        <v>0</v>
      </c>
      <c r="P54" s="236"/>
      <c r="Q54" s="238"/>
      <c r="R54" s="238"/>
      <c r="S54" s="41"/>
      <c r="T54" s="233"/>
      <c r="U54" s="335"/>
      <c r="AJ54" s="203" t="str">
        <f>+ciselniky!K58</f>
        <v>jazdectvo</v>
      </c>
      <c r="AK54" s="203" t="str">
        <f>+ciselniky!L58</f>
        <v>všestrannosť</v>
      </c>
      <c r="AL54" s="203" t="str">
        <f>+ciselniky!M58</f>
        <v>I</v>
      </c>
      <c r="AM54" s="95"/>
      <c r="AN54" s="95"/>
      <c r="AO54" s="102">
        <f t="shared" si="5"/>
        <v>0</v>
      </c>
      <c r="AP54" s="185" t="str">
        <f t="shared" si="1"/>
        <v/>
      </c>
      <c r="AQ54" s="185" t="str">
        <f t="shared" si="2"/>
        <v/>
      </c>
    </row>
    <row r="55" spans="1:43" s="185" customFormat="1">
      <c r="A55" s="246">
        <f t="shared" si="3"/>
        <v>0</v>
      </c>
      <c r="B55" s="16"/>
      <c r="C55" s="252"/>
      <c r="D55" s="16"/>
      <c r="E55" s="15"/>
      <c r="F55" s="41"/>
      <c r="G55" s="41"/>
      <c r="H55" s="236"/>
      <c r="I55" s="16"/>
      <c r="J55" s="41"/>
      <c r="K55" s="41"/>
      <c r="L55" s="41"/>
      <c r="M55" s="41"/>
      <c r="N55" s="41"/>
      <c r="O55" s="232">
        <f t="shared" si="4"/>
        <v>0</v>
      </c>
      <c r="P55" s="236"/>
      <c r="Q55" s="238"/>
      <c r="R55" s="238"/>
      <c r="S55" s="41"/>
      <c r="T55" s="233"/>
      <c r="U55" s="335"/>
      <c r="AJ55" s="203" t="str">
        <f>+ciselniky!K59</f>
        <v>jazdectvo</v>
      </c>
      <c r="AK55" s="203" t="str">
        <f>+ciselniky!L59</f>
        <v>reining</v>
      </c>
      <c r="AL55" s="203" t="str">
        <f>+ciselniky!M59</f>
        <v>I</v>
      </c>
      <c r="AM55" s="95"/>
      <c r="AN55" s="95"/>
      <c r="AO55" s="102">
        <f t="shared" si="5"/>
        <v>0</v>
      </c>
      <c r="AP55" s="185" t="str">
        <f t="shared" si="1"/>
        <v/>
      </c>
      <c r="AQ55" s="185" t="str">
        <f t="shared" si="2"/>
        <v/>
      </c>
    </row>
    <row r="56" spans="1:43" s="185" customFormat="1">
      <c r="A56" s="246">
        <f t="shared" si="3"/>
        <v>0</v>
      </c>
      <c r="B56" s="16"/>
      <c r="C56" s="252"/>
      <c r="D56" s="16"/>
      <c r="E56" s="15"/>
      <c r="F56" s="41"/>
      <c r="G56" s="41"/>
      <c r="H56" s="236"/>
      <c r="I56" s="16"/>
      <c r="J56" s="41"/>
      <c r="K56" s="41"/>
      <c r="L56" s="41"/>
      <c r="M56" s="41"/>
      <c r="N56" s="41"/>
      <c r="O56" s="232">
        <f t="shared" si="4"/>
        <v>0</v>
      </c>
      <c r="P56" s="236"/>
      <c r="Q56" s="238"/>
      <c r="R56" s="238"/>
      <c r="S56" s="41"/>
      <c r="T56" s="233"/>
      <c r="U56" s="335"/>
      <c r="AJ56" s="203" t="str">
        <f>+ciselniky!K60</f>
        <v>judo</v>
      </c>
      <c r="AK56" s="203" t="str">
        <f>+ciselniky!L60</f>
        <v>judo</v>
      </c>
      <c r="AL56" s="203" t="str">
        <f>+ciselniky!M60</f>
        <v>I</v>
      </c>
      <c r="AM56" s="95"/>
      <c r="AN56" s="95"/>
      <c r="AO56" s="102">
        <f t="shared" si="5"/>
        <v>0</v>
      </c>
      <c r="AP56" s="185" t="str">
        <f t="shared" si="1"/>
        <v/>
      </c>
      <c r="AQ56" s="185" t="str">
        <f t="shared" si="2"/>
        <v/>
      </c>
    </row>
    <row r="57" spans="1:43" s="185" customFormat="1">
      <c r="A57" s="246">
        <f t="shared" si="3"/>
        <v>0</v>
      </c>
      <c r="B57" s="16"/>
      <c r="C57" s="252"/>
      <c r="D57" s="16"/>
      <c r="E57" s="15"/>
      <c r="F57" s="41"/>
      <c r="G57" s="41"/>
      <c r="H57" s="236"/>
      <c r="I57" s="16"/>
      <c r="J57" s="41"/>
      <c r="K57" s="41"/>
      <c r="L57" s="41"/>
      <c r="M57" s="41"/>
      <c r="N57" s="41"/>
      <c r="O57" s="232">
        <f t="shared" si="4"/>
        <v>0</v>
      </c>
      <c r="P57" s="236"/>
      <c r="Q57" s="238"/>
      <c r="R57" s="238"/>
      <c r="S57" s="41"/>
      <c r="T57" s="233"/>
      <c r="U57" s="335"/>
      <c r="AJ57" s="203" t="str">
        <f>+ciselniky!K61</f>
        <v>ju-jitsu</v>
      </c>
      <c r="AK57" s="203" t="str">
        <f>+ciselniky!L61</f>
        <v>ju-jitsu</v>
      </c>
      <c r="AL57" s="203" t="str">
        <f>+ciselniky!M61</f>
        <v>I</v>
      </c>
      <c r="AM57" s="95"/>
      <c r="AN57" s="95"/>
      <c r="AO57" s="102">
        <f t="shared" si="5"/>
        <v>0</v>
      </c>
      <c r="AP57" s="185" t="str">
        <f t="shared" si="1"/>
        <v/>
      </c>
      <c r="AQ57" s="185" t="str">
        <f t="shared" si="2"/>
        <v/>
      </c>
    </row>
    <row r="58" spans="1:43" s="185" customFormat="1">
      <c r="A58" s="246">
        <f t="shared" si="3"/>
        <v>0</v>
      </c>
      <c r="B58" s="16"/>
      <c r="C58" s="252"/>
      <c r="D58" s="16"/>
      <c r="E58" s="15"/>
      <c r="F58" s="41"/>
      <c r="G58" s="41"/>
      <c r="H58" s="236"/>
      <c r="I58" s="16"/>
      <c r="J58" s="41"/>
      <c r="K58" s="41"/>
      <c r="L58" s="41"/>
      <c r="M58" s="41"/>
      <c r="N58" s="41"/>
      <c r="O58" s="232">
        <f t="shared" si="4"/>
        <v>0</v>
      </c>
      <c r="P58" s="236"/>
      <c r="Q58" s="238"/>
      <c r="R58" s="238"/>
      <c r="S58" s="41"/>
      <c r="T58" s="233"/>
      <c r="U58" s="335"/>
      <c r="AJ58" s="203" t="str">
        <f>+ciselniky!K62</f>
        <v>kanoistika</v>
      </c>
      <c r="AK58" s="203" t="str">
        <f>+ciselniky!L62</f>
        <v>rýchlostná kanoistika</v>
      </c>
      <c r="AL58" s="203" t="str">
        <f>+ciselniky!M62</f>
        <v>I</v>
      </c>
      <c r="AM58" s="95"/>
      <c r="AN58" s="95"/>
      <c r="AO58" s="102">
        <f t="shared" si="5"/>
        <v>0</v>
      </c>
      <c r="AP58" s="185" t="str">
        <f t="shared" si="1"/>
        <v/>
      </c>
      <c r="AQ58" s="185" t="str">
        <f t="shared" si="2"/>
        <v/>
      </c>
    </row>
    <row r="59" spans="1:43" s="185" customFormat="1">
      <c r="A59" s="246">
        <f t="shared" si="3"/>
        <v>0</v>
      </c>
      <c r="B59" s="16"/>
      <c r="C59" s="252"/>
      <c r="D59" s="16"/>
      <c r="E59" s="15"/>
      <c r="F59" s="41"/>
      <c r="G59" s="41"/>
      <c r="H59" s="236"/>
      <c r="I59" s="16"/>
      <c r="J59" s="41"/>
      <c r="K59" s="41"/>
      <c r="L59" s="41"/>
      <c r="M59" s="41"/>
      <c r="N59" s="41"/>
      <c r="O59" s="232">
        <f t="shared" si="4"/>
        <v>0</v>
      </c>
      <c r="P59" s="236"/>
      <c r="Q59" s="238"/>
      <c r="R59" s="238"/>
      <c r="S59" s="41"/>
      <c r="T59" s="233"/>
      <c r="U59" s="335"/>
      <c r="AJ59" s="203" t="str">
        <f>+ciselniky!K63</f>
        <v>kanoistika</v>
      </c>
      <c r="AK59" s="203" t="str">
        <f>+ciselniky!L63</f>
        <v>vodný slalom</v>
      </c>
      <c r="AL59" s="203" t="str">
        <f>+ciselniky!M63</f>
        <v>I</v>
      </c>
      <c r="AM59" s="95"/>
      <c r="AN59" s="95"/>
      <c r="AO59" s="102">
        <f t="shared" si="5"/>
        <v>0</v>
      </c>
      <c r="AP59" s="185" t="str">
        <f t="shared" si="1"/>
        <v/>
      </c>
      <c r="AQ59" s="185" t="str">
        <f t="shared" si="2"/>
        <v/>
      </c>
    </row>
    <row r="60" spans="1:43" s="185" customFormat="1">
      <c r="A60" s="246">
        <f t="shared" si="3"/>
        <v>0</v>
      </c>
      <c r="B60" s="16"/>
      <c r="C60" s="252"/>
      <c r="D60" s="16"/>
      <c r="E60" s="15"/>
      <c r="F60" s="41"/>
      <c r="G60" s="41"/>
      <c r="H60" s="236"/>
      <c r="I60" s="16"/>
      <c r="J60" s="41"/>
      <c r="K60" s="41"/>
      <c r="L60" s="41"/>
      <c r="M60" s="41"/>
      <c r="N60" s="41"/>
      <c r="O60" s="232">
        <f t="shared" si="4"/>
        <v>0</v>
      </c>
      <c r="P60" s="236"/>
      <c r="Q60" s="238"/>
      <c r="R60" s="238"/>
      <c r="S60" s="41"/>
      <c r="T60" s="233"/>
      <c r="U60" s="335"/>
      <c r="AJ60" s="203" t="str">
        <f>+ciselniky!K64</f>
        <v>karate</v>
      </c>
      <c r="AK60" s="203" t="str">
        <f>+ciselniky!L64</f>
        <v>karate</v>
      </c>
      <c r="AL60" s="203" t="str">
        <f>+ciselniky!M64</f>
        <v>I</v>
      </c>
      <c r="AM60" s="95"/>
      <c r="AN60" s="95"/>
      <c r="AO60" s="102">
        <f t="shared" si="5"/>
        <v>0</v>
      </c>
      <c r="AP60" s="185" t="str">
        <f t="shared" si="1"/>
        <v/>
      </c>
      <c r="AQ60" s="185" t="str">
        <f t="shared" si="2"/>
        <v/>
      </c>
    </row>
    <row r="61" spans="1:43" s="185" customFormat="1">
      <c r="A61" s="246">
        <f t="shared" si="3"/>
        <v>0</v>
      </c>
      <c r="B61" s="16"/>
      <c r="C61" s="252"/>
      <c r="D61" s="16"/>
      <c r="E61" s="15"/>
      <c r="F61" s="41"/>
      <c r="G61" s="41"/>
      <c r="H61" s="236"/>
      <c r="I61" s="16"/>
      <c r="J61" s="41"/>
      <c r="K61" s="41"/>
      <c r="L61" s="41"/>
      <c r="M61" s="41"/>
      <c r="N61" s="41"/>
      <c r="O61" s="232">
        <f t="shared" si="4"/>
        <v>0</v>
      </c>
      <c r="P61" s="236"/>
      <c r="Q61" s="238"/>
      <c r="R61" s="238"/>
      <c r="S61" s="41"/>
      <c r="T61" s="233"/>
      <c r="U61" s="335"/>
      <c r="AJ61" s="203" t="str">
        <f>+ciselniky!K65</f>
        <v>kickbox</v>
      </c>
      <c r="AK61" s="203" t="str">
        <f>+ciselniky!L65</f>
        <v>kickbox</v>
      </c>
      <c r="AL61" s="203" t="str">
        <f>+ciselniky!M65</f>
        <v>I</v>
      </c>
      <c r="AM61" s="95"/>
      <c r="AN61" s="95"/>
      <c r="AO61" s="102">
        <f t="shared" si="5"/>
        <v>0</v>
      </c>
      <c r="AP61" s="185" t="str">
        <f t="shared" si="1"/>
        <v/>
      </c>
      <c r="AQ61" s="185" t="str">
        <f t="shared" si="2"/>
        <v/>
      </c>
    </row>
    <row r="62" spans="1:43" s="185" customFormat="1">
      <c r="A62" s="246">
        <f t="shared" si="3"/>
        <v>0</v>
      </c>
      <c r="B62" s="16"/>
      <c r="C62" s="252"/>
      <c r="D62" s="16"/>
      <c r="E62" s="15"/>
      <c r="F62" s="41"/>
      <c r="G62" s="41"/>
      <c r="H62" s="236"/>
      <c r="I62" s="16"/>
      <c r="J62" s="41"/>
      <c r="K62" s="41"/>
      <c r="L62" s="41"/>
      <c r="M62" s="41"/>
      <c r="N62" s="41"/>
      <c r="O62" s="232">
        <f t="shared" si="4"/>
        <v>0</v>
      </c>
      <c r="P62" s="236"/>
      <c r="Q62" s="238"/>
      <c r="R62" s="238"/>
      <c r="S62" s="41"/>
      <c r="T62" s="233"/>
      <c r="U62" s="335"/>
      <c r="AJ62" s="203" t="str">
        <f>+ciselniky!K66</f>
        <v>kolieskové korčuľovanie</v>
      </c>
      <c r="AK62" s="203" t="str">
        <f>+ciselniky!L66</f>
        <v>skejtbord</v>
      </c>
      <c r="AL62" s="203" t="str">
        <f>+ciselniky!M66</f>
        <v>I</v>
      </c>
      <c r="AM62" s="95"/>
      <c r="AN62" s="95"/>
      <c r="AO62" s="102">
        <f t="shared" si="5"/>
        <v>0</v>
      </c>
      <c r="AP62" s="185" t="str">
        <f t="shared" si="1"/>
        <v/>
      </c>
      <c r="AQ62" s="185" t="str">
        <f t="shared" si="2"/>
        <v/>
      </c>
    </row>
    <row r="63" spans="1:43" s="185" customFormat="1">
      <c r="A63" s="246">
        <f t="shared" si="3"/>
        <v>0</v>
      </c>
      <c r="B63" s="16"/>
      <c r="C63" s="252"/>
      <c r="D63" s="16"/>
      <c r="E63" s="15"/>
      <c r="F63" s="41"/>
      <c r="G63" s="41"/>
      <c r="H63" s="236"/>
      <c r="I63" s="16"/>
      <c r="J63" s="41"/>
      <c r="K63" s="41"/>
      <c r="L63" s="41"/>
      <c r="M63" s="41"/>
      <c r="N63" s="41"/>
      <c r="O63" s="232">
        <f t="shared" si="4"/>
        <v>0</v>
      </c>
      <c r="P63" s="236"/>
      <c r="Q63" s="238"/>
      <c r="R63" s="238"/>
      <c r="S63" s="41"/>
      <c r="T63" s="233"/>
      <c r="U63" s="335"/>
      <c r="AJ63" s="203" t="str">
        <f>+ciselniky!K67</f>
        <v>kolieskové korčuľovanie</v>
      </c>
      <c r="AK63" s="203" t="str">
        <f>+ciselniky!L67</f>
        <v>inline rýchlostné korčuľovanie</v>
      </c>
      <c r="AL63" s="203" t="str">
        <f>+ciselniky!M67</f>
        <v>I</v>
      </c>
      <c r="AM63" s="95"/>
      <c r="AN63" s="95"/>
      <c r="AO63" s="102">
        <f t="shared" si="5"/>
        <v>0</v>
      </c>
      <c r="AP63" s="185" t="str">
        <f t="shared" si="1"/>
        <v/>
      </c>
      <c r="AQ63" s="185" t="str">
        <f t="shared" si="2"/>
        <v/>
      </c>
    </row>
    <row r="64" spans="1:43" s="185" customFormat="1">
      <c r="A64" s="246">
        <f t="shared" si="3"/>
        <v>0</v>
      </c>
      <c r="B64" s="16"/>
      <c r="C64" s="252"/>
      <c r="D64" s="16"/>
      <c r="E64" s="15"/>
      <c r="F64" s="41"/>
      <c r="G64" s="41"/>
      <c r="H64" s="236"/>
      <c r="I64" s="16"/>
      <c r="J64" s="41"/>
      <c r="K64" s="41"/>
      <c r="L64" s="41"/>
      <c r="M64" s="41"/>
      <c r="N64" s="41"/>
      <c r="O64" s="232">
        <f t="shared" si="4"/>
        <v>0</v>
      </c>
      <c r="P64" s="236"/>
      <c r="Q64" s="238"/>
      <c r="R64" s="238"/>
      <c r="S64" s="41"/>
      <c r="T64" s="233"/>
      <c r="U64" s="335"/>
      <c r="AJ64" s="203" t="str">
        <f>+ciselniky!K68</f>
        <v>kolieskové korčuľovanie</v>
      </c>
      <c r="AK64" s="203" t="str">
        <f>+ciselniky!L68</f>
        <v>inline zjazd</v>
      </c>
      <c r="AL64" s="203" t="str">
        <f>+ciselniky!M68</f>
        <v>I</v>
      </c>
      <c r="AM64" s="95"/>
      <c r="AN64" s="95"/>
      <c r="AO64" s="102">
        <f t="shared" si="5"/>
        <v>0</v>
      </c>
      <c r="AP64" s="185" t="str">
        <f t="shared" si="1"/>
        <v/>
      </c>
      <c r="AQ64" s="185" t="str">
        <f t="shared" si="2"/>
        <v/>
      </c>
    </row>
    <row r="65" spans="1:43" s="185" customFormat="1">
      <c r="A65" s="246">
        <f t="shared" si="3"/>
        <v>0</v>
      </c>
      <c r="B65" s="16"/>
      <c r="C65" s="252"/>
      <c r="D65" s="16"/>
      <c r="E65" s="15"/>
      <c r="F65" s="41"/>
      <c r="G65" s="41"/>
      <c r="H65" s="236"/>
      <c r="I65" s="16"/>
      <c r="J65" s="41"/>
      <c r="K65" s="41"/>
      <c r="L65" s="41"/>
      <c r="M65" s="41"/>
      <c r="N65" s="41"/>
      <c r="O65" s="232">
        <f t="shared" si="4"/>
        <v>0</v>
      </c>
      <c r="P65" s="236"/>
      <c r="Q65" s="238"/>
      <c r="R65" s="238"/>
      <c r="S65" s="41"/>
      <c r="T65" s="233"/>
      <c r="U65" s="335"/>
      <c r="AJ65" s="203" t="str">
        <f>+ciselniky!K69</f>
        <v>kolieskové korčuľovanie</v>
      </c>
      <c r="AK65" s="203" t="str">
        <f>+ciselniky!L69</f>
        <v>inline krasokorčuľovanie</v>
      </c>
      <c r="AL65" s="203" t="str">
        <f>+ciselniky!M69</f>
        <v>I</v>
      </c>
      <c r="AM65" s="95"/>
      <c r="AN65" s="95"/>
      <c r="AO65" s="102">
        <f t="shared" ref="AO65:AO96" si="6">+E61</f>
        <v>0</v>
      </c>
      <c r="AP65" s="185" t="str">
        <f t="shared" si="1"/>
        <v/>
      </c>
      <c r="AQ65" s="185" t="str">
        <f t="shared" si="2"/>
        <v/>
      </c>
    </row>
    <row r="66" spans="1:43" s="185" customFormat="1">
      <c r="A66" s="246">
        <f t="shared" si="3"/>
        <v>0</v>
      </c>
      <c r="B66" s="16"/>
      <c r="C66" s="252"/>
      <c r="D66" s="16"/>
      <c r="E66" s="15"/>
      <c r="F66" s="41"/>
      <c r="G66" s="41"/>
      <c r="H66" s="236"/>
      <c r="I66" s="16"/>
      <c r="J66" s="41"/>
      <c r="K66" s="41"/>
      <c r="L66" s="41"/>
      <c r="M66" s="41"/>
      <c r="N66" s="41"/>
      <c r="O66" s="232">
        <f t="shared" si="4"/>
        <v>0</v>
      </c>
      <c r="P66" s="236"/>
      <c r="Q66" s="238"/>
      <c r="R66" s="238"/>
      <c r="S66" s="41"/>
      <c r="T66" s="233"/>
      <c r="U66" s="335"/>
      <c r="AJ66" s="203" t="str">
        <f>+ciselniky!K70</f>
        <v>kolieskové korčuľovanie</v>
      </c>
      <c r="AK66" s="203" t="str">
        <f>+ciselniky!L70</f>
        <v>inline voľný štýl</v>
      </c>
      <c r="AL66" s="203" t="str">
        <f>+ciselniky!M70</f>
        <v>I</v>
      </c>
      <c r="AM66" s="95"/>
      <c r="AN66" s="95"/>
      <c r="AO66" s="102">
        <f t="shared" si="6"/>
        <v>0</v>
      </c>
      <c r="AP66" s="185" t="str">
        <f t="shared" si="1"/>
        <v/>
      </c>
      <c r="AQ66" s="185" t="str">
        <f t="shared" si="2"/>
        <v/>
      </c>
    </row>
    <row r="67" spans="1:43" s="185" customFormat="1">
      <c r="A67" s="246">
        <f t="shared" si="3"/>
        <v>0</v>
      </c>
      <c r="B67" s="16"/>
      <c r="C67" s="252"/>
      <c r="D67" s="16"/>
      <c r="E67" s="15"/>
      <c r="F67" s="41"/>
      <c r="G67" s="41"/>
      <c r="H67" s="236"/>
      <c r="I67" s="16"/>
      <c r="J67" s="41"/>
      <c r="K67" s="41"/>
      <c r="L67" s="41"/>
      <c r="M67" s="41"/>
      <c r="N67" s="41"/>
      <c r="O67" s="232">
        <f t="shared" si="4"/>
        <v>0</v>
      </c>
      <c r="P67" s="236"/>
      <c r="Q67" s="238"/>
      <c r="R67" s="238"/>
      <c r="S67" s="41"/>
      <c r="T67" s="233"/>
      <c r="U67" s="335"/>
      <c r="AJ67" s="203" t="str">
        <f>+ciselniky!K71</f>
        <v>krasokorčuľovanie</v>
      </c>
      <c r="AK67" s="203" t="str">
        <f>+ciselniky!L71</f>
        <v>krasokorčuľovanie</v>
      </c>
      <c r="AL67" s="203" t="str">
        <f>+ciselniky!M71</f>
        <v>I</v>
      </c>
      <c r="AM67" s="95"/>
      <c r="AN67" s="95"/>
      <c r="AO67" s="102">
        <f t="shared" si="6"/>
        <v>0</v>
      </c>
      <c r="AP67" s="185" t="str">
        <f t="shared" si="1"/>
        <v/>
      </c>
      <c r="AQ67" s="185" t="str">
        <f t="shared" si="2"/>
        <v/>
      </c>
    </row>
    <row r="68" spans="1:43" s="185" customFormat="1">
      <c r="A68" s="246">
        <f t="shared" si="3"/>
        <v>0</v>
      </c>
      <c r="B68" s="16"/>
      <c r="C68" s="252"/>
      <c r="D68" s="16"/>
      <c r="E68" s="15"/>
      <c r="F68" s="41"/>
      <c r="G68" s="41"/>
      <c r="H68" s="236"/>
      <c r="I68" s="16"/>
      <c r="J68" s="41"/>
      <c r="K68" s="41"/>
      <c r="L68" s="41"/>
      <c r="M68" s="41"/>
      <c r="N68" s="41"/>
      <c r="O68" s="232">
        <f t="shared" si="4"/>
        <v>0</v>
      </c>
      <c r="P68" s="236"/>
      <c r="Q68" s="238"/>
      <c r="R68" s="238"/>
      <c r="S68" s="41"/>
      <c r="T68" s="233"/>
      <c r="U68" s="335"/>
      <c r="AJ68" s="203" t="str">
        <f>+ciselniky!K72</f>
        <v>krasokorčuľovanie</v>
      </c>
      <c r="AK68" s="203" t="str">
        <f>+ciselniky!L72</f>
        <v>synchronizované korčuľovanie</v>
      </c>
      <c r="AL68" s="203" t="str">
        <f>+ciselniky!M72</f>
        <v>I</v>
      </c>
      <c r="AM68" s="95"/>
      <c r="AN68" s="95"/>
      <c r="AO68" s="102">
        <f t="shared" si="6"/>
        <v>0</v>
      </c>
      <c r="AP68" s="185" t="str">
        <f t="shared" si="1"/>
        <v/>
      </c>
      <c r="AQ68" s="185" t="str">
        <f t="shared" si="2"/>
        <v/>
      </c>
    </row>
    <row r="69" spans="1:43" s="185" customFormat="1">
      <c r="A69" s="246">
        <f t="shared" si="3"/>
        <v>0</v>
      </c>
      <c r="B69" s="16"/>
      <c r="C69" s="252"/>
      <c r="D69" s="16"/>
      <c r="E69" s="15"/>
      <c r="F69" s="41"/>
      <c r="G69" s="41"/>
      <c r="H69" s="236"/>
      <c r="I69" s="16"/>
      <c r="J69" s="41"/>
      <c r="K69" s="41"/>
      <c r="L69" s="41"/>
      <c r="M69" s="41"/>
      <c r="N69" s="41"/>
      <c r="O69" s="232">
        <f t="shared" si="4"/>
        <v>0</v>
      </c>
      <c r="P69" s="236"/>
      <c r="Q69" s="238"/>
      <c r="R69" s="238"/>
      <c r="S69" s="41"/>
      <c r="T69" s="233"/>
      <c r="U69" s="335"/>
      <c r="AJ69" s="203" t="str">
        <f>+ciselniky!K73</f>
        <v>kulturistika a fitnes</v>
      </c>
      <c r="AK69" s="203" t="str">
        <f>+ciselniky!L73</f>
        <v>fitnes</v>
      </c>
      <c r="AL69" s="203" t="str">
        <f>+ciselniky!M73</f>
        <v>I</v>
      </c>
      <c r="AM69" s="95"/>
      <c r="AN69" s="95"/>
      <c r="AO69" s="102">
        <f t="shared" si="6"/>
        <v>0</v>
      </c>
      <c r="AP69" s="185" t="str">
        <f t="shared" si="1"/>
        <v/>
      </c>
      <c r="AQ69" s="185" t="str">
        <f t="shared" si="2"/>
        <v/>
      </c>
    </row>
    <row r="70" spans="1:43" s="185" customFormat="1">
      <c r="A70" s="246">
        <f t="shared" si="3"/>
        <v>0</v>
      </c>
      <c r="B70" s="16"/>
      <c r="C70" s="252"/>
      <c r="D70" s="16"/>
      <c r="E70" s="15"/>
      <c r="F70" s="41"/>
      <c r="G70" s="41"/>
      <c r="H70" s="236"/>
      <c r="I70" s="16"/>
      <c r="J70" s="41"/>
      <c r="K70" s="41"/>
      <c r="L70" s="41"/>
      <c r="M70" s="41"/>
      <c r="N70" s="41"/>
      <c r="O70" s="232">
        <f t="shared" si="4"/>
        <v>0</v>
      </c>
      <c r="P70" s="236"/>
      <c r="Q70" s="238"/>
      <c r="R70" s="238"/>
      <c r="S70" s="41"/>
      <c r="T70" s="233"/>
      <c r="U70" s="335"/>
      <c r="AJ70" s="203" t="str">
        <f>+ciselniky!K74</f>
        <v>kulturistika a fitnes</v>
      </c>
      <c r="AK70" s="203" t="str">
        <f>+ciselniky!L74</f>
        <v>bodyfitnes</v>
      </c>
      <c r="AL70" s="203" t="str">
        <f>+ciselniky!M74</f>
        <v>I</v>
      </c>
      <c r="AM70" s="95"/>
      <c r="AN70" s="95"/>
      <c r="AO70" s="102">
        <f t="shared" si="6"/>
        <v>0</v>
      </c>
      <c r="AP70" s="185" t="str">
        <f t="shared" si="1"/>
        <v/>
      </c>
      <c r="AQ70" s="185" t="str">
        <f t="shared" si="2"/>
        <v/>
      </c>
    </row>
    <row r="71" spans="1:43" s="185" customFormat="1">
      <c r="A71" s="246">
        <f t="shared" si="3"/>
        <v>0</v>
      </c>
      <c r="B71" s="16"/>
      <c r="C71" s="252"/>
      <c r="D71" s="16"/>
      <c r="E71" s="15"/>
      <c r="F71" s="41"/>
      <c r="G71" s="41"/>
      <c r="H71" s="236"/>
      <c r="I71" s="16"/>
      <c r="J71" s="41"/>
      <c r="K71" s="41"/>
      <c r="L71" s="41"/>
      <c r="M71" s="41"/>
      <c r="N71" s="41"/>
      <c r="O71" s="232">
        <f t="shared" si="4"/>
        <v>0</v>
      </c>
      <c r="P71" s="236"/>
      <c r="Q71" s="238"/>
      <c r="R71" s="238"/>
      <c r="S71" s="41"/>
      <c r="T71" s="233"/>
      <c r="U71" s="335"/>
      <c r="AJ71" s="203" t="str">
        <f>+ciselniky!K75</f>
        <v>kulturistika a fitnes</v>
      </c>
      <c r="AK71" s="203" t="str">
        <f>+ciselniky!L75</f>
        <v>klasická kulturistika</v>
      </c>
      <c r="AL71" s="203" t="str">
        <f>+ciselniky!M75</f>
        <v>I</v>
      </c>
      <c r="AM71" s="95"/>
      <c r="AN71" s="95"/>
      <c r="AO71" s="102">
        <f t="shared" si="6"/>
        <v>0</v>
      </c>
      <c r="AP71" s="185" t="str">
        <f t="shared" si="1"/>
        <v/>
      </c>
      <c r="AQ71" s="185" t="str">
        <f t="shared" si="2"/>
        <v/>
      </c>
    </row>
    <row r="72" spans="1:43" s="185" customFormat="1">
      <c r="A72" s="246">
        <f t="shared" si="3"/>
        <v>0</v>
      </c>
      <c r="B72" s="16"/>
      <c r="C72" s="252"/>
      <c r="D72" s="16"/>
      <c r="E72" s="15"/>
      <c r="F72" s="41"/>
      <c r="G72" s="41"/>
      <c r="H72" s="236"/>
      <c r="I72" s="16"/>
      <c r="J72" s="41"/>
      <c r="K72" s="41"/>
      <c r="L72" s="41"/>
      <c r="M72" s="41"/>
      <c r="N72" s="41"/>
      <c r="O72" s="232">
        <f t="shared" si="4"/>
        <v>0</v>
      </c>
      <c r="P72" s="236"/>
      <c r="Q72" s="238"/>
      <c r="R72" s="238"/>
      <c r="S72" s="41"/>
      <c r="T72" s="233"/>
      <c r="U72" s="335"/>
      <c r="AJ72" s="203" t="str">
        <f>+ciselniky!K76</f>
        <v>kulturistika a fitnes</v>
      </c>
      <c r="AK72" s="203" t="str">
        <f>+ciselniky!L76</f>
        <v>kulturistika</v>
      </c>
      <c r="AL72" s="203" t="str">
        <f>+ciselniky!M76</f>
        <v>I</v>
      </c>
      <c r="AM72" s="95"/>
      <c r="AN72" s="95"/>
      <c r="AO72" s="102">
        <f t="shared" si="6"/>
        <v>0</v>
      </c>
      <c r="AP72" s="185" t="str">
        <f t="shared" si="1"/>
        <v/>
      </c>
      <c r="AQ72" s="185" t="str">
        <f t="shared" si="2"/>
        <v/>
      </c>
    </row>
    <row r="73" spans="1:43" s="185" customFormat="1">
      <c r="A73" s="246">
        <f t="shared" si="3"/>
        <v>0</v>
      </c>
      <c r="B73" s="16"/>
      <c r="C73" s="252"/>
      <c r="D73" s="16"/>
      <c r="E73" s="15"/>
      <c r="F73" s="41"/>
      <c r="G73" s="41"/>
      <c r="H73" s="236"/>
      <c r="I73" s="16"/>
      <c r="J73" s="41"/>
      <c r="K73" s="41"/>
      <c r="L73" s="41"/>
      <c r="M73" s="41"/>
      <c r="N73" s="41"/>
      <c r="O73" s="232">
        <f t="shared" si="4"/>
        <v>0</v>
      </c>
      <c r="P73" s="236"/>
      <c r="Q73" s="238"/>
      <c r="R73" s="238"/>
      <c r="S73" s="41"/>
      <c r="T73" s="233"/>
      <c r="U73" s="335"/>
      <c r="AJ73" s="203" t="str">
        <f>+ciselniky!K77</f>
        <v>letecké športy</v>
      </c>
      <c r="AK73" s="203" t="str">
        <f>+ciselniky!L77</f>
        <v>letecké modelárstvo</v>
      </c>
      <c r="AL73" s="203" t="str">
        <f>+ciselniky!M77</f>
        <v>I</v>
      </c>
      <c r="AM73" s="95"/>
      <c r="AN73" s="95"/>
      <c r="AO73" s="102">
        <f t="shared" si="6"/>
        <v>0</v>
      </c>
      <c r="AP73" s="185" t="str">
        <f t="shared" si="1"/>
        <v/>
      </c>
      <c r="AQ73" s="185" t="str">
        <f t="shared" si="2"/>
        <v/>
      </c>
    </row>
    <row r="74" spans="1:43" s="185" customFormat="1">
      <c r="A74" s="246">
        <f t="shared" si="3"/>
        <v>0</v>
      </c>
      <c r="B74" s="16"/>
      <c r="C74" s="252"/>
      <c r="D74" s="16"/>
      <c r="E74" s="15"/>
      <c r="F74" s="41"/>
      <c r="G74" s="41"/>
      <c r="H74" s="236"/>
      <c r="I74" s="16"/>
      <c r="J74" s="41"/>
      <c r="K74" s="41"/>
      <c r="L74" s="41"/>
      <c r="M74" s="41"/>
      <c r="N74" s="41"/>
      <c r="O74" s="232">
        <f t="shared" si="4"/>
        <v>0</v>
      </c>
      <c r="P74" s="236"/>
      <c r="Q74" s="238"/>
      <c r="R74" s="238"/>
      <c r="S74" s="41"/>
      <c r="T74" s="233"/>
      <c r="U74" s="335"/>
      <c r="AJ74" s="203" t="str">
        <f>+ciselniky!K78</f>
        <v>letecké športy</v>
      </c>
      <c r="AK74" s="203" t="str">
        <f>+ciselniky!L78</f>
        <v>padákové lietanie</v>
      </c>
      <c r="AL74" s="203" t="str">
        <f>+ciselniky!M78</f>
        <v>I</v>
      </c>
      <c r="AM74" s="95"/>
      <c r="AN74" s="95"/>
      <c r="AO74" s="102">
        <f t="shared" si="6"/>
        <v>0</v>
      </c>
      <c r="AP74" s="185" t="str">
        <f t="shared" si="1"/>
        <v/>
      </c>
      <c r="AQ74" s="185" t="str">
        <f t="shared" si="2"/>
        <v/>
      </c>
    </row>
    <row r="75" spans="1:43" s="185" customFormat="1">
      <c r="A75" s="246">
        <f t="shared" si="3"/>
        <v>0</v>
      </c>
      <c r="B75" s="16"/>
      <c r="C75" s="252"/>
      <c r="D75" s="16"/>
      <c r="E75" s="15"/>
      <c r="F75" s="41"/>
      <c r="G75" s="41"/>
      <c r="H75" s="236"/>
      <c r="I75" s="16"/>
      <c r="J75" s="41"/>
      <c r="K75" s="41"/>
      <c r="L75" s="41"/>
      <c r="M75" s="41"/>
      <c r="N75" s="41"/>
      <c r="O75" s="232">
        <f t="shared" si="4"/>
        <v>0</v>
      </c>
      <c r="P75" s="236"/>
      <c r="Q75" s="238"/>
      <c r="R75" s="238"/>
      <c r="S75" s="41"/>
      <c r="T75" s="233"/>
      <c r="U75" s="335"/>
      <c r="AJ75" s="203" t="str">
        <f>+ciselniky!K79</f>
        <v>letecké športy</v>
      </c>
      <c r="AK75" s="203" t="str">
        <f>+ciselniky!L79</f>
        <v>všeobecné letectvo</v>
      </c>
      <c r="AL75" s="203" t="str">
        <f>+ciselniky!M79</f>
        <v>I</v>
      </c>
      <c r="AM75" s="95"/>
      <c r="AN75" s="95"/>
      <c r="AO75" s="102">
        <f t="shared" si="6"/>
        <v>0</v>
      </c>
      <c r="AP75" s="185" t="str">
        <f t="shared" si="1"/>
        <v/>
      </c>
      <c r="AQ75" s="185" t="str">
        <f t="shared" si="2"/>
        <v/>
      </c>
    </row>
    <row r="76" spans="1:43" s="185" customFormat="1">
      <c r="A76" s="246">
        <f t="shared" si="3"/>
        <v>0</v>
      </c>
      <c r="B76" s="16"/>
      <c r="C76" s="252"/>
      <c r="D76" s="16"/>
      <c r="E76" s="15"/>
      <c r="F76" s="41"/>
      <c r="G76" s="41"/>
      <c r="H76" s="236"/>
      <c r="I76" s="16"/>
      <c r="J76" s="41"/>
      <c r="K76" s="41"/>
      <c r="L76" s="41"/>
      <c r="M76" s="41"/>
      <c r="N76" s="41"/>
      <c r="O76" s="232">
        <f t="shared" si="4"/>
        <v>0</v>
      </c>
      <c r="P76" s="236"/>
      <c r="Q76" s="238"/>
      <c r="R76" s="238"/>
      <c r="S76" s="41"/>
      <c r="T76" s="233"/>
      <c r="U76" s="335"/>
      <c r="AJ76" s="203" t="str">
        <f>+ciselniky!K80</f>
        <v>letecké športy</v>
      </c>
      <c r="AK76" s="203" t="str">
        <f>+ciselniky!L80</f>
        <v>parašutizmus</v>
      </c>
      <c r="AL76" s="203" t="str">
        <f>+ciselniky!M80</f>
        <v>I</v>
      </c>
      <c r="AM76" s="95"/>
      <c r="AN76" s="95"/>
      <c r="AO76" s="102">
        <f t="shared" si="6"/>
        <v>0</v>
      </c>
      <c r="AP76" s="185" t="str">
        <f t="shared" si="1"/>
        <v/>
      </c>
      <c r="AQ76" s="185" t="str">
        <f t="shared" si="2"/>
        <v/>
      </c>
    </row>
    <row r="77" spans="1:43" s="185" customFormat="1">
      <c r="A77" s="246">
        <f t="shared" si="3"/>
        <v>0</v>
      </c>
      <c r="B77" s="16"/>
      <c r="C77" s="252"/>
      <c r="D77" s="16"/>
      <c r="E77" s="15"/>
      <c r="F77" s="41"/>
      <c r="G77" s="41"/>
      <c r="H77" s="236"/>
      <c r="I77" s="16"/>
      <c r="J77" s="41"/>
      <c r="K77" s="41"/>
      <c r="L77" s="41"/>
      <c r="M77" s="41"/>
      <c r="N77" s="41"/>
      <c r="O77" s="232">
        <f t="shared" si="4"/>
        <v>0</v>
      </c>
      <c r="P77" s="236"/>
      <c r="Q77" s="238"/>
      <c r="R77" s="238"/>
      <c r="S77" s="41"/>
      <c r="T77" s="233"/>
      <c r="U77" s="335"/>
      <c r="AJ77" s="203" t="str">
        <f>+ciselniky!K81</f>
        <v>letecké športy</v>
      </c>
      <c r="AK77" s="203" t="str">
        <f>+ciselniky!L81</f>
        <v>bezmotorové lietanie</v>
      </c>
      <c r="AL77" s="203" t="str">
        <f>+ciselniky!M81</f>
        <v>I</v>
      </c>
      <c r="AM77" s="95"/>
      <c r="AN77" s="95"/>
      <c r="AO77" s="102">
        <f t="shared" si="6"/>
        <v>0</v>
      </c>
      <c r="AP77" s="185" t="str">
        <f t="shared" si="1"/>
        <v/>
      </c>
      <c r="AQ77" s="185" t="str">
        <f t="shared" si="2"/>
        <v/>
      </c>
    </row>
    <row r="78" spans="1:43" s="185" customFormat="1">
      <c r="A78" s="246">
        <f t="shared" si="3"/>
        <v>0</v>
      </c>
      <c r="B78" s="16"/>
      <c r="C78" s="252"/>
      <c r="D78" s="16"/>
      <c r="E78" s="15"/>
      <c r="F78" s="41"/>
      <c r="G78" s="41"/>
      <c r="H78" s="236"/>
      <c r="I78" s="16"/>
      <c r="J78" s="41"/>
      <c r="K78" s="41"/>
      <c r="L78" s="41"/>
      <c r="M78" s="41"/>
      <c r="N78" s="41"/>
      <c r="O78" s="232">
        <f t="shared" si="4"/>
        <v>0</v>
      </c>
      <c r="P78" s="236"/>
      <c r="Q78" s="238"/>
      <c r="R78" s="238"/>
      <c r="S78" s="41"/>
      <c r="T78" s="233"/>
      <c r="U78" s="335"/>
      <c r="AJ78" s="203" t="str">
        <f>+ciselniky!K82</f>
        <v>letecké športy</v>
      </c>
      <c r="AK78" s="203" t="str">
        <f>+ciselniky!L82</f>
        <v>balónové lietanie</v>
      </c>
      <c r="AL78" s="203" t="str">
        <f>+ciselniky!M82</f>
        <v>I</v>
      </c>
      <c r="AM78" s="95"/>
      <c r="AN78" s="95"/>
      <c r="AO78" s="102">
        <f t="shared" si="6"/>
        <v>0</v>
      </c>
      <c r="AP78" s="185" t="str">
        <f t="shared" si="1"/>
        <v/>
      </c>
      <c r="AQ78" s="185" t="str">
        <f t="shared" si="2"/>
        <v/>
      </c>
    </row>
    <row r="79" spans="1:43" s="185" customFormat="1">
      <c r="A79" s="246">
        <f t="shared" si="3"/>
        <v>0</v>
      </c>
      <c r="B79" s="16"/>
      <c r="C79" s="252"/>
      <c r="D79" s="16"/>
      <c r="E79" s="15"/>
      <c r="F79" s="41"/>
      <c r="G79" s="41"/>
      <c r="H79" s="236"/>
      <c r="I79" s="16"/>
      <c r="J79" s="41"/>
      <c r="K79" s="41"/>
      <c r="L79" s="41"/>
      <c r="M79" s="41"/>
      <c r="N79" s="41"/>
      <c r="O79" s="232">
        <f t="shared" si="4"/>
        <v>0</v>
      </c>
      <c r="P79" s="236"/>
      <c r="Q79" s="238"/>
      <c r="R79" s="238"/>
      <c r="S79" s="41"/>
      <c r="T79" s="233"/>
      <c r="U79" s="335"/>
      <c r="AJ79" s="203" t="str">
        <f>+ciselniky!K83</f>
        <v>letecké športy</v>
      </c>
      <c r="AK79" s="203" t="str">
        <f>+ciselniky!L83</f>
        <v>motorová a bezmotorová letecká akrobacia</v>
      </c>
      <c r="AL79" s="203" t="str">
        <f>+ciselniky!M83</f>
        <v>I</v>
      </c>
      <c r="AM79" s="95"/>
      <c r="AN79" s="95"/>
      <c r="AO79" s="102">
        <f t="shared" si="6"/>
        <v>0</v>
      </c>
      <c r="AP79" s="185" t="str">
        <f t="shared" si="1"/>
        <v/>
      </c>
      <c r="AQ79" s="185" t="str">
        <f t="shared" si="2"/>
        <v/>
      </c>
    </row>
    <row r="80" spans="1:43" s="185" customFormat="1">
      <c r="A80" s="246">
        <f t="shared" si="3"/>
        <v>0</v>
      </c>
      <c r="B80" s="16"/>
      <c r="C80" s="252"/>
      <c r="D80" s="16"/>
      <c r="E80" s="15"/>
      <c r="F80" s="41"/>
      <c r="G80" s="41"/>
      <c r="H80" s="236"/>
      <c r="I80" s="16"/>
      <c r="J80" s="41"/>
      <c r="K80" s="41"/>
      <c r="L80" s="41"/>
      <c r="M80" s="41"/>
      <c r="N80" s="41"/>
      <c r="O80" s="232">
        <f t="shared" si="4"/>
        <v>0</v>
      </c>
      <c r="P80" s="236"/>
      <c r="Q80" s="238"/>
      <c r="R80" s="238"/>
      <c r="S80" s="41"/>
      <c r="T80" s="233"/>
      <c r="U80" s="335"/>
      <c r="AJ80" s="203" t="str">
        <f>+ciselniky!K84</f>
        <v>letecké športy</v>
      </c>
      <c r="AK80" s="203" t="str">
        <f>+ciselniky!L84</f>
        <v>motorové závesné/padákové lietanie</v>
      </c>
      <c r="AL80" s="203" t="str">
        <f>+ciselniky!M84</f>
        <v>I</v>
      </c>
      <c r="AM80" s="95"/>
      <c r="AN80" s="95"/>
      <c r="AO80" s="102">
        <f t="shared" si="6"/>
        <v>0</v>
      </c>
      <c r="AP80" s="185" t="str">
        <f t="shared" si="1"/>
        <v/>
      </c>
      <c r="AQ80" s="185" t="str">
        <f t="shared" si="2"/>
        <v/>
      </c>
    </row>
    <row r="81" spans="1:43" s="185" customFormat="1">
      <c r="A81" s="246">
        <f t="shared" si="3"/>
        <v>0</v>
      </c>
      <c r="B81" s="16"/>
      <c r="C81" s="252"/>
      <c r="D81" s="16"/>
      <c r="E81" s="15"/>
      <c r="F81" s="41"/>
      <c r="G81" s="41"/>
      <c r="H81" s="236"/>
      <c r="I81" s="16"/>
      <c r="J81" s="41"/>
      <c r="K81" s="41"/>
      <c r="L81" s="41"/>
      <c r="M81" s="41"/>
      <c r="N81" s="41"/>
      <c r="O81" s="232">
        <f t="shared" si="4"/>
        <v>0</v>
      </c>
      <c r="P81" s="236"/>
      <c r="Q81" s="238"/>
      <c r="R81" s="238"/>
      <c r="S81" s="41"/>
      <c r="T81" s="233"/>
      <c r="U81" s="335"/>
      <c r="AJ81" s="203" t="str">
        <f>+ciselniky!K85</f>
        <v>letecké športy</v>
      </c>
      <c r="AK81" s="203" t="str">
        <f>+ciselniky!L85</f>
        <v>závesné lietanie</v>
      </c>
      <c r="AL81" s="203" t="str">
        <f>+ciselniky!M85</f>
        <v>I</v>
      </c>
      <c r="AM81" s="95"/>
      <c r="AN81" s="95"/>
      <c r="AO81" s="102">
        <f t="shared" si="6"/>
        <v>0</v>
      </c>
      <c r="AP81" s="185" t="str">
        <f t="shared" si="1"/>
        <v/>
      </c>
      <c r="AQ81" s="185" t="str">
        <f t="shared" si="2"/>
        <v/>
      </c>
    </row>
    <row r="82" spans="1:43" s="185" customFormat="1">
      <c r="A82" s="246">
        <f t="shared" si="3"/>
        <v>0</v>
      </c>
      <c r="B82" s="16"/>
      <c r="C82" s="252"/>
      <c r="D82" s="16"/>
      <c r="E82" s="15"/>
      <c r="F82" s="41"/>
      <c r="G82" s="41"/>
      <c r="H82" s="236"/>
      <c r="I82" s="16"/>
      <c r="J82" s="41"/>
      <c r="K82" s="41"/>
      <c r="L82" s="41"/>
      <c r="M82" s="41"/>
      <c r="N82" s="41"/>
      <c r="O82" s="232">
        <f t="shared" si="4"/>
        <v>0</v>
      </c>
      <c r="P82" s="236"/>
      <c r="Q82" s="238"/>
      <c r="R82" s="238"/>
      <c r="S82" s="41"/>
      <c r="T82" s="233"/>
      <c r="U82" s="335"/>
      <c r="AJ82" s="203" t="str">
        <f>+ciselniky!K86</f>
        <v>letecké športy</v>
      </c>
      <c r="AK82" s="203" t="str">
        <f>+ciselniky!L86</f>
        <v>vrtuľníkové lietanie, drony</v>
      </c>
      <c r="AL82" s="203" t="str">
        <f>+ciselniky!M86</f>
        <v>I</v>
      </c>
      <c r="AM82" s="95"/>
      <c r="AN82" s="95"/>
      <c r="AO82" s="102">
        <f t="shared" si="6"/>
        <v>0</v>
      </c>
      <c r="AP82" s="185" t="str">
        <f t="shared" si="1"/>
        <v/>
      </c>
      <c r="AQ82" s="185" t="str">
        <f t="shared" si="2"/>
        <v/>
      </c>
    </row>
    <row r="83" spans="1:43" s="185" customFormat="1">
      <c r="A83" s="246">
        <f t="shared" si="3"/>
        <v>0</v>
      </c>
      <c r="B83" s="16"/>
      <c r="C83" s="252"/>
      <c r="D83" s="16"/>
      <c r="E83" s="15"/>
      <c r="F83" s="41"/>
      <c r="G83" s="41"/>
      <c r="H83" s="236"/>
      <c r="I83" s="16"/>
      <c r="J83" s="41"/>
      <c r="K83" s="41"/>
      <c r="L83" s="41"/>
      <c r="M83" s="41"/>
      <c r="N83" s="41"/>
      <c r="O83" s="232">
        <f t="shared" si="4"/>
        <v>0</v>
      </c>
      <c r="P83" s="236"/>
      <c r="Q83" s="238"/>
      <c r="R83" s="238"/>
      <c r="S83" s="41"/>
      <c r="T83" s="233"/>
      <c r="U83" s="335"/>
      <c r="AJ83" s="203" t="str">
        <f>+ciselniky!K87</f>
        <v>lukostreľba</v>
      </c>
      <c r="AK83" s="203" t="str">
        <f>+ciselniky!L87</f>
        <v>terčová lukostreľba</v>
      </c>
      <c r="AL83" s="203" t="str">
        <f>+ciselniky!M87</f>
        <v>I</v>
      </c>
      <c r="AM83" s="95"/>
      <c r="AN83" s="95"/>
      <c r="AO83" s="102">
        <f t="shared" si="6"/>
        <v>0</v>
      </c>
      <c r="AP83" s="185" t="str">
        <f t="shared" si="1"/>
        <v/>
      </c>
      <c r="AQ83" s="185" t="str">
        <f t="shared" si="2"/>
        <v/>
      </c>
    </row>
    <row r="84" spans="1:43" s="185" customFormat="1">
      <c r="A84" s="246">
        <f t="shared" si="3"/>
        <v>0</v>
      </c>
      <c r="B84" s="16"/>
      <c r="C84" s="252"/>
      <c r="D84" s="16"/>
      <c r="E84" s="15"/>
      <c r="F84" s="41"/>
      <c r="G84" s="41"/>
      <c r="H84" s="236"/>
      <c r="I84" s="16"/>
      <c r="J84" s="41"/>
      <c r="K84" s="41"/>
      <c r="L84" s="41"/>
      <c r="M84" s="41"/>
      <c r="N84" s="41"/>
      <c r="O84" s="232">
        <f t="shared" si="4"/>
        <v>0</v>
      </c>
      <c r="P84" s="236"/>
      <c r="Q84" s="238"/>
      <c r="R84" s="238"/>
      <c r="S84" s="41"/>
      <c r="T84" s="233"/>
      <c r="U84" s="335"/>
      <c r="AJ84" s="203" t="str">
        <f>+ciselniky!K88</f>
        <v>lukostreľba</v>
      </c>
      <c r="AK84" s="203" t="str">
        <f>+ciselniky!L88</f>
        <v>3D lukostreľba</v>
      </c>
      <c r="AL84" s="203" t="str">
        <f>+ciselniky!M88</f>
        <v>I</v>
      </c>
      <c r="AM84" s="95"/>
      <c r="AN84" s="95"/>
      <c r="AO84" s="102">
        <f t="shared" si="6"/>
        <v>0</v>
      </c>
      <c r="AP84" s="185" t="str">
        <f t="shared" si="1"/>
        <v/>
      </c>
      <c r="AQ84" s="185" t="str">
        <f t="shared" si="2"/>
        <v/>
      </c>
    </row>
    <row r="85" spans="1:43" s="185" customFormat="1">
      <c r="A85" s="246">
        <f t="shared" si="3"/>
        <v>0</v>
      </c>
      <c r="B85" s="16"/>
      <c r="C85" s="252"/>
      <c r="D85" s="16"/>
      <c r="E85" s="15"/>
      <c r="F85" s="41"/>
      <c r="G85" s="41"/>
      <c r="H85" s="236"/>
      <c r="I85" s="16"/>
      <c r="J85" s="41"/>
      <c r="K85" s="41"/>
      <c r="L85" s="41"/>
      <c r="M85" s="41"/>
      <c r="N85" s="41"/>
      <c r="O85" s="232">
        <f t="shared" si="4"/>
        <v>0</v>
      </c>
      <c r="P85" s="236"/>
      <c r="Q85" s="238"/>
      <c r="R85" s="238"/>
      <c r="S85" s="41"/>
      <c r="T85" s="233"/>
      <c r="U85" s="335"/>
      <c r="AJ85" s="203" t="str">
        <f>+ciselniky!K89</f>
        <v>lukostreľba</v>
      </c>
      <c r="AK85" s="203" t="str">
        <f>+ciselniky!L89</f>
        <v>halová lukostreľba</v>
      </c>
      <c r="AL85" s="203" t="str">
        <f>+ciselniky!M89</f>
        <v>I</v>
      </c>
      <c r="AM85" s="95"/>
      <c r="AN85" s="95"/>
      <c r="AO85" s="102">
        <f t="shared" si="6"/>
        <v>0</v>
      </c>
      <c r="AP85" s="185" t="str">
        <f t="shared" si="1"/>
        <v/>
      </c>
      <c r="AQ85" s="185" t="str">
        <f t="shared" si="2"/>
        <v/>
      </c>
    </row>
    <row r="86" spans="1:43" s="185" customFormat="1">
      <c r="A86" s="246">
        <f t="shared" si="3"/>
        <v>0</v>
      </c>
      <c r="B86" s="16"/>
      <c r="C86" s="252"/>
      <c r="D86" s="16"/>
      <c r="E86" s="15"/>
      <c r="F86" s="41"/>
      <c r="G86" s="41"/>
      <c r="H86" s="236"/>
      <c r="I86" s="16"/>
      <c r="J86" s="41"/>
      <c r="K86" s="41"/>
      <c r="L86" s="41"/>
      <c r="M86" s="41"/>
      <c r="N86" s="41"/>
      <c r="O86" s="232">
        <f t="shared" si="4"/>
        <v>0</v>
      </c>
      <c r="P86" s="236"/>
      <c r="Q86" s="238"/>
      <c r="R86" s="238"/>
      <c r="S86" s="41"/>
      <c r="T86" s="233"/>
      <c r="U86" s="335"/>
      <c r="AJ86" s="203" t="str">
        <f>+ciselniky!K90</f>
        <v>lukostreľba</v>
      </c>
      <c r="AK86" s="203" t="str">
        <f>+ciselniky!L90</f>
        <v>terénna lukostreľba</v>
      </c>
      <c r="AL86" s="203" t="str">
        <f>+ciselniky!M90</f>
        <v>I</v>
      </c>
      <c r="AM86" s="95"/>
      <c r="AN86" s="95"/>
      <c r="AO86" s="102">
        <f t="shared" si="6"/>
        <v>0</v>
      </c>
      <c r="AP86" s="185" t="str">
        <f t="shared" si="1"/>
        <v/>
      </c>
      <c r="AQ86" s="185" t="str">
        <f t="shared" si="2"/>
        <v/>
      </c>
    </row>
    <row r="87" spans="1:43" s="185" customFormat="1">
      <c r="A87" s="246">
        <f t="shared" si="3"/>
        <v>0</v>
      </c>
      <c r="B87" s="16"/>
      <c r="C87" s="252"/>
      <c r="D87" s="16"/>
      <c r="E87" s="15"/>
      <c r="F87" s="41"/>
      <c r="G87" s="41"/>
      <c r="H87" s="236"/>
      <c r="I87" s="16"/>
      <c r="J87" s="41"/>
      <c r="K87" s="41"/>
      <c r="L87" s="41"/>
      <c r="M87" s="41"/>
      <c r="N87" s="41"/>
      <c r="O87" s="232">
        <f t="shared" si="4"/>
        <v>0</v>
      </c>
      <c r="P87" s="236"/>
      <c r="Q87" s="238"/>
      <c r="R87" s="238"/>
      <c r="S87" s="41"/>
      <c r="T87" s="233"/>
      <c r="U87" s="335"/>
      <c r="AJ87" s="203" t="str">
        <f>+ciselniky!K91</f>
        <v>lyžovanie</v>
      </c>
      <c r="AK87" s="203" t="str">
        <f>+ciselniky!L91</f>
        <v>zjazdové lyžovanie</v>
      </c>
      <c r="AL87" s="203" t="str">
        <f>+ciselniky!M91</f>
        <v>I</v>
      </c>
      <c r="AM87" s="95"/>
      <c r="AN87" s="95"/>
      <c r="AO87" s="102">
        <f t="shared" si="6"/>
        <v>0</v>
      </c>
      <c r="AP87" s="185" t="str">
        <f t="shared" si="1"/>
        <v/>
      </c>
      <c r="AQ87" s="185" t="str">
        <f t="shared" si="2"/>
        <v/>
      </c>
    </row>
    <row r="88" spans="1:43" s="185" customFormat="1">
      <c r="A88" s="246">
        <f t="shared" si="3"/>
        <v>0</v>
      </c>
      <c r="B88" s="16"/>
      <c r="C88" s="252"/>
      <c r="D88" s="16"/>
      <c r="E88" s="15"/>
      <c r="F88" s="41"/>
      <c r="G88" s="41"/>
      <c r="H88" s="236"/>
      <c r="I88" s="16"/>
      <c r="J88" s="41"/>
      <c r="K88" s="41"/>
      <c r="L88" s="41"/>
      <c r="M88" s="41"/>
      <c r="N88" s="41"/>
      <c r="O88" s="232">
        <f t="shared" si="4"/>
        <v>0</v>
      </c>
      <c r="P88" s="236"/>
      <c r="Q88" s="238"/>
      <c r="R88" s="238"/>
      <c r="S88" s="41"/>
      <c r="T88" s="233"/>
      <c r="U88" s="335"/>
      <c r="AJ88" s="203" t="str">
        <f>+ciselniky!K92</f>
        <v>lyžovanie</v>
      </c>
      <c r="AK88" s="203" t="str">
        <f>+ciselniky!L92</f>
        <v>bežecké lyžovanie</v>
      </c>
      <c r="AL88" s="203" t="str">
        <f>+ciselniky!M92</f>
        <v>I</v>
      </c>
      <c r="AM88" s="95"/>
      <c r="AN88" s="95"/>
      <c r="AO88" s="102">
        <f t="shared" si="6"/>
        <v>0</v>
      </c>
      <c r="AP88" s="185" t="str">
        <f t="shared" si="1"/>
        <v/>
      </c>
      <c r="AQ88" s="185" t="str">
        <f t="shared" si="2"/>
        <v/>
      </c>
    </row>
    <row r="89" spans="1:43" s="185" customFormat="1">
      <c r="A89" s="246">
        <f t="shared" si="3"/>
        <v>0</v>
      </c>
      <c r="B89" s="16"/>
      <c r="C89" s="252"/>
      <c r="D89" s="16"/>
      <c r="E89" s="15"/>
      <c r="F89" s="41"/>
      <c r="G89" s="41"/>
      <c r="H89" s="236"/>
      <c r="I89" s="16"/>
      <c r="J89" s="41"/>
      <c r="K89" s="41"/>
      <c r="L89" s="41"/>
      <c r="M89" s="41"/>
      <c r="N89" s="41"/>
      <c r="O89" s="232">
        <f t="shared" si="4"/>
        <v>0</v>
      </c>
      <c r="P89" s="236"/>
      <c r="Q89" s="238"/>
      <c r="R89" s="238"/>
      <c r="S89" s="41"/>
      <c r="T89" s="233"/>
      <c r="U89" s="335"/>
      <c r="AJ89" s="203" t="str">
        <f>+ciselniky!K93</f>
        <v>lyžovanie</v>
      </c>
      <c r="AK89" s="203" t="str">
        <f>+ciselniky!L93</f>
        <v>snowboarding</v>
      </c>
      <c r="AL89" s="203" t="str">
        <f>+ciselniky!M93</f>
        <v>I</v>
      </c>
      <c r="AM89" s="95"/>
      <c r="AN89" s="95"/>
      <c r="AO89" s="102">
        <f t="shared" si="6"/>
        <v>0</v>
      </c>
      <c r="AP89" s="185" t="str">
        <f t="shared" si="1"/>
        <v/>
      </c>
      <c r="AQ89" s="185" t="str">
        <f t="shared" si="2"/>
        <v/>
      </c>
    </row>
    <row r="90" spans="1:43" s="185" customFormat="1">
      <c r="A90" s="246">
        <f t="shared" si="3"/>
        <v>0</v>
      </c>
      <c r="B90" s="16"/>
      <c r="C90" s="252"/>
      <c r="D90" s="16"/>
      <c r="E90" s="15"/>
      <c r="F90" s="41"/>
      <c r="G90" s="41"/>
      <c r="H90" s="236"/>
      <c r="I90" s="16"/>
      <c r="J90" s="41"/>
      <c r="K90" s="41"/>
      <c r="L90" s="41"/>
      <c r="M90" s="41"/>
      <c r="N90" s="41"/>
      <c r="O90" s="232">
        <f t="shared" si="4"/>
        <v>0</v>
      </c>
      <c r="P90" s="236"/>
      <c r="Q90" s="238"/>
      <c r="R90" s="238"/>
      <c r="S90" s="41"/>
      <c r="T90" s="233"/>
      <c r="U90" s="335"/>
      <c r="AJ90" s="203" t="str">
        <f>+ciselniky!K94</f>
        <v>lyžovanie</v>
      </c>
      <c r="AK90" s="203" t="str">
        <f>+ciselniky!L94</f>
        <v>lyžovanie na tráve</v>
      </c>
      <c r="AL90" s="203" t="str">
        <f>+ciselniky!M94</f>
        <v>I</v>
      </c>
      <c r="AM90" s="95"/>
      <c r="AN90" s="95"/>
      <c r="AO90" s="102">
        <f t="shared" si="6"/>
        <v>0</v>
      </c>
      <c r="AP90" s="185" t="str">
        <f t="shared" si="1"/>
        <v/>
      </c>
      <c r="AQ90" s="185" t="str">
        <f t="shared" si="2"/>
        <v/>
      </c>
    </row>
    <row r="91" spans="1:43" s="185" customFormat="1">
      <c r="A91" s="246">
        <f t="shared" si="3"/>
        <v>0</v>
      </c>
      <c r="B91" s="16"/>
      <c r="C91" s="252"/>
      <c r="D91" s="16"/>
      <c r="E91" s="15"/>
      <c r="F91" s="41"/>
      <c r="G91" s="41"/>
      <c r="H91" s="236"/>
      <c r="I91" s="16"/>
      <c r="J91" s="41"/>
      <c r="K91" s="41"/>
      <c r="L91" s="41"/>
      <c r="M91" s="41"/>
      <c r="N91" s="41"/>
      <c r="O91" s="232">
        <f t="shared" si="4"/>
        <v>0</v>
      </c>
      <c r="P91" s="236"/>
      <c r="Q91" s="238"/>
      <c r="R91" s="238"/>
      <c r="S91" s="41"/>
      <c r="T91" s="233"/>
      <c r="U91" s="335"/>
      <c r="AJ91" s="203" t="str">
        <f>+ciselniky!K95</f>
        <v>lyžovanie</v>
      </c>
      <c r="AK91" s="203" t="str">
        <f>+ciselniky!L95</f>
        <v>voľný štýl lyžovanie</v>
      </c>
      <c r="AL91" s="203" t="str">
        <f>+ciselniky!M95</f>
        <v>I</v>
      </c>
      <c r="AM91" s="95"/>
      <c r="AN91" s="95"/>
      <c r="AO91" s="102">
        <f t="shared" si="6"/>
        <v>0</v>
      </c>
      <c r="AP91" s="185" t="str">
        <f t="shared" si="1"/>
        <v/>
      </c>
      <c r="AQ91" s="185" t="str">
        <f t="shared" si="2"/>
        <v/>
      </c>
    </row>
    <row r="92" spans="1:43" s="185" customFormat="1">
      <c r="A92" s="246">
        <f t="shared" si="3"/>
        <v>0</v>
      </c>
      <c r="B92" s="16"/>
      <c r="C92" s="252"/>
      <c r="D92" s="16"/>
      <c r="E92" s="15"/>
      <c r="F92" s="41"/>
      <c r="G92" s="41"/>
      <c r="H92" s="236"/>
      <c r="I92" s="16"/>
      <c r="J92" s="41"/>
      <c r="K92" s="41"/>
      <c r="L92" s="41"/>
      <c r="M92" s="41"/>
      <c r="N92" s="41"/>
      <c r="O92" s="232">
        <f t="shared" si="4"/>
        <v>0</v>
      </c>
      <c r="P92" s="236"/>
      <c r="Q92" s="238"/>
      <c r="R92" s="238"/>
      <c r="S92" s="41"/>
      <c r="T92" s="233"/>
      <c r="U92" s="335"/>
      <c r="AJ92" s="203" t="str">
        <f>+ciselniky!K96</f>
        <v>lyžovanie</v>
      </c>
      <c r="AK92" s="203" t="str">
        <f>+ciselniky!L96</f>
        <v>skoky na lyžiach</v>
      </c>
      <c r="AL92" s="203" t="str">
        <f>+ciselniky!M96</f>
        <v>I</v>
      </c>
      <c r="AM92" s="95"/>
      <c r="AN92" s="95"/>
      <c r="AO92" s="102">
        <f t="shared" si="6"/>
        <v>0</v>
      </c>
      <c r="AP92" s="185" t="str">
        <f t="shared" si="1"/>
        <v/>
      </c>
      <c r="AQ92" s="185" t="str">
        <f t="shared" si="2"/>
        <v/>
      </c>
    </row>
    <row r="93" spans="1:43" s="185" customFormat="1">
      <c r="A93" s="246">
        <f t="shared" si="3"/>
        <v>0</v>
      </c>
      <c r="B93" s="16"/>
      <c r="C93" s="252"/>
      <c r="D93" s="16"/>
      <c r="E93" s="15"/>
      <c r="F93" s="41"/>
      <c r="G93" s="41"/>
      <c r="H93" s="236"/>
      <c r="I93" s="16"/>
      <c r="J93" s="41"/>
      <c r="K93" s="41"/>
      <c r="L93" s="41"/>
      <c r="M93" s="41"/>
      <c r="N93" s="41"/>
      <c r="O93" s="232">
        <f t="shared" si="4"/>
        <v>0</v>
      </c>
      <c r="P93" s="236"/>
      <c r="Q93" s="238"/>
      <c r="R93" s="238"/>
      <c r="S93" s="41"/>
      <c r="T93" s="233"/>
      <c r="U93" s="335"/>
      <c r="AJ93" s="203" t="str">
        <f>+ciselniky!K97</f>
        <v>lyžovanie</v>
      </c>
      <c r="AK93" s="203" t="str">
        <f>+ciselniky!L97</f>
        <v>lyžovanie telemarkom</v>
      </c>
      <c r="AL93" s="203" t="str">
        <f>+ciselniky!M97</f>
        <v>I</v>
      </c>
      <c r="AM93" s="95"/>
      <c r="AN93" s="95"/>
      <c r="AO93" s="102">
        <f t="shared" si="6"/>
        <v>0</v>
      </c>
      <c r="AP93" s="185" t="str">
        <f t="shared" ref="AP93:AP156" si="7">+IFERROR(VLOOKUP($AO97,$AO$1:$AU$17,2,0),"")</f>
        <v/>
      </c>
      <c r="AQ93" s="185" t="str">
        <f t="shared" ref="AQ93:AQ156" si="8">+IFERROR(VLOOKUP($AO97,$AO$1:$AU$17,3,0),"")</f>
        <v/>
      </c>
    </row>
    <row r="94" spans="1:43" s="185" customFormat="1">
      <c r="A94" s="246">
        <f t="shared" ref="A94:A157" si="9">$C$6</f>
        <v>0</v>
      </c>
      <c r="B94" s="16"/>
      <c r="C94" s="252"/>
      <c r="D94" s="16"/>
      <c r="E94" s="15"/>
      <c r="F94" s="41"/>
      <c r="G94" s="41"/>
      <c r="H94" s="236"/>
      <c r="I94" s="16"/>
      <c r="J94" s="41"/>
      <c r="K94" s="41"/>
      <c r="L94" s="41"/>
      <c r="M94" s="41"/>
      <c r="N94" s="41"/>
      <c r="O94" s="232">
        <f t="shared" ref="O94:O157" si="10">+M94-N94</f>
        <v>0</v>
      </c>
      <c r="P94" s="236"/>
      <c r="Q94" s="238"/>
      <c r="R94" s="238"/>
      <c r="S94" s="41"/>
      <c r="T94" s="233"/>
      <c r="U94" s="335"/>
      <c r="AJ94" s="203" t="str">
        <f>+ciselniky!K98</f>
        <v>lyžovanie</v>
      </c>
      <c r="AK94" s="203" t="str">
        <f>+ciselniky!L98</f>
        <v>rýchlostné lyžovanie</v>
      </c>
      <c r="AL94" s="203" t="str">
        <f>+ciselniky!M98</f>
        <v>I</v>
      </c>
      <c r="AM94" s="95"/>
      <c r="AN94" s="95"/>
      <c r="AO94" s="102">
        <f t="shared" si="6"/>
        <v>0</v>
      </c>
      <c r="AP94" s="185" t="str">
        <f t="shared" si="7"/>
        <v/>
      </c>
      <c r="AQ94" s="185" t="str">
        <f t="shared" si="8"/>
        <v/>
      </c>
    </row>
    <row r="95" spans="1:43" s="185" customFormat="1">
      <c r="A95" s="246">
        <f t="shared" si="9"/>
        <v>0</v>
      </c>
      <c r="B95" s="16"/>
      <c r="C95" s="252"/>
      <c r="D95" s="16"/>
      <c r="E95" s="15"/>
      <c r="F95" s="41"/>
      <c r="G95" s="41"/>
      <c r="H95" s="236"/>
      <c r="I95" s="16"/>
      <c r="J95" s="41"/>
      <c r="K95" s="41"/>
      <c r="L95" s="41"/>
      <c r="M95" s="41"/>
      <c r="N95" s="41"/>
      <c r="O95" s="232">
        <f t="shared" si="10"/>
        <v>0</v>
      </c>
      <c r="P95" s="236"/>
      <c r="Q95" s="238"/>
      <c r="R95" s="238"/>
      <c r="S95" s="41"/>
      <c r="T95" s="233"/>
      <c r="U95" s="335"/>
      <c r="AJ95" s="203" t="str">
        <f>+ciselniky!K99</f>
        <v>lyžovanie</v>
      </c>
      <c r="AK95" s="203" t="str">
        <f>+ciselniky!L99</f>
        <v>severská kombinácia</v>
      </c>
      <c r="AL95" s="203" t="str">
        <f>+ciselniky!M99</f>
        <v>I</v>
      </c>
      <c r="AM95" s="95"/>
      <c r="AN95" s="95"/>
      <c r="AO95" s="102">
        <f t="shared" si="6"/>
        <v>0</v>
      </c>
      <c r="AP95" s="185" t="str">
        <f t="shared" si="7"/>
        <v/>
      </c>
      <c r="AQ95" s="185" t="str">
        <f t="shared" si="8"/>
        <v/>
      </c>
    </row>
    <row r="96" spans="1:43" s="185" customFormat="1">
      <c r="A96" s="246">
        <f t="shared" si="9"/>
        <v>0</v>
      </c>
      <c r="B96" s="16"/>
      <c r="C96" s="252"/>
      <c r="D96" s="16"/>
      <c r="E96" s="15"/>
      <c r="F96" s="41"/>
      <c r="G96" s="41"/>
      <c r="H96" s="236"/>
      <c r="I96" s="16"/>
      <c r="J96" s="41"/>
      <c r="K96" s="41"/>
      <c r="L96" s="41"/>
      <c r="M96" s="41"/>
      <c r="N96" s="41"/>
      <c r="O96" s="232">
        <f t="shared" si="10"/>
        <v>0</v>
      </c>
      <c r="P96" s="236"/>
      <c r="Q96" s="238"/>
      <c r="R96" s="238"/>
      <c r="S96" s="41"/>
      <c r="T96" s="233"/>
      <c r="U96" s="335"/>
      <c r="AJ96" s="203" t="str">
        <f>+ciselniky!K100</f>
        <v>moderný päťboj</v>
      </c>
      <c r="AK96" s="203" t="str">
        <f>+ciselniky!L100</f>
        <v>moderný päťboj</v>
      </c>
      <c r="AL96" s="203" t="str">
        <f>+ciselniky!M100</f>
        <v>I</v>
      </c>
      <c r="AM96" s="95"/>
      <c r="AN96" s="95"/>
      <c r="AO96" s="102">
        <f t="shared" si="6"/>
        <v>0</v>
      </c>
      <c r="AP96" s="185" t="str">
        <f t="shared" si="7"/>
        <v/>
      </c>
      <c r="AQ96" s="185" t="str">
        <f t="shared" si="8"/>
        <v/>
      </c>
    </row>
    <row r="97" spans="1:43" s="185" customFormat="1">
      <c r="A97" s="246">
        <f t="shared" si="9"/>
        <v>0</v>
      </c>
      <c r="B97" s="16"/>
      <c r="C97" s="252"/>
      <c r="D97" s="16"/>
      <c r="E97" s="15"/>
      <c r="F97" s="41"/>
      <c r="G97" s="41"/>
      <c r="H97" s="236"/>
      <c r="I97" s="16"/>
      <c r="J97" s="41"/>
      <c r="K97" s="41"/>
      <c r="L97" s="41"/>
      <c r="M97" s="41"/>
      <c r="N97" s="41"/>
      <c r="O97" s="232">
        <f t="shared" si="10"/>
        <v>0</v>
      </c>
      <c r="P97" s="236"/>
      <c r="Q97" s="238"/>
      <c r="R97" s="238"/>
      <c r="S97" s="41"/>
      <c r="T97" s="233"/>
      <c r="U97" s="335"/>
      <c r="AJ97" s="203" t="str">
        <f>+ciselniky!K101</f>
        <v>motocyklový šport</v>
      </c>
      <c r="AK97" s="203" t="str">
        <f>+ciselniky!L101</f>
        <v>cestné motocykle</v>
      </c>
      <c r="AL97" s="203" t="str">
        <f>+ciselniky!M101</f>
        <v>I</v>
      </c>
      <c r="AM97" s="95"/>
      <c r="AN97" s="95"/>
      <c r="AO97" s="102">
        <f t="shared" ref="AO97:AO128" si="11">+E93</f>
        <v>0</v>
      </c>
      <c r="AP97" s="185" t="str">
        <f t="shared" si="7"/>
        <v/>
      </c>
      <c r="AQ97" s="185" t="str">
        <f t="shared" si="8"/>
        <v/>
      </c>
    </row>
    <row r="98" spans="1:43" s="185" customFormat="1">
      <c r="A98" s="246">
        <f t="shared" si="9"/>
        <v>0</v>
      </c>
      <c r="B98" s="16"/>
      <c r="C98" s="252"/>
      <c r="D98" s="16"/>
      <c r="E98" s="15"/>
      <c r="F98" s="41"/>
      <c r="G98" s="41"/>
      <c r="H98" s="236"/>
      <c r="I98" s="16"/>
      <c r="J98" s="41"/>
      <c r="K98" s="41"/>
      <c r="L98" s="41"/>
      <c r="M98" s="41"/>
      <c r="N98" s="41"/>
      <c r="O98" s="232">
        <f t="shared" si="10"/>
        <v>0</v>
      </c>
      <c r="P98" s="236"/>
      <c r="Q98" s="238"/>
      <c r="R98" s="238"/>
      <c r="S98" s="41"/>
      <c r="T98" s="233"/>
      <c r="U98" s="335"/>
      <c r="AJ98" s="203" t="str">
        <f>+ciselniky!K102</f>
        <v>motocyklový šport</v>
      </c>
      <c r="AK98" s="203" t="str">
        <f>+ciselniky!L102</f>
        <v>enduro</v>
      </c>
      <c r="AL98" s="203" t="str">
        <f>+ciselniky!M102</f>
        <v>I</v>
      </c>
      <c r="AM98" s="95"/>
      <c r="AN98" s="95"/>
      <c r="AO98" s="102">
        <f t="shared" si="11"/>
        <v>0</v>
      </c>
      <c r="AP98" s="185" t="str">
        <f t="shared" si="7"/>
        <v/>
      </c>
      <c r="AQ98" s="185" t="str">
        <f t="shared" si="8"/>
        <v/>
      </c>
    </row>
    <row r="99" spans="1:43" s="185" customFormat="1">
      <c r="A99" s="246">
        <f t="shared" si="9"/>
        <v>0</v>
      </c>
      <c r="B99" s="16"/>
      <c r="C99" s="252"/>
      <c r="D99" s="16"/>
      <c r="E99" s="15"/>
      <c r="F99" s="41"/>
      <c r="G99" s="41"/>
      <c r="H99" s="236"/>
      <c r="I99" s="16"/>
      <c r="J99" s="41"/>
      <c r="K99" s="41"/>
      <c r="L99" s="41"/>
      <c r="M99" s="41"/>
      <c r="N99" s="41"/>
      <c r="O99" s="232">
        <f t="shared" si="10"/>
        <v>0</v>
      </c>
      <c r="P99" s="236"/>
      <c r="Q99" s="238"/>
      <c r="R99" s="238"/>
      <c r="S99" s="41"/>
      <c r="T99" s="233"/>
      <c r="U99" s="335"/>
      <c r="AJ99" s="203" t="str">
        <f>+ciselniky!K103</f>
        <v>motocyklový šport</v>
      </c>
      <c r="AK99" s="203" t="str">
        <f>+ciselniky!L103</f>
        <v>motokros</v>
      </c>
      <c r="AL99" s="203" t="str">
        <f>+ciselniky!M103</f>
        <v>I</v>
      </c>
      <c r="AM99" s="95"/>
      <c r="AN99" s="95"/>
      <c r="AO99" s="102">
        <f t="shared" si="11"/>
        <v>0</v>
      </c>
      <c r="AP99" s="185" t="str">
        <f t="shared" si="7"/>
        <v/>
      </c>
      <c r="AQ99" s="185" t="str">
        <f t="shared" si="8"/>
        <v/>
      </c>
    </row>
    <row r="100" spans="1:43" s="185" customFormat="1">
      <c r="A100" s="246">
        <f t="shared" si="9"/>
        <v>0</v>
      </c>
      <c r="B100" s="16"/>
      <c r="C100" s="252"/>
      <c r="D100" s="16"/>
      <c r="E100" s="15"/>
      <c r="F100" s="41"/>
      <c r="G100" s="41"/>
      <c r="H100" s="236"/>
      <c r="I100" s="16"/>
      <c r="J100" s="41"/>
      <c r="K100" s="41"/>
      <c r="L100" s="41"/>
      <c r="M100" s="41"/>
      <c r="N100" s="41"/>
      <c r="O100" s="232">
        <f t="shared" si="10"/>
        <v>0</v>
      </c>
      <c r="P100" s="236"/>
      <c r="Q100" s="238"/>
      <c r="R100" s="238"/>
      <c r="S100" s="41"/>
      <c r="T100" s="233"/>
      <c r="U100" s="335"/>
      <c r="AJ100" s="203" t="str">
        <f>+ciselniky!K104</f>
        <v>motocyklový šport</v>
      </c>
      <c r="AK100" s="203" t="str">
        <f>+ciselniky!L104</f>
        <v>plochá dráha</v>
      </c>
      <c r="AL100" s="203" t="str">
        <f>+ciselniky!M104</f>
        <v>I</v>
      </c>
      <c r="AM100" s="95"/>
      <c r="AN100" s="95"/>
      <c r="AO100" s="102">
        <f t="shared" si="11"/>
        <v>0</v>
      </c>
      <c r="AP100" s="185" t="str">
        <f t="shared" si="7"/>
        <v/>
      </c>
      <c r="AQ100" s="185" t="str">
        <f t="shared" si="8"/>
        <v/>
      </c>
    </row>
    <row r="101" spans="1:43" s="185" customFormat="1">
      <c r="A101" s="246">
        <f t="shared" si="9"/>
        <v>0</v>
      </c>
      <c r="B101" s="16"/>
      <c r="C101" s="252"/>
      <c r="D101" s="16"/>
      <c r="E101" s="15"/>
      <c r="F101" s="41"/>
      <c r="G101" s="41"/>
      <c r="H101" s="236"/>
      <c r="I101" s="16"/>
      <c r="J101" s="41"/>
      <c r="K101" s="41"/>
      <c r="L101" s="41"/>
      <c r="M101" s="41"/>
      <c r="N101" s="41"/>
      <c r="O101" s="232">
        <f t="shared" si="10"/>
        <v>0</v>
      </c>
      <c r="P101" s="236"/>
      <c r="Q101" s="238"/>
      <c r="R101" s="238"/>
      <c r="S101" s="41"/>
      <c r="T101" s="233"/>
      <c r="U101" s="335"/>
      <c r="AJ101" s="203" t="str">
        <f>+ciselniky!K105</f>
        <v>motocyklový šport</v>
      </c>
      <c r="AK101" s="203" t="str">
        <f>+ciselniky!L105</f>
        <v>rely</v>
      </c>
      <c r="AL101" s="203" t="str">
        <f>+ciselniky!M105</f>
        <v>I</v>
      </c>
      <c r="AM101" s="95"/>
      <c r="AN101" s="95"/>
      <c r="AO101" s="102">
        <f t="shared" si="11"/>
        <v>0</v>
      </c>
      <c r="AP101" s="185" t="str">
        <f t="shared" si="7"/>
        <v/>
      </c>
      <c r="AQ101" s="185" t="str">
        <f t="shared" si="8"/>
        <v/>
      </c>
    </row>
    <row r="102" spans="1:43" s="185" customFormat="1">
      <c r="A102" s="246">
        <f t="shared" si="9"/>
        <v>0</v>
      </c>
      <c r="B102" s="16"/>
      <c r="C102" s="252"/>
      <c r="D102" s="16"/>
      <c r="E102" s="15"/>
      <c r="F102" s="41"/>
      <c r="G102" s="41"/>
      <c r="H102" s="236"/>
      <c r="I102" s="16"/>
      <c r="J102" s="41"/>
      <c r="K102" s="41"/>
      <c r="L102" s="41"/>
      <c r="M102" s="41"/>
      <c r="N102" s="41"/>
      <c r="O102" s="232">
        <f t="shared" si="10"/>
        <v>0</v>
      </c>
      <c r="P102" s="236"/>
      <c r="Q102" s="238"/>
      <c r="R102" s="238"/>
      <c r="S102" s="41"/>
      <c r="T102" s="233"/>
      <c r="U102" s="335"/>
      <c r="AJ102" s="203" t="str">
        <f>+ciselniky!K106</f>
        <v>motocyklový šport</v>
      </c>
      <c r="AK102" s="203" t="str">
        <f>+ciselniky!L106</f>
        <v>trial</v>
      </c>
      <c r="AL102" s="203" t="str">
        <f>+ciselniky!M106</f>
        <v>I</v>
      </c>
      <c r="AM102" s="95"/>
      <c r="AN102" s="95"/>
      <c r="AO102" s="102">
        <f t="shared" si="11"/>
        <v>0</v>
      </c>
      <c r="AP102" s="185" t="str">
        <f t="shared" si="7"/>
        <v/>
      </c>
      <c r="AQ102" s="185" t="str">
        <f t="shared" si="8"/>
        <v/>
      </c>
    </row>
    <row r="103" spans="1:43" s="185" customFormat="1">
      <c r="A103" s="246">
        <f t="shared" si="9"/>
        <v>0</v>
      </c>
      <c r="B103" s="16"/>
      <c r="C103" s="252"/>
      <c r="D103" s="16"/>
      <c r="E103" s="15"/>
      <c r="F103" s="41"/>
      <c r="G103" s="41"/>
      <c r="H103" s="236"/>
      <c r="I103" s="16"/>
      <c r="J103" s="41"/>
      <c r="K103" s="41"/>
      <c r="L103" s="41"/>
      <c r="M103" s="41"/>
      <c r="N103" s="41"/>
      <c r="O103" s="232">
        <f t="shared" si="10"/>
        <v>0</v>
      </c>
      <c r="P103" s="236"/>
      <c r="Q103" s="238"/>
      <c r="R103" s="238"/>
      <c r="S103" s="41"/>
      <c r="T103" s="233"/>
      <c r="U103" s="335"/>
      <c r="AJ103" s="203" t="str">
        <f>+ciselniky!K107</f>
        <v>motocyklový šport</v>
      </c>
      <c r="AK103" s="203" t="str">
        <f>+ciselniky!L107</f>
        <v>mototuristika a šprint</v>
      </c>
      <c r="AL103" s="203" t="str">
        <f>+ciselniky!M107</f>
        <v>I</v>
      </c>
      <c r="AM103" s="95"/>
      <c r="AN103" s="95"/>
      <c r="AO103" s="102">
        <f t="shared" si="11"/>
        <v>0</v>
      </c>
      <c r="AP103" s="185" t="str">
        <f t="shared" si="7"/>
        <v/>
      </c>
      <c r="AQ103" s="185" t="str">
        <f t="shared" si="8"/>
        <v/>
      </c>
    </row>
    <row r="104" spans="1:43" s="185" customFormat="1">
      <c r="A104" s="246">
        <f t="shared" si="9"/>
        <v>0</v>
      </c>
      <c r="B104" s="16"/>
      <c r="C104" s="252"/>
      <c r="D104" s="16"/>
      <c r="E104" s="15"/>
      <c r="F104" s="41"/>
      <c r="G104" s="41"/>
      <c r="H104" s="236"/>
      <c r="I104" s="16"/>
      <c r="J104" s="41"/>
      <c r="K104" s="41"/>
      <c r="L104" s="41"/>
      <c r="M104" s="41"/>
      <c r="N104" s="41"/>
      <c r="O104" s="232">
        <f t="shared" si="10"/>
        <v>0</v>
      </c>
      <c r="P104" s="236"/>
      <c r="Q104" s="238"/>
      <c r="R104" s="238"/>
      <c r="S104" s="41"/>
      <c r="T104" s="233"/>
      <c r="U104" s="335"/>
      <c r="AJ104" s="203" t="str">
        <f>+ciselniky!K108</f>
        <v>orientačné športy</v>
      </c>
      <c r="AK104" s="203" t="str">
        <f>+ciselniky!L108</f>
        <v>orientačný beh</v>
      </c>
      <c r="AL104" s="203" t="str">
        <f>+ciselniky!M108</f>
        <v>I</v>
      </c>
      <c r="AM104" s="95"/>
      <c r="AN104" s="95"/>
      <c r="AO104" s="102">
        <f t="shared" si="11"/>
        <v>0</v>
      </c>
      <c r="AP104" s="185" t="str">
        <f t="shared" si="7"/>
        <v/>
      </c>
      <c r="AQ104" s="185" t="str">
        <f t="shared" si="8"/>
        <v/>
      </c>
    </row>
    <row r="105" spans="1:43" s="185" customFormat="1">
      <c r="A105" s="246">
        <f t="shared" si="9"/>
        <v>0</v>
      </c>
      <c r="B105" s="16"/>
      <c r="C105" s="252"/>
      <c r="D105" s="16"/>
      <c r="E105" s="15"/>
      <c r="F105" s="41"/>
      <c r="G105" s="41"/>
      <c r="H105" s="236"/>
      <c r="I105" s="16"/>
      <c r="J105" s="41"/>
      <c r="K105" s="41"/>
      <c r="L105" s="41"/>
      <c r="M105" s="41"/>
      <c r="N105" s="41"/>
      <c r="O105" s="232">
        <f t="shared" si="10"/>
        <v>0</v>
      </c>
      <c r="P105" s="236"/>
      <c r="Q105" s="238"/>
      <c r="R105" s="238"/>
      <c r="S105" s="41"/>
      <c r="T105" s="233"/>
      <c r="U105" s="335"/>
      <c r="AJ105" s="203" t="str">
        <f>+ciselniky!K109</f>
        <v>orientačné športy</v>
      </c>
      <c r="AK105" s="203" t="str">
        <f>+ciselniky!L109</f>
        <v>presná orientácia</v>
      </c>
      <c r="AL105" s="203" t="str">
        <f>+ciselniky!M109</f>
        <v>I</v>
      </c>
      <c r="AM105" s="95"/>
      <c r="AN105" s="95"/>
      <c r="AO105" s="102">
        <f t="shared" si="11"/>
        <v>0</v>
      </c>
      <c r="AP105" s="185" t="str">
        <f t="shared" si="7"/>
        <v/>
      </c>
      <c r="AQ105" s="185" t="str">
        <f t="shared" si="8"/>
        <v/>
      </c>
    </row>
    <row r="106" spans="1:43" s="185" customFormat="1">
      <c r="A106" s="246">
        <f t="shared" si="9"/>
        <v>0</v>
      </c>
      <c r="B106" s="16"/>
      <c r="C106" s="252"/>
      <c r="D106" s="16"/>
      <c r="E106" s="15"/>
      <c r="F106" s="41"/>
      <c r="G106" s="41"/>
      <c r="H106" s="236"/>
      <c r="I106" s="16"/>
      <c r="J106" s="41"/>
      <c r="K106" s="41"/>
      <c r="L106" s="41"/>
      <c r="M106" s="41"/>
      <c r="N106" s="41"/>
      <c r="O106" s="232">
        <f t="shared" si="10"/>
        <v>0</v>
      </c>
      <c r="P106" s="236"/>
      <c r="Q106" s="238"/>
      <c r="R106" s="238"/>
      <c r="S106" s="41"/>
      <c r="T106" s="233"/>
      <c r="U106" s="335"/>
      <c r="AJ106" s="203" t="str">
        <f>+ciselniky!K110</f>
        <v>orientačné športy</v>
      </c>
      <c r="AK106" s="203" t="str">
        <f>+ciselniky!L110</f>
        <v>orientačná cyklistika</v>
      </c>
      <c r="AL106" s="203" t="str">
        <f>+ciselniky!M110</f>
        <v>I</v>
      </c>
      <c r="AM106" s="95"/>
      <c r="AN106" s="95"/>
      <c r="AO106" s="102">
        <f t="shared" si="11"/>
        <v>0</v>
      </c>
      <c r="AP106" s="185" t="str">
        <f t="shared" si="7"/>
        <v/>
      </c>
      <c r="AQ106" s="185" t="str">
        <f t="shared" si="8"/>
        <v/>
      </c>
    </row>
    <row r="107" spans="1:43" s="185" customFormat="1">
      <c r="A107" s="246">
        <f t="shared" si="9"/>
        <v>0</v>
      </c>
      <c r="B107" s="16"/>
      <c r="C107" s="252"/>
      <c r="D107" s="16"/>
      <c r="E107" s="15"/>
      <c r="F107" s="41"/>
      <c r="G107" s="41"/>
      <c r="H107" s="236"/>
      <c r="I107" s="16"/>
      <c r="J107" s="41"/>
      <c r="K107" s="41"/>
      <c r="L107" s="41"/>
      <c r="M107" s="41"/>
      <c r="N107" s="41"/>
      <c r="O107" s="232">
        <f t="shared" si="10"/>
        <v>0</v>
      </c>
      <c r="P107" s="236"/>
      <c r="Q107" s="238"/>
      <c r="R107" s="238"/>
      <c r="S107" s="41"/>
      <c r="T107" s="233"/>
      <c r="U107" s="335"/>
      <c r="AJ107" s="203" t="str">
        <f>+ciselniky!K111</f>
        <v>orientačné športy</v>
      </c>
      <c r="AK107" s="203" t="str">
        <f>+ciselniky!L111</f>
        <v>lyžiarsky orientačný beh</v>
      </c>
      <c r="AL107" s="203" t="str">
        <f>+ciselniky!M111</f>
        <v>I</v>
      </c>
      <c r="AM107" s="95"/>
      <c r="AN107" s="95"/>
      <c r="AO107" s="102">
        <f t="shared" si="11"/>
        <v>0</v>
      </c>
      <c r="AP107" s="185" t="str">
        <f t="shared" si="7"/>
        <v/>
      </c>
      <c r="AQ107" s="185" t="str">
        <f t="shared" si="8"/>
        <v/>
      </c>
    </row>
    <row r="108" spans="1:43" s="185" customFormat="1">
      <c r="A108" s="246">
        <f t="shared" si="9"/>
        <v>0</v>
      </c>
      <c r="B108" s="16"/>
      <c r="C108" s="252"/>
      <c r="D108" s="16"/>
      <c r="E108" s="15"/>
      <c r="F108" s="41"/>
      <c r="G108" s="41"/>
      <c r="H108" s="236"/>
      <c r="I108" s="16"/>
      <c r="J108" s="41"/>
      <c r="K108" s="41"/>
      <c r="L108" s="41"/>
      <c r="M108" s="41"/>
      <c r="N108" s="41"/>
      <c r="O108" s="232">
        <f t="shared" si="10"/>
        <v>0</v>
      </c>
      <c r="P108" s="236"/>
      <c r="Q108" s="238"/>
      <c r="R108" s="238"/>
      <c r="S108" s="41"/>
      <c r="T108" s="233"/>
      <c r="U108" s="335"/>
      <c r="AJ108" s="203" t="str">
        <f>+ciselniky!K112</f>
        <v>petanque</v>
      </c>
      <c r="AK108" s="203" t="str">
        <f>+ciselniky!L112</f>
        <v>petanque</v>
      </c>
      <c r="AL108" s="203" t="str">
        <f>+ciselniky!M112</f>
        <v>I</v>
      </c>
      <c r="AM108" s="95"/>
      <c r="AN108" s="95"/>
      <c r="AO108" s="102">
        <f t="shared" si="11"/>
        <v>0</v>
      </c>
      <c r="AP108" s="185" t="str">
        <f t="shared" si="7"/>
        <v/>
      </c>
      <c r="AQ108" s="185" t="str">
        <f t="shared" si="8"/>
        <v/>
      </c>
    </row>
    <row r="109" spans="1:43" s="185" customFormat="1">
      <c r="A109" s="246">
        <f t="shared" si="9"/>
        <v>0</v>
      </c>
      <c r="B109" s="16"/>
      <c r="C109" s="252"/>
      <c r="D109" s="16"/>
      <c r="E109" s="15"/>
      <c r="F109" s="41"/>
      <c r="G109" s="41"/>
      <c r="H109" s="236"/>
      <c r="I109" s="16"/>
      <c r="J109" s="41"/>
      <c r="K109" s="41"/>
      <c r="L109" s="41"/>
      <c r="M109" s="41"/>
      <c r="N109" s="41"/>
      <c r="O109" s="232">
        <f t="shared" si="10"/>
        <v>0</v>
      </c>
      <c r="P109" s="236"/>
      <c r="Q109" s="238"/>
      <c r="R109" s="238"/>
      <c r="S109" s="41"/>
      <c r="T109" s="233"/>
      <c r="U109" s="335"/>
      <c r="AJ109" s="203" t="str">
        <f>+ciselniky!K113</f>
        <v>plavecké športy</v>
      </c>
      <c r="AK109" s="203" t="str">
        <f>+ciselniky!L113</f>
        <v>plávanie</v>
      </c>
      <c r="AL109" s="203" t="str">
        <f>+ciselniky!M113</f>
        <v>I</v>
      </c>
      <c r="AM109" s="95"/>
      <c r="AN109" s="95"/>
      <c r="AO109" s="102">
        <f t="shared" si="11"/>
        <v>0</v>
      </c>
      <c r="AP109" s="185" t="str">
        <f t="shared" si="7"/>
        <v/>
      </c>
      <c r="AQ109" s="185" t="str">
        <f t="shared" si="8"/>
        <v/>
      </c>
    </row>
    <row r="110" spans="1:43" s="185" customFormat="1">
      <c r="A110" s="246">
        <f t="shared" si="9"/>
        <v>0</v>
      </c>
      <c r="B110" s="16"/>
      <c r="C110" s="252"/>
      <c r="D110" s="16"/>
      <c r="E110" s="15"/>
      <c r="F110" s="41"/>
      <c r="G110" s="41"/>
      <c r="H110" s="236"/>
      <c r="I110" s="16"/>
      <c r="J110" s="41"/>
      <c r="K110" s="41"/>
      <c r="L110" s="41"/>
      <c r="M110" s="41"/>
      <c r="N110" s="41"/>
      <c r="O110" s="232">
        <f t="shared" si="10"/>
        <v>0</v>
      </c>
      <c r="P110" s="236"/>
      <c r="Q110" s="238"/>
      <c r="R110" s="238"/>
      <c r="S110" s="41"/>
      <c r="T110" s="233"/>
      <c r="U110" s="335"/>
      <c r="AJ110" s="203" t="str">
        <f>+ciselniky!K114</f>
        <v>plavecké športy</v>
      </c>
      <c r="AK110" s="203" t="str">
        <f>+ciselniky!L114</f>
        <v>synchronizované plávanie</v>
      </c>
      <c r="AL110" s="203" t="str">
        <f>+ciselniky!M114</f>
        <v>I</v>
      </c>
      <c r="AM110" s="95"/>
      <c r="AN110" s="95"/>
      <c r="AO110" s="102">
        <f t="shared" si="11"/>
        <v>0</v>
      </c>
      <c r="AP110" s="185" t="str">
        <f t="shared" si="7"/>
        <v/>
      </c>
      <c r="AQ110" s="185" t="str">
        <f t="shared" si="8"/>
        <v/>
      </c>
    </row>
    <row r="111" spans="1:43" s="185" customFormat="1">
      <c r="A111" s="246">
        <f t="shared" si="9"/>
        <v>0</v>
      </c>
      <c r="B111" s="16"/>
      <c r="C111" s="252"/>
      <c r="D111" s="16"/>
      <c r="E111" s="15"/>
      <c r="F111" s="41"/>
      <c r="G111" s="41"/>
      <c r="H111" s="236"/>
      <c r="I111" s="16"/>
      <c r="J111" s="41"/>
      <c r="K111" s="41"/>
      <c r="L111" s="41"/>
      <c r="M111" s="41"/>
      <c r="N111" s="41"/>
      <c r="O111" s="232">
        <f t="shared" si="10"/>
        <v>0</v>
      </c>
      <c r="P111" s="236"/>
      <c r="Q111" s="238"/>
      <c r="R111" s="238"/>
      <c r="S111" s="41"/>
      <c r="T111" s="233"/>
      <c r="U111" s="335"/>
      <c r="AJ111" s="203" t="str">
        <f>+ciselniky!K115</f>
        <v>plavecké športy</v>
      </c>
      <c r="AK111" s="203" t="str">
        <f>+ciselniky!L115</f>
        <v>diaľkové plávanie</v>
      </c>
      <c r="AL111" s="203" t="str">
        <f>+ciselniky!M115</f>
        <v>I</v>
      </c>
      <c r="AM111" s="95"/>
      <c r="AN111" s="95"/>
      <c r="AO111" s="102">
        <f t="shared" si="11"/>
        <v>0</v>
      </c>
      <c r="AP111" s="185" t="str">
        <f t="shared" si="7"/>
        <v/>
      </c>
      <c r="AQ111" s="185" t="str">
        <f t="shared" si="8"/>
        <v/>
      </c>
    </row>
    <row r="112" spans="1:43" s="185" customFormat="1">
      <c r="A112" s="246">
        <f t="shared" si="9"/>
        <v>0</v>
      </c>
      <c r="B112" s="16"/>
      <c r="C112" s="252"/>
      <c r="D112" s="16"/>
      <c r="E112" s="15"/>
      <c r="F112" s="41"/>
      <c r="G112" s="41"/>
      <c r="H112" s="236"/>
      <c r="I112" s="16"/>
      <c r="J112" s="41"/>
      <c r="K112" s="41"/>
      <c r="L112" s="41"/>
      <c r="M112" s="41"/>
      <c r="N112" s="41"/>
      <c r="O112" s="232">
        <f t="shared" si="10"/>
        <v>0</v>
      </c>
      <c r="P112" s="236"/>
      <c r="Q112" s="238"/>
      <c r="R112" s="238"/>
      <c r="S112" s="41"/>
      <c r="T112" s="233"/>
      <c r="U112" s="335"/>
      <c r="AJ112" s="203" t="str">
        <f>+ciselniky!K116</f>
        <v>plavecké športy</v>
      </c>
      <c r="AK112" s="203" t="str">
        <f>+ciselniky!L116</f>
        <v>skoky do vody</v>
      </c>
      <c r="AL112" s="203" t="str">
        <f>+ciselniky!M116</f>
        <v>I</v>
      </c>
      <c r="AM112" s="95"/>
      <c r="AN112" s="95"/>
      <c r="AO112" s="102">
        <f t="shared" si="11"/>
        <v>0</v>
      </c>
      <c r="AP112" s="185" t="str">
        <f t="shared" si="7"/>
        <v/>
      </c>
      <c r="AQ112" s="185" t="str">
        <f t="shared" si="8"/>
        <v/>
      </c>
    </row>
    <row r="113" spans="1:43" s="185" customFormat="1">
      <c r="A113" s="246">
        <f t="shared" si="9"/>
        <v>0</v>
      </c>
      <c r="B113" s="16"/>
      <c r="C113" s="252"/>
      <c r="D113" s="16"/>
      <c r="E113" s="15"/>
      <c r="F113" s="41"/>
      <c r="G113" s="41"/>
      <c r="H113" s="236"/>
      <c r="I113" s="16"/>
      <c r="J113" s="41"/>
      <c r="K113" s="41"/>
      <c r="L113" s="41"/>
      <c r="M113" s="41"/>
      <c r="N113" s="41"/>
      <c r="O113" s="232">
        <f t="shared" si="10"/>
        <v>0</v>
      </c>
      <c r="P113" s="236"/>
      <c r="Q113" s="238"/>
      <c r="R113" s="238"/>
      <c r="S113" s="41"/>
      <c r="T113" s="233"/>
      <c r="U113" s="335"/>
      <c r="AJ113" s="203" t="str">
        <f>+ciselniky!K117</f>
        <v>plavecké športy</v>
      </c>
      <c r="AK113" s="203" t="str">
        <f>+ciselniky!L117</f>
        <v>skoky do vody z výšky</v>
      </c>
      <c r="AL113" s="203" t="str">
        <f>+ciselniky!M117</f>
        <v>I</v>
      </c>
      <c r="AM113" s="95"/>
      <c r="AN113" s="95"/>
      <c r="AO113" s="102">
        <f t="shared" si="11"/>
        <v>0</v>
      </c>
      <c r="AP113" s="185" t="str">
        <f t="shared" si="7"/>
        <v/>
      </c>
      <c r="AQ113" s="185" t="str">
        <f t="shared" si="8"/>
        <v/>
      </c>
    </row>
    <row r="114" spans="1:43" s="185" customFormat="1">
      <c r="A114" s="246">
        <f t="shared" si="9"/>
        <v>0</v>
      </c>
      <c r="B114" s="16"/>
      <c r="C114" s="252"/>
      <c r="D114" s="16"/>
      <c r="E114" s="15"/>
      <c r="F114" s="41"/>
      <c r="G114" s="41"/>
      <c r="H114" s="236"/>
      <c r="I114" s="16"/>
      <c r="J114" s="41"/>
      <c r="K114" s="41"/>
      <c r="L114" s="41"/>
      <c r="M114" s="41"/>
      <c r="N114" s="41"/>
      <c r="O114" s="232">
        <f t="shared" si="10"/>
        <v>0</v>
      </c>
      <c r="P114" s="236"/>
      <c r="Q114" s="238"/>
      <c r="R114" s="238"/>
      <c r="S114" s="41"/>
      <c r="T114" s="233"/>
      <c r="U114" s="335"/>
      <c r="AJ114" s="203" t="str">
        <f>+ciselniky!K118</f>
        <v>potápačské športy</v>
      </c>
      <c r="AK114" s="203" t="str">
        <f>+ciselniky!L118</f>
        <v>plutvové plávanie</v>
      </c>
      <c r="AL114" s="203" t="str">
        <f>+ciselniky!M118</f>
        <v>I</v>
      </c>
      <c r="AM114" s="95"/>
      <c r="AN114" s="95"/>
      <c r="AO114" s="102">
        <f t="shared" si="11"/>
        <v>0</v>
      </c>
      <c r="AP114" s="185" t="str">
        <f t="shared" si="7"/>
        <v/>
      </c>
      <c r="AQ114" s="185" t="str">
        <f t="shared" si="8"/>
        <v/>
      </c>
    </row>
    <row r="115" spans="1:43" s="185" customFormat="1">
      <c r="A115" s="246">
        <f t="shared" si="9"/>
        <v>0</v>
      </c>
      <c r="B115" s="16"/>
      <c r="C115" s="252"/>
      <c r="D115" s="16"/>
      <c r="E115" s="15"/>
      <c r="F115" s="41"/>
      <c r="G115" s="41"/>
      <c r="H115" s="236"/>
      <c r="I115" s="16"/>
      <c r="J115" s="41"/>
      <c r="K115" s="41"/>
      <c r="L115" s="41"/>
      <c r="M115" s="41"/>
      <c r="N115" s="41"/>
      <c r="O115" s="232">
        <f t="shared" si="10"/>
        <v>0</v>
      </c>
      <c r="P115" s="236"/>
      <c r="Q115" s="238"/>
      <c r="R115" s="238"/>
      <c r="S115" s="41"/>
      <c r="T115" s="233"/>
      <c r="U115" s="335"/>
      <c r="AJ115" s="203" t="str">
        <f>+ciselniky!K119</f>
        <v>potápačské športy</v>
      </c>
      <c r="AK115" s="203" t="str">
        <f>+ciselniky!L119</f>
        <v>orientačné potápanie</v>
      </c>
      <c r="AL115" s="203" t="str">
        <f>+ciselniky!M119</f>
        <v>I</v>
      </c>
      <c r="AM115" s="95"/>
      <c r="AN115" s="95"/>
      <c r="AO115" s="102">
        <f t="shared" si="11"/>
        <v>0</v>
      </c>
      <c r="AP115" s="185" t="str">
        <f t="shared" si="7"/>
        <v/>
      </c>
      <c r="AQ115" s="185" t="str">
        <f t="shared" si="8"/>
        <v/>
      </c>
    </row>
    <row r="116" spans="1:43" s="185" customFormat="1">
      <c r="A116" s="246">
        <f t="shared" si="9"/>
        <v>0</v>
      </c>
      <c r="B116" s="16"/>
      <c r="C116" s="252"/>
      <c r="D116" s="16"/>
      <c r="E116" s="15"/>
      <c r="F116" s="41"/>
      <c r="G116" s="41"/>
      <c r="H116" s="236"/>
      <c r="I116" s="16"/>
      <c r="J116" s="41"/>
      <c r="K116" s="41"/>
      <c r="L116" s="41"/>
      <c r="M116" s="41"/>
      <c r="N116" s="41"/>
      <c r="O116" s="232">
        <f t="shared" si="10"/>
        <v>0</v>
      </c>
      <c r="P116" s="236"/>
      <c r="Q116" s="238"/>
      <c r="R116" s="238"/>
      <c r="S116" s="41"/>
      <c r="T116" s="233"/>
      <c r="U116" s="335"/>
      <c r="AJ116" s="203" t="str">
        <f>+ciselniky!K120</f>
        <v>potápačské športy</v>
      </c>
      <c r="AK116" s="203" t="str">
        <f>+ciselniky!L120</f>
        <v>hĺbkové potápanie na nádych</v>
      </c>
      <c r="AL116" s="203" t="str">
        <f>+ciselniky!M120</f>
        <v>I</v>
      </c>
      <c r="AM116" s="95"/>
      <c r="AN116" s="95"/>
      <c r="AO116" s="102">
        <f t="shared" si="11"/>
        <v>0</v>
      </c>
      <c r="AP116" s="185" t="str">
        <f t="shared" si="7"/>
        <v/>
      </c>
      <c r="AQ116" s="185" t="str">
        <f t="shared" si="8"/>
        <v/>
      </c>
    </row>
    <row r="117" spans="1:43" s="185" customFormat="1">
      <c r="A117" s="246">
        <f t="shared" si="9"/>
        <v>0</v>
      </c>
      <c r="B117" s="16"/>
      <c r="C117" s="252"/>
      <c r="D117" s="16"/>
      <c r="E117" s="15"/>
      <c r="F117" s="41"/>
      <c r="G117" s="41"/>
      <c r="H117" s="236"/>
      <c r="I117" s="16"/>
      <c r="J117" s="41"/>
      <c r="K117" s="41"/>
      <c r="L117" s="41"/>
      <c r="M117" s="41"/>
      <c r="N117" s="41"/>
      <c r="O117" s="232">
        <f t="shared" si="10"/>
        <v>0</v>
      </c>
      <c r="P117" s="236"/>
      <c r="Q117" s="238"/>
      <c r="R117" s="238"/>
      <c r="S117" s="41"/>
      <c r="T117" s="233"/>
      <c r="U117" s="335"/>
      <c r="AJ117" s="203" t="str">
        <f>+ciselniky!K121</f>
        <v>potápačské športy</v>
      </c>
      <c r="AK117" s="203" t="str">
        <f>+ciselniky!L121</f>
        <v>aquathlon</v>
      </c>
      <c r="AL117" s="203" t="str">
        <f>+ciselniky!M121</f>
        <v>I</v>
      </c>
      <c r="AM117" s="95"/>
      <c r="AN117" s="95"/>
      <c r="AO117" s="102">
        <f t="shared" si="11"/>
        <v>0</v>
      </c>
      <c r="AP117" s="185" t="str">
        <f t="shared" si="7"/>
        <v/>
      </c>
      <c r="AQ117" s="185" t="str">
        <f t="shared" si="8"/>
        <v/>
      </c>
    </row>
    <row r="118" spans="1:43" s="185" customFormat="1">
      <c r="A118" s="246">
        <f t="shared" si="9"/>
        <v>0</v>
      </c>
      <c r="B118" s="16"/>
      <c r="C118" s="252"/>
      <c r="D118" s="16"/>
      <c r="E118" s="15"/>
      <c r="F118" s="41"/>
      <c r="G118" s="41"/>
      <c r="H118" s="236"/>
      <c r="I118" s="16"/>
      <c r="J118" s="41"/>
      <c r="K118" s="41"/>
      <c r="L118" s="41"/>
      <c r="M118" s="41"/>
      <c r="N118" s="41"/>
      <c r="O118" s="232">
        <f t="shared" si="10"/>
        <v>0</v>
      </c>
      <c r="P118" s="236"/>
      <c r="Q118" s="238"/>
      <c r="R118" s="238"/>
      <c r="S118" s="41"/>
      <c r="T118" s="233"/>
      <c r="U118" s="335"/>
      <c r="AJ118" s="203" t="str">
        <f>+ciselniky!K122</f>
        <v>potápačské športy</v>
      </c>
      <c r="AK118" s="203" t="str">
        <f>+ciselniky!L122</f>
        <v>streľba na terč pod vodou</v>
      </c>
      <c r="AL118" s="203" t="str">
        <f>+ciselniky!M122</f>
        <v>I</v>
      </c>
      <c r="AM118" s="95"/>
      <c r="AN118" s="95"/>
      <c r="AO118" s="102">
        <f t="shared" si="11"/>
        <v>0</v>
      </c>
      <c r="AP118" s="185" t="str">
        <f t="shared" si="7"/>
        <v/>
      </c>
      <c r="AQ118" s="185" t="str">
        <f t="shared" si="8"/>
        <v/>
      </c>
    </row>
    <row r="119" spans="1:43" s="185" customFormat="1">
      <c r="A119" s="246">
        <f t="shared" si="9"/>
        <v>0</v>
      </c>
      <c r="B119" s="16"/>
      <c r="C119" s="252"/>
      <c r="D119" s="16"/>
      <c r="E119" s="15"/>
      <c r="F119" s="41"/>
      <c r="G119" s="41"/>
      <c r="H119" s="236"/>
      <c r="I119" s="16"/>
      <c r="J119" s="41"/>
      <c r="K119" s="41"/>
      <c r="L119" s="41"/>
      <c r="M119" s="41"/>
      <c r="N119" s="41"/>
      <c r="O119" s="232">
        <f t="shared" si="10"/>
        <v>0</v>
      </c>
      <c r="P119" s="236"/>
      <c r="Q119" s="238"/>
      <c r="R119" s="238"/>
      <c r="S119" s="41"/>
      <c r="T119" s="233"/>
      <c r="U119" s="335"/>
      <c r="AJ119" s="203" t="str">
        <f>+ciselniky!K123</f>
        <v>potápačské športy</v>
      </c>
      <c r="AK119" s="203" t="str">
        <f>+ciselniky!L123</f>
        <v>športové potápanie</v>
      </c>
      <c r="AL119" s="203" t="str">
        <f>+ciselniky!M123</f>
        <v>I</v>
      </c>
      <c r="AM119" s="95"/>
      <c r="AN119" s="95"/>
      <c r="AO119" s="102">
        <f t="shared" si="11"/>
        <v>0</v>
      </c>
      <c r="AP119" s="185" t="str">
        <f t="shared" si="7"/>
        <v/>
      </c>
      <c r="AQ119" s="185" t="str">
        <f t="shared" si="8"/>
        <v/>
      </c>
    </row>
    <row r="120" spans="1:43" s="185" customFormat="1">
      <c r="A120" s="246">
        <f t="shared" si="9"/>
        <v>0</v>
      </c>
      <c r="B120" s="16"/>
      <c r="C120" s="252"/>
      <c r="D120" s="16"/>
      <c r="E120" s="15"/>
      <c r="F120" s="41"/>
      <c r="G120" s="41"/>
      <c r="H120" s="236"/>
      <c r="I120" s="16"/>
      <c r="J120" s="41"/>
      <c r="K120" s="41"/>
      <c r="L120" s="41"/>
      <c r="M120" s="41"/>
      <c r="N120" s="41"/>
      <c r="O120" s="232">
        <f t="shared" si="10"/>
        <v>0</v>
      </c>
      <c r="P120" s="236"/>
      <c r="Q120" s="238"/>
      <c r="R120" s="238"/>
      <c r="S120" s="41"/>
      <c r="T120" s="233"/>
      <c r="U120" s="335"/>
      <c r="AJ120" s="203" t="str">
        <f>+ciselniky!K124</f>
        <v>pretláčanie rukou</v>
      </c>
      <c r="AK120" s="203" t="str">
        <f>+ciselniky!L124</f>
        <v>pretláčanie rukou</v>
      </c>
      <c r="AL120" s="203" t="str">
        <f>+ciselniky!M124</f>
        <v>I</v>
      </c>
      <c r="AM120" s="95"/>
      <c r="AN120" s="95"/>
      <c r="AO120" s="102">
        <f t="shared" si="11"/>
        <v>0</v>
      </c>
      <c r="AP120" s="185" t="str">
        <f t="shared" si="7"/>
        <v/>
      </c>
      <c r="AQ120" s="185" t="str">
        <f t="shared" si="8"/>
        <v/>
      </c>
    </row>
    <row r="121" spans="1:43" s="185" customFormat="1">
      <c r="A121" s="246">
        <f t="shared" si="9"/>
        <v>0</v>
      </c>
      <c r="B121" s="16"/>
      <c r="C121" s="252"/>
      <c r="D121" s="16"/>
      <c r="E121" s="15"/>
      <c r="F121" s="41"/>
      <c r="G121" s="41"/>
      <c r="H121" s="236"/>
      <c r="I121" s="16"/>
      <c r="J121" s="41"/>
      <c r="K121" s="41"/>
      <c r="L121" s="41"/>
      <c r="M121" s="41"/>
      <c r="N121" s="41"/>
      <c r="O121" s="232">
        <f t="shared" si="10"/>
        <v>0</v>
      </c>
      <c r="P121" s="236"/>
      <c r="Q121" s="238"/>
      <c r="R121" s="238"/>
      <c r="S121" s="41"/>
      <c r="T121" s="233"/>
      <c r="U121" s="335"/>
      <c r="AJ121" s="203" t="str">
        <f>+ciselniky!K125</f>
        <v>psie záprahy</v>
      </c>
      <c r="AK121" s="203" t="str">
        <f>+ciselniky!L125</f>
        <v>psie záprahy</v>
      </c>
      <c r="AL121" s="203" t="str">
        <f>+ciselniky!M125</f>
        <v>I</v>
      </c>
      <c r="AM121" s="95"/>
      <c r="AN121" s="95"/>
      <c r="AO121" s="102">
        <f t="shared" si="11"/>
        <v>0</v>
      </c>
      <c r="AP121" s="185" t="str">
        <f t="shared" si="7"/>
        <v/>
      </c>
      <c r="AQ121" s="185" t="str">
        <f t="shared" si="8"/>
        <v/>
      </c>
    </row>
    <row r="122" spans="1:43" s="185" customFormat="1">
      <c r="A122" s="246">
        <f t="shared" si="9"/>
        <v>0</v>
      </c>
      <c r="B122" s="16"/>
      <c r="C122" s="252"/>
      <c r="D122" s="16"/>
      <c r="E122" s="15"/>
      <c r="F122" s="41"/>
      <c r="G122" s="41"/>
      <c r="H122" s="236"/>
      <c r="I122" s="16"/>
      <c r="J122" s="41"/>
      <c r="K122" s="41"/>
      <c r="L122" s="41"/>
      <c r="M122" s="41"/>
      <c r="N122" s="41"/>
      <c r="O122" s="232">
        <f t="shared" si="10"/>
        <v>0</v>
      </c>
      <c r="P122" s="236"/>
      <c r="Q122" s="238"/>
      <c r="R122" s="238"/>
      <c r="S122" s="41"/>
      <c r="T122" s="233"/>
      <c r="U122" s="335"/>
      <c r="AJ122" s="203" t="str">
        <f>+ciselniky!K126</f>
        <v>rybolovná technika</v>
      </c>
      <c r="AK122" s="203" t="str">
        <f>+ciselniky!L126</f>
        <v>rybolovná technika</v>
      </c>
      <c r="AL122" s="203" t="str">
        <f>+ciselniky!M126</f>
        <v>I</v>
      </c>
      <c r="AM122" s="95"/>
      <c r="AN122" s="95"/>
      <c r="AO122" s="102">
        <f t="shared" si="11"/>
        <v>0</v>
      </c>
      <c r="AP122" s="185" t="str">
        <f t="shared" si="7"/>
        <v/>
      </c>
      <c r="AQ122" s="185" t="str">
        <f t="shared" si="8"/>
        <v/>
      </c>
    </row>
    <row r="123" spans="1:43" s="185" customFormat="1">
      <c r="A123" s="246">
        <f t="shared" si="9"/>
        <v>0</v>
      </c>
      <c r="B123" s="16"/>
      <c r="C123" s="252"/>
      <c r="D123" s="16"/>
      <c r="E123" s="15"/>
      <c r="F123" s="41"/>
      <c r="G123" s="41"/>
      <c r="H123" s="236"/>
      <c r="I123" s="16"/>
      <c r="J123" s="41"/>
      <c r="K123" s="41"/>
      <c r="L123" s="41"/>
      <c r="M123" s="41"/>
      <c r="N123" s="41"/>
      <c r="O123" s="232">
        <f t="shared" si="10"/>
        <v>0</v>
      </c>
      <c r="P123" s="236"/>
      <c r="Q123" s="238"/>
      <c r="R123" s="238"/>
      <c r="S123" s="41"/>
      <c r="T123" s="233"/>
      <c r="U123" s="335"/>
      <c r="AJ123" s="203" t="str">
        <f>+ciselniky!K127</f>
        <v>rýchlokorčuľovanie</v>
      </c>
      <c r="AK123" s="203" t="str">
        <f>+ciselniky!L127</f>
        <v>rýchlokorčuľovanie</v>
      </c>
      <c r="AL123" s="203" t="str">
        <f>+ciselniky!M127</f>
        <v>I</v>
      </c>
      <c r="AM123" s="95"/>
      <c r="AN123" s="95"/>
      <c r="AO123" s="102">
        <f t="shared" si="11"/>
        <v>0</v>
      </c>
      <c r="AP123" s="185" t="str">
        <f t="shared" si="7"/>
        <v/>
      </c>
      <c r="AQ123" s="185" t="str">
        <f t="shared" si="8"/>
        <v/>
      </c>
    </row>
    <row r="124" spans="1:43" s="185" customFormat="1">
      <c r="A124" s="246">
        <f t="shared" si="9"/>
        <v>0</v>
      </c>
      <c r="B124" s="16"/>
      <c r="C124" s="252"/>
      <c r="D124" s="16"/>
      <c r="E124" s="15"/>
      <c r="F124" s="41"/>
      <c r="G124" s="41"/>
      <c r="H124" s="236"/>
      <c r="I124" s="16"/>
      <c r="J124" s="41"/>
      <c r="K124" s="41"/>
      <c r="L124" s="41"/>
      <c r="M124" s="41"/>
      <c r="N124" s="41"/>
      <c r="O124" s="232">
        <f t="shared" si="10"/>
        <v>0</v>
      </c>
      <c r="P124" s="236"/>
      <c r="Q124" s="238"/>
      <c r="R124" s="238"/>
      <c r="S124" s="41"/>
      <c r="T124" s="233"/>
      <c r="U124" s="335"/>
      <c r="AJ124" s="203" t="str">
        <f>+ciselniky!K128</f>
        <v>rýchlokorčuľovanie</v>
      </c>
      <c r="AK124" s="203" t="str">
        <f>+ciselniky!L128</f>
        <v>short track</v>
      </c>
      <c r="AL124" s="203" t="str">
        <f>+ciselniky!M128</f>
        <v>I</v>
      </c>
      <c r="AM124" s="95"/>
      <c r="AN124" s="95"/>
      <c r="AO124" s="102">
        <f t="shared" si="11"/>
        <v>0</v>
      </c>
      <c r="AP124" s="185" t="str">
        <f t="shared" si="7"/>
        <v/>
      </c>
      <c r="AQ124" s="185" t="str">
        <f t="shared" si="8"/>
        <v/>
      </c>
    </row>
    <row r="125" spans="1:43" s="185" customFormat="1">
      <c r="A125" s="246">
        <f t="shared" si="9"/>
        <v>0</v>
      </c>
      <c r="B125" s="16"/>
      <c r="C125" s="252"/>
      <c r="D125" s="16"/>
      <c r="E125" s="15"/>
      <c r="F125" s="41"/>
      <c r="G125" s="41"/>
      <c r="H125" s="236"/>
      <c r="I125" s="16"/>
      <c r="J125" s="41"/>
      <c r="K125" s="41"/>
      <c r="L125" s="41"/>
      <c r="M125" s="41"/>
      <c r="N125" s="41"/>
      <c r="O125" s="232">
        <f t="shared" si="10"/>
        <v>0</v>
      </c>
      <c r="P125" s="236"/>
      <c r="Q125" s="238"/>
      <c r="R125" s="238"/>
      <c r="S125" s="41"/>
      <c r="T125" s="233"/>
      <c r="U125" s="335"/>
      <c r="AJ125" s="203" t="str">
        <f>+ciselniky!K129</f>
        <v>sánkovanie</v>
      </c>
      <c r="AK125" s="203" t="str">
        <f>+ciselniky!L129</f>
        <v>sánkovanie</v>
      </c>
      <c r="AL125" s="203" t="str">
        <f>+ciselniky!M129</f>
        <v>I</v>
      </c>
      <c r="AM125" s="95"/>
      <c r="AN125" s="95"/>
      <c r="AO125" s="102">
        <f t="shared" si="11"/>
        <v>0</v>
      </c>
      <c r="AP125" s="185" t="str">
        <f t="shared" si="7"/>
        <v/>
      </c>
      <c r="AQ125" s="185" t="str">
        <f t="shared" si="8"/>
        <v/>
      </c>
    </row>
    <row r="126" spans="1:43" s="185" customFormat="1">
      <c r="A126" s="246">
        <f t="shared" si="9"/>
        <v>0</v>
      </c>
      <c r="B126" s="16"/>
      <c r="C126" s="252"/>
      <c r="D126" s="16"/>
      <c r="E126" s="15"/>
      <c r="F126" s="41"/>
      <c r="G126" s="41"/>
      <c r="H126" s="236"/>
      <c r="I126" s="16"/>
      <c r="J126" s="41"/>
      <c r="K126" s="41"/>
      <c r="L126" s="41"/>
      <c r="M126" s="41"/>
      <c r="N126" s="41"/>
      <c r="O126" s="232">
        <f t="shared" si="10"/>
        <v>0</v>
      </c>
      <c r="P126" s="236"/>
      <c r="Q126" s="238"/>
      <c r="R126" s="238"/>
      <c r="S126" s="41"/>
      <c r="T126" s="233"/>
      <c r="U126" s="335"/>
      <c r="AJ126" s="203" t="str">
        <f>+ciselniky!K130</f>
        <v>silový trojboj</v>
      </c>
      <c r="AK126" s="203" t="str">
        <f>+ciselniky!L130</f>
        <v>silový trojboj</v>
      </c>
      <c r="AL126" s="203" t="str">
        <f>+ciselniky!M130</f>
        <v>I</v>
      </c>
      <c r="AM126" s="95"/>
      <c r="AN126" s="95"/>
      <c r="AO126" s="102">
        <f t="shared" si="11"/>
        <v>0</v>
      </c>
      <c r="AP126" s="185" t="str">
        <f t="shared" si="7"/>
        <v/>
      </c>
      <c r="AQ126" s="185" t="str">
        <f t="shared" si="8"/>
        <v/>
      </c>
    </row>
    <row r="127" spans="1:43" s="185" customFormat="1">
      <c r="A127" s="246">
        <f t="shared" si="9"/>
        <v>0</v>
      </c>
      <c r="B127" s="16"/>
      <c r="C127" s="252"/>
      <c r="D127" s="16"/>
      <c r="E127" s="15"/>
      <c r="F127" s="41"/>
      <c r="G127" s="41"/>
      <c r="H127" s="236"/>
      <c r="I127" s="16"/>
      <c r="J127" s="41"/>
      <c r="K127" s="41"/>
      <c r="L127" s="41"/>
      <c r="M127" s="41"/>
      <c r="N127" s="41"/>
      <c r="O127" s="232">
        <f t="shared" si="10"/>
        <v>0</v>
      </c>
      <c r="P127" s="236"/>
      <c r="Q127" s="238"/>
      <c r="R127" s="238"/>
      <c r="S127" s="41"/>
      <c r="T127" s="233"/>
      <c r="U127" s="335"/>
      <c r="AJ127" s="203" t="str">
        <f>+ciselniky!K131</f>
        <v>silový trojboj</v>
      </c>
      <c r="AK127" s="203" t="str">
        <f>+ciselniky!L131</f>
        <v>klasický silový trojboj</v>
      </c>
      <c r="AL127" s="203" t="str">
        <f>+ciselniky!M131</f>
        <v>I</v>
      </c>
      <c r="AM127" s="95"/>
      <c r="AN127" s="95"/>
      <c r="AO127" s="102">
        <f t="shared" si="11"/>
        <v>0</v>
      </c>
      <c r="AP127" s="185" t="str">
        <f t="shared" si="7"/>
        <v/>
      </c>
      <c r="AQ127" s="185" t="str">
        <f t="shared" si="8"/>
        <v/>
      </c>
    </row>
    <row r="128" spans="1:43" s="185" customFormat="1">
      <c r="A128" s="246">
        <f t="shared" si="9"/>
        <v>0</v>
      </c>
      <c r="B128" s="16"/>
      <c r="C128" s="252"/>
      <c r="D128" s="16"/>
      <c r="E128" s="15"/>
      <c r="F128" s="41"/>
      <c r="G128" s="41"/>
      <c r="H128" s="236"/>
      <c r="I128" s="16"/>
      <c r="J128" s="41"/>
      <c r="K128" s="41"/>
      <c r="L128" s="41"/>
      <c r="M128" s="41"/>
      <c r="N128" s="41"/>
      <c r="O128" s="232">
        <f t="shared" si="10"/>
        <v>0</v>
      </c>
      <c r="P128" s="236"/>
      <c r="Q128" s="238"/>
      <c r="R128" s="238"/>
      <c r="S128" s="41"/>
      <c r="T128" s="233"/>
      <c r="U128" s="335"/>
      <c r="AJ128" s="203" t="str">
        <f>+ciselniky!K132</f>
        <v>silový trojboj</v>
      </c>
      <c r="AK128" s="203" t="str">
        <f>+ciselniky!L132</f>
        <v>tlak na lavičke</v>
      </c>
      <c r="AL128" s="203" t="str">
        <f>+ciselniky!M132</f>
        <v>I</v>
      </c>
      <c r="AM128" s="95"/>
      <c r="AN128" s="95"/>
      <c r="AO128" s="102">
        <f t="shared" si="11"/>
        <v>0</v>
      </c>
      <c r="AP128" s="185" t="str">
        <f t="shared" si="7"/>
        <v/>
      </c>
      <c r="AQ128" s="185" t="str">
        <f t="shared" si="8"/>
        <v/>
      </c>
    </row>
    <row r="129" spans="1:43" s="185" customFormat="1">
      <c r="A129" s="246">
        <f t="shared" si="9"/>
        <v>0</v>
      </c>
      <c r="B129" s="16"/>
      <c r="C129" s="252"/>
      <c r="D129" s="16"/>
      <c r="E129" s="15"/>
      <c r="F129" s="41"/>
      <c r="G129" s="41"/>
      <c r="H129" s="236"/>
      <c r="I129" s="16"/>
      <c r="J129" s="41"/>
      <c r="K129" s="41"/>
      <c r="L129" s="41"/>
      <c r="M129" s="41"/>
      <c r="N129" s="41"/>
      <c r="O129" s="232">
        <f t="shared" si="10"/>
        <v>0</v>
      </c>
      <c r="P129" s="236"/>
      <c r="Q129" s="238"/>
      <c r="R129" s="238"/>
      <c r="S129" s="41"/>
      <c r="T129" s="233"/>
      <c r="U129" s="335"/>
      <c r="AJ129" s="203" t="str">
        <f>+ciselniky!K133</f>
        <v>silový trojboj</v>
      </c>
      <c r="AK129" s="203" t="str">
        <f>+ciselniky!L133</f>
        <v>klasický tlak na lavičke</v>
      </c>
      <c r="AL129" s="203" t="str">
        <f>+ciselniky!M133</f>
        <v>I</v>
      </c>
      <c r="AM129" s="95"/>
      <c r="AN129" s="95"/>
      <c r="AO129" s="102">
        <f t="shared" ref="AO129:AO160" si="12">+E125</f>
        <v>0</v>
      </c>
      <c r="AP129" s="185" t="str">
        <f t="shared" si="7"/>
        <v/>
      </c>
      <c r="AQ129" s="185" t="str">
        <f t="shared" si="8"/>
        <v/>
      </c>
    </row>
    <row r="130" spans="1:43" s="185" customFormat="1">
      <c r="A130" s="246">
        <f t="shared" si="9"/>
        <v>0</v>
      </c>
      <c r="B130" s="16"/>
      <c r="C130" s="252"/>
      <c r="D130" s="16"/>
      <c r="E130" s="15"/>
      <c r="F130" s="41"/>
      <c r="G130" s="41"/>
      <c r="H130" s="236"/>
      <c r="I130" s="16"/>
      <c r="J130" s="41"/>
      <c r="K130" s="41"/>
      <c r="L130" s="41"/>
      <c r="M130" s="41"/>
      <c r="N130" s="41"/>
      <c r="O130" s="232">
        <f t="shared" si="10"/>
        <v>0</v>
      </c>
      <c r="P130" s="236"/>
      <c r="Q130" s="238"/>
      <c r="R130" s="238"/>
      <c r="S130" s="41"/>
      <c r="T130" s="233"/>
      <c r="U130" s="335"/>
      <c r="AJ130" s="203" t="str">
        <f>+ciselniky!K134</f>
        <v>skialpinizmus</v>
      </c>
      <c r="AK130" s="203" t="str">
        <f>+ciselniky!L134</f>
        <v>skialpinizmus</v>
      </c>
      <c r="AL130" s="203" t="str">
        <f>+ciselniky!M134</f>
        <v>I</v>
      </c>
      <c r="AM130" s="95"/>
      <c r="AN130" s="95"/>
      <c r="AO130" s="102">
        <f t="shared" si="12"/>
        <v>0</v>
      </c>
      <c r="AP130" s="185" t="str">
        <f t="shared" si="7"/>
        <v/>
      </c>
      <c r="AQ130" s="185" t="str">
        <f t="shared" si="8"/>
        <v/>
      </c>
    </row>
    <row r="131" spans="1:43" s="185" customFormat="1">
      <c r="A131" s="246">
        <f t="shared" si="9"/>
        <v>0</v>
      </c>
      <c r="B131" s="16"/>
      <c r="C131" s="252"/>
      <c r="D131" s="16"/>
      <c r="E131" s="15"/>
      <c r="F131" s="41"/>
      <c r="G131" s="41"/>
      <c r="H131" s="236"/>
      <c r="I131" s="16"/>
      <c r="J131" s="41"/>
      <c r="K131" s="41"/>
      <c r="L131" s="41"/>
      <c r="M131" s="41"/>
      <c r="N131" s="41"/>
      <c r="O131" s="232">
        <f t="shared" si="10"/>
        <v>0</v>
      </c>
      <c r="P131" s="236"/>
      <c r="Q131" s="238"/>
      <c r="R131" s="238"/>
      <c r="S131" s="41"/>
      <c r="T131" s="233"/>
      <c r="U131" s="335"/>
      <c r="AJ131" s="203" t="str">
        <f>+ciselniky!K135</f>
        <v>squash</v>
      </c>
      <c r="AK131" s="203" t="str">
        <f>+ciselniky!L135</f>
        <v>squash</v>
      </c>
      <c r="AL131" s="203" t="str">
        <f>+ciselniky!M135</f>
        <v>I</v>
      </c>
      <c r="AM131" s="95"/>
      <c r="AN131" s="95"/>
      <c r="AO131" s="102">
        <f t="shared" si="12"/>
        <v>0</v>
      </c>
      <c r="AP131" s="185" t="str">
        <f t="shared" si="7"/>
        <v/>
      </c>
      <c r="AQ131" s="185" t="str">
        <f t="shared" si="8"/>
        <v/>
      </c>
    </row>
    <row r="132" spans="1:43" s="185" customFormat="1">
      <c r="A132" s="246">
        <f t="shared" si="9"/>
        <v>0</v>
      </c>
      <c r="B132" s="16"/>
      <c r="C132" s="252"/>
      <c r="D132" s="16"/>
      <c r="E132" s="15"/>
      <c r="F132" s="41"/>
      <c r="G132" s="41"/>
      <c r="H132" s="236"/>
      <c r="I132" s="16"/>
      <c r="J132" s="41"/>
      <c r="K132" s="41"/>
      <c r="L132" s="41"/>
      <c r="M132" s="41"/>
      <c r="N132" s="41"/>
      <c r="O132" s="232">
        <f t="shared" si="10"/>
        <v>0</v>
      </c>
      <c r="P132" s="236"/>
      <c r="Q132" s="238"/>
      <c r="R132" s="238"/>
      <c r="S132" s="41"/>
      <c r="T132" s="233"/>
      <c r="U132" s="335"/>
      <c r="AJ132" s="203" t="str">
        <f>+ciselniky!K136</f>
        <v>stolný tenis</v>
      </c>
      <c r="AK132" s="203" t="str">
        <f>+ciselniky!L136</f>
        <v>stolný tenis</v>
      </c>
      <c r="AL132" s="203" t="str">
        <f>+ciselniky!M136</f>
        <v>I</v>
      </c>
      <c r="AM132" s="95"/>
      <c r="AN132" s="95"/>
      <c r="AO132" s="102">
        <f t="shared" si="12"/>
        <v>0</v>
      </c>
      <c r="AP132" s="185" t="str">
        <f t="shared" si="7"/>
        <v/>
      </c>
      <c r="AQ132" s="185" t="str">
        <f t="shared" si="8"/>
        <v/>
      </c>
    </row>
    <row r="133" spans="1:43" s="185" customFormat="1">
      <c r="A133" s="246">
        <f t="shared" si="9"/>
        <v>0</v>
      </c>
      <c r="B133" s="16"/>
      <c r="C133" s="252"/>
      <c r="D133" s="16"/>
      <c r="E133" s="15"/>
      <c r="F133" s="41"/>
      <c r="G133" s="41"/>
      <c r="H133" s="236"/>
      <c r="I133" s="16"/>
      <c r="J133" s="41"/>
      <c r="K133" s="41"/>
      <c r="L133" s="41"/>
      <c r="M133" s="41"/>
      <c r="N133" s="41"/>
      <c r="O133" s="232">
        <f t="shared" si="10"/>
        <v>0</v>
      </c>
      <c r="P133" s="236"/>
      <c r="Q133" s="238"/>
      <c r="R133" s="238"/>
      <c r="S133" s="41"/>
      <c r="T133" s="233"/>
      <c r="U133" s="335"/>
      <c r="AJ133" s="203" t="str">
        <f>+ciselniky!K137</f>
        <v>streľba</v>
      </c>
      <c r="AK133" s="203" t="str">
        <f>+ciselniky!L137</f>
        <v>streľba z brokovej zbrane</v>
      </c>
      <c r="AL133" s="203" t="str">
        <f>+ciselniky!M137</f>
        <v>I</v>
      </c>
      <c r="AM133" s="95"/>
      <c r="AN133" s="95"/>
      <c r="AO133" s="102">
        <f t="shared" si="12"/>
        <v>0</v>
      </c>
      <c r="AP133" s="185" t="str">
        <f t="shared" si="7"/>
        <v/>
      </c>
      <c r="AQ133" s="185" t="str">
        <f t="shared" si="8"/>
        <v/>
      </c>
    </row>
    <row r="134" spans="1:43" s="185" customFormat="1">
      <c r="A134" s="246">
        <f t="shared" si="9"/>
        <v>0</v>
      </c>
      <c r="B134" s="16"/>
      <c r="C134" s="252"/>
      <c r="D134" s="16"/>
      <c r="E134" s="15"/>
      <c r="F134" s="41"/>
      <c r="G134" s="41"/>
      <c r="H134" s="236"/>
      <c r="I134" s="16"/>
      <c r="J134" s="41"/>
      <c r="K134" s="41"/>
      <c r="L134" s="41"/>
      <c r="M134" s="41"/>
      <c r="N134" s="41"/>
      <c r="O134" s="232">
        <f t="shared" si="10"/>
        <v>0</v>
      </c>
      <c r="P134" s="236"/>
      <c r="Q134" s="238"/>
      <c r="R134" s="238"/>
      <c r="S134" s="41"/>
      <c r="T134" s="233"/>
      <c r="U134" s="335"/>
      <c r="AJ134" s="203" t="str">
        <f>+ciselniky!K138</f>
        <v>streľba</v>
      </c>
      <c r="AK134" s="203" t="str">
        <f>+ciselniky!L138</f>
        <v>streľba z pištole</v>
      </c>
      <c r="AL134" s="203" t="str">
        <f>+ciselniky!M138</f>
        <v>I</v>
      </c>
      <c r="AM134" s="95"/>
      <c r="AN134" s="95"/>
      <c r="AO134" s="102">
        <f t="shared" si="12"/>
        <v>0</v>
      </c>
      <c r="AP134" s="185" t="str">
        <f t="shared" si="7"/>
        <v/>
      </c>
      <c r="AQ134" s="185" t="str">
        <f t="shared" si="8"/>
        <v/>
      </c>
    </row>
    <row r="135" spans="1:43" s="185" customFormat="1">
      <c r="A135" s="246">
        <f t="shared" si="9"/>
        <v>0</v>
      </c>
      <c r="B135" s="16"/>
      <c r="C135" s="252"/>
      <c r="D135" s="16"/>
      <c r="E135" s="15"/>
      <c r="F135" s="41"/>
      <c r="G135" s="41"/>
      <c r="H135" s="236"/>
      <c r="I135" s="16"/>
      <c r="J135" s="41"/>
      <c r="K135" s="41"/>
      <c r="L135" s="41"/>
      <c r="M135" s="41"/>
      <c r="N135" s="41"/>
      <c r="O135" s="232">
        <f t="shared" si="10"/>
        <v>0</v>
      </c>
      <c r="P135" s="236"/>
      <c r="Q135" s="238"/>
      <c r="R135" s="238"/>
      <c r="S135" s="41"/>
      <c r="T135" s="233"/>
      <c r="U135" s="335"/>
      <c r="AJ135" s="203" t="str">
        <f>+ciselniky!K139</f>
        <v>streľba</v>
      </c>
      <c r="AK135" s="203" t="str">
        <f>+ciselniky!L139</f>
        <v>streľba z pušky</v>
      </c>
      <c r="AL135" s="203" t="str">
        <f>+ciselniky!M139</f>
        <v>I</v>
      </c>
      <c r="AM135" s="95"/>
      <c r="AN135" s="95"/>
      <c r="AO135" s="102">
        <f t="shared" si="12"/>
        <v>0</v>
      </c>
      <c r="AP135" s="185" t="str">
        <f t="shared" si="7"/>
        <v/>
      </c>
      <c r="AQ135" s="185" t="str">
        <f t="shared" si="8"/>
        <v/>
      </c>
    </row>
    <row r="136" spans="1:43" s="185" customFormat="1">
      <c r="A136" s="246">
        <f t="shared" si="9"/>
        <v>0</v>
      </c>
      <c r="B136" s="16"/>
      <c r="C136" s="252"/>
      <c r="D136" s="16"/>
      <c r="E136" s="15"/>
      <c r="F136" s="41"/>
      <c r="G136" s="41"/>
      <c r="H136" s="236"/>
      <c r="I136" s="16"/>
      <c r="J136" s="41"/>
      <c r="K136" s="41"/>
      <c r="L136" s="41"/>
      <c r="M136" s="41"/>
      <c r="N136" s="41"/>
      <c r="O136" s="232">
        <f t="shared" si="10"/>
        <v>0</v>
      </c>
      <c r="P136" s="236"/>
      <c r="Q136" s="238"/>
      <c r="R136" s="238"/>
      <c r="S136" s="41"/>
      <c r="T136" s="233"/>
      <c r="U136" s="335"/>
      <c r="AJ136" s="203" t="str">
        <f>+ciselniky!K140</f>
        <v>streľba</v>
      </c>
      <c r="AK136" s="203" t="str">
        <f>+ciselniky!L140</f>
        <v>streľba z historických zbraní</v>
      </c>
      <c r="AL136" s="203" t="str">
        <f>+ciselniky!M140</f>
        <v>I</v>
      </c>
      <c r="AM136" s="95"/>
      <c r="AN136" s="95"/>
      <c r="AO136" s="102">
        <f t="shared" si="12"/>
        <v>0</v>
      </c>
      <c r="AP136" s="185" t="str">
        <f t="shared" si="7"/>
        <v/>
      </c>
      <c r="AQ136" s="185" t="str">
        <f t="shared" si="8"/>
        <v/>
      </c>
    </row>
    <row r="137" spans="1:43" s="185" customFormat="1">
      <c r="A137" s="246">
        <f t="shared" si="9"/>
        <v>0</v>
      </c>
      <c r="B137" s="16"/>
      <c r="C137" s="252"/>
      <c r="D137" s="16"/>
      <c r="E137" s="15"/>
      <c r="F137" s="41"/>
      <c r="G137" s="41"/>
      <c r="H137" s="236"/>
      <c r="I137" s="16"/>
      <c r="J137" s="41"/>
      <c r="K137" s="41"/>
      <c r="L137" s="41"/>
      <c r="M137" s="41"/>
      <c r="N137" s="41"/>
      <c r="O137" s="232">
        <f t="shared" si="10"/>
        <v>0</v>
      </c>
      <c r="P137" s="236"/>
      <c r="Q137" s="238"/>
      <c r="R137" s="238"/>
      <c r="S137" s="41"/>
      <c r="T137" s="233"/>
      <c r="U137" s="335"/>
      <c r="AJ137" s="203" t="str">
        <f>+ciselniky!K141</f>
        <v>šach</v>
      </c>
      <c r="AK137" s="203" t="str">
        <f>+ciselniky!L141</f>
        <v>šach</v>
      </c>
      <c r="AL137" s="203" t="str">
        <f>+ciselniky!M141</f>
        <v>I</v>
      </c>
      <c r="AM137" s="95"/>
      <c r="AN137" s="95"/>
      <c r="AO137" s="102">
        <f t="shared" si="12"/>
        <v>0</v>
      </c>
      <c r="AP137" s="185" t="str">
        <f t="shared" si="7"/>
        <v/>
      </c>
      <c r="AQ137" s="185" t="str">
        <f t="shared" si="8"/>
        <v/>
      </c>
    </row>
    <row r="138" spans="1:43" s="185" customFormat="1">
      <c r="A138" s="246">
        <f t="shared" si="9"/>
        <v>0</v>
      </c>
      <c r="B138" s="16"/>
      <c r="C138" s="252"/>
      <c r="D138" s="16"/>
      <c r="E138" s="15"/>
      <c r="F138" s="41"/>
      <c r="G138" s="41"/>
      <c r="H138" s="236"/>
      <c r="I138" s="16"/>
      <c r="J138" s="41"/>
      <c r="K138" s="41"/>
      <c r="L138" s="41"/>
      <c r="M138" s="41"/>
      <c r="N138" s="41"/>
      <c r="O138" s="232">
        <f t="shared" si="10"/>
        <v>0</v>
      </c>
      <c r="P138" s="236"/>
      <c r="Q138" s="238"/>
      <c r="R138" s="238"/>
      <c r="S138" s="41"/>
      <c r="T138" s="233"/>
      <c r="U138" s="335"/>
      <c r="AJ138" s="203" t="str">
        <f>+ciselniky!K142</f>
        <v>šerm</v>
      </c>
      <c r="AK138" s="203" t="str">
        <f>+ciselniky!L142</f>
        <v>šerm</v>
      </c>
      <c r="AL138" s="203" t="str">
        <f>+ciselniky!M142</f>
        <v>I</v>
      </c>
      <c r="AM138" s="95"/>
      <c r="AN138" s="95"/>
      <c r="AO138" s="102">
        <f t="shared" si="12"/>
        <v>0</v>
      </c>
      <c r="AP138" s="185" t="str">
        <f t="shared" si="7"/>
        <v/>
      </c>
      <c r="AQ138" s="185" t="str">
        <f t="shared" si="8"/>
        <v/>
      </c>
    </row>
    <row r="139" spans="1:43" s="185" customFormat="1">
      <c r="A139" s="246">
        <f t="shared" si="9"/>
        <v>0</v>
      </c>
      <c r="B139" s="16"/>
      <c r="C139" s="252"/>
      <c r="D139" s="16"/>
      <c r="E139" s="15"/>
      <c r="F139" s="41"/>
      <c r="G139" s="41"/>
      <c r="H139" s="236"/>
      <c r="I139" s="16"/>
      <c r="J139" s="41"/>
      <c r="K139" s="41"/>
      <c r="L139" s="41"/>
      <c r="M139" s="41"/>
      <c r="N139" s="41"/>
      <c r="O139" s="232">
        <f t="shared" si="10"/>
        <v>0</v>
      </c>
      <c r="P139" s="236"/>
      <c r="Q139" s="238"/>
      <c r="R139" s="238"/>
      <c r="S139" s="41"/>
      <c r="T139" s="233"/>
      <c r="U139" s="335"/>
      <c r="AJ139" s="203" t="str">
        <f>+ciselniky!K143</f>
        <v>šípky</v>
      </c>
      <c r="AK139" s="203" t="str">
        <f>+ciselniky!L143</f>
        <v>šípky</v>
      </c>
      <c r="AL139" s="203" t="str">
        <f>+ciselniky!M143</f>
        <v>I</v>
      </c>
      <c r="AM139" s="95"/>
      <c r="AN139" s="95"/>
      <c r="AO139" s="102">
        <f t="shared" si="12"/>
        <v>0</v>
      </c>
      <c r="AP139" s="185" t="str">
        <f t="shared" si="7"/>
        <v/>
      </c>
      <c r="AQ139" s="185" t="str">
        <f t="shared" si="8"/>
        <v/>
      </c>
    </row>
    <row r="140" spans="1:43" s="185" customFormat="1">
      <c r="A140" s="246">
        <f t="shared" si="9"/>
        <v>0</v>
      </c>
      <c r="B140" s="16"/>
      <c r="C140" s="252"/>
      <c r="D140" s="16"/>
      <c r="E140" s="15"/>
      <c r="F140" s="41"/>
      <c r="G140" s="41"/>
      <c r="H140" s="236"/>
      <c r="I140" s="16"/>
      <c r="J140" s="41"/>
      <c r="K140" s="41"/>
      <c r="L140" s="41"/>
      <c r="M140" s="41"/>
      <c r="N140" s="41"/>
      <c r="O140" s="232">
        <f t="shared" si="10"/>
        <v>0</v>
      </c>
      <c r="P140" s="236"/>
      <c r="Q140" s="238"/>
      <c r="R140" s="238"/>
      <c r="S140" s="41"/>
      <c r="T140" s="233"/>
      <c r="U140" s="335"/>
      <c r="AJ140" s="203" t="str">
        <f>+ciselniky!K144</f>
        <v>športové lezenie</v>
      </c>
      <c r="AK140" s="203" t="str">
        <f>+ciselniky!L144</f>
        <v>športové lezenie</v>
      </c>
      <c r="AL140" s="203" t="str">
        <f>+ciselniky!M144</f>
        <v>I</v>
      </c>
      <c r="AM140" s="95"/>
      <c r="AN140" s="95"/>
      <c r="AO140" s="102">
        <f t="shared" si="12"/>
        <v>0</v>
      </c>
      <c r="AP140" s="185" t="str">
        <f t="shared" si="7"/>
        <v/>
      </c>
      <c r="AQ140" s="185" t="str">
        <f t="shared" si="8"/>
        <v/>
      </c>
    </row>
    <row r="141" spans="1:43" s="185" customFormat="1">
      <c r="A141" s="246">
        <f t="shared" si="9"/>
        <v>0</v>
      </c>
      <c r="B141" s="16"/>
      <c r="C141" s="252"/>
      <c r="D141" s="16"/>
      <c r="E141" s="15"/>
      <c r="F141" s="41"/>
      <c r="G141" s="41"/>
      <c r="H141" s="236"/>
      <c r="I141" s="16"/>
      <c r="J141" s="41"/>
      <c r="K141" s="41"/>
      <c r="L141" s="41"/>
      <c r="M141" s="41"/>
      <c r="N141" s="41"/>
      <c r="O141" s="232">
        <f t="shared" si="10"/>
        <v>0</v>
      </c>
      <c r="P141" s="236"/>
      <c r="Q141" s="238"/>
      <c r="R141" s="238"/>
      <c r="S141" s="41"/>
      <c r="T141" s="233"/>
      <c r="U141" s="335"/>
      <c r="AJ141" s="203" t="str">
        <f>+ciselniky!K145</f>
        <v>športové rybárstvo</v>
      </c>
      <c r="AK141" s="203" t="str">
        <f>+ciselniky!L145</f>
        <v>lov rýb s udicou - feeder</v>
      </c>
      <c r="AL141" s="203" t="str">
        <f>+ciselniky!M145</f>
        <v>I</v>
      </c>
      <c r="AM141" s="95"/>
      <c r="AN141" s="95"/>
      <c r="AO141" s="102">
        <f t="shared" si="12"/>
        <v>0</v>
      </c>
      <c r="AP141" s="185" t="str">
        <f t="shared" si="7"/>
        <v/>
      </c>
      <c r="AQ141" s="185" t="str">
        <f t="shared" si="8"/>
        <v/>
      </c>
    </row>
    <row r="142" spans="1:43" s="185" customFormat="1">
      <c r="A142" s="246">
        <f t="shared" si="9"/>
        <v>0</v>
      </c>
      <c r="B142" s="16"/>
      <c r="C142" s="252"/>
      <c r="D142" s="16"/>
      <c r="E142" s="15"/>
      <c r="F142" s="41"/>
      <c r="G142" s="41"/>
      <c r="H142" s="236"/>
      <c r="I142" s="16"/>
      <c r="J142" s="41"/>
      <c r="K142" s="41"/>
      <c r="L142" s="41"/>
      <c r="M142" s="41"/>
      <c r="N142" s="41"/>
      <c r="O142" s="232">
        <f t="shared" si="10"/>
        <v>0</v>
      </c>
      <c r="P142" s="236"/>
      <c r="Q142" s="238"/>
      <c r="R142" s="238"/>
      <c r="S142" s="41"/>
      <c r="T142" s="233"/>
      <c r="U142" s="335"/>
      <c r="AJ142" s="203" t="str">
        <f>+ciselniky!K146</f>
        <v>športové rybárstvo</v>
      </c>
      <c r="AK142" s="203" t="str">
        <f>+ciselniky!L146</f>
        <v>lov rýb s udicou - mucha</v>
      </c>
      <c r="AL142" s="203" t="str">
        <f>+ciselniky!M146</f>
        <v>I</v>
      </c>
      <c r="AM142" s="95"/>
      <c r="AN142" s="95"/>
      <c r="AO142" s="102">
        <f t="shared" si="12"/>
        <v>0</v>
      </c>
      <c r="AP142" s="185" t="str">
        <f t="shared" si="7"/>
        <v/>
      </c>
      <c r="AQ142" s="185" t="str">
        <f t="shared" si="8"/>
        <v/>
      </c>
    </row>
    <row r="143" spans="1:43" s="185" customFormat="1">
      <c r="A143" s="246">
        <f t="shared" si="9"/>
        <v>0</v>
      </c>
      <c r="B143" s="16"/>
      <c r="C143" s="252"/>
      <c r="D143" s="16"/>
      <c r="E143" s="15"/>
      <c r="F143" s="41"/>
      <c r="G143" s="41"/>
      <c r="H143" s="236"/>
      <c r="I143" s="16"/>
      <c r="J143" s="41"/>
      <c r="K143" s="41"/>
      <c r="L143" s="41"/>
      <c r="M143" s="41"/>
      <c r="N143" s="41"/>
      <c r="O143" s="232">
        <f t="shared" si="10"/>
        <v>0</v>
      </c>
      <c r="P143" s="236"/>
      <c r="Q143" s="238"/>
      <c r="R143" s="238"/>
      <c r="S143" s="41"/>
      <c r="T143" s="233"/>
      <c r="U143" s="335"/>
      <c r="AJ143" s="203" t="str">
        <f>+ciselniky!K147</f>
        <v>športové rybárstvo</v>
      </c>
      <c r="AK143" s="203" t="str">
        <f>+ciselniky!L147</f>
        <v>lov rýb s udicou - plávaná</v>
      </c>
      <c r="AL143" s="203" t="str">
        <f>+ciselniky!M147</f>
        <v>I</v>
      </c>
      <c r="AM143" s="95"/>
      <c r="AN143" s="95"/>
      <c r="AO143" s="102">
        <f t="shared" si="12"/>
        <v>0</v>
      </c>
      <c r="AP143" s="185" t="str">
        <f t="shared" si="7"/>
        <v/>
      </c>
      <c r="AQ143" s="185" t="str">
        <f t="shared" si="8"/>
        <v/>
      </c>
    </row>
    <row r="144" spans="1:43" s="185" customFormat="1">
      <c r="A144" s="246">
        <f t="shared" si="9"/>
        <v>0</v>
      </c>
      <c r="B144" s="16"/>
      <c r="C144" s="252"/>
      <c r="D144" s="16"/>
      <c r="E144" s="15"/>
      <c r="F144" s="41"/>
      <c r="G144" s="41"/>
      <c r="H144" s="236"/>
      <c r="I144" s="16"/>
      <c r="J144" s="41"/>
      <c r="K144" s="41"/>
      <c r="L144" s="41"/>
      <c r="M144" s="41"/>
      <c r="N144" s="41"/>
      <c r="O144" s="232">
        <f t="shared" si="10"/>
        <v>0</v>
      </c>
      <c r="P144" s="236"/>
      <c r="Q144" s="238"/>
      <c r="R144" s="238"/>
      <c r="S144" s="41"/>
      <c r="T144" s="233"/>
      <c r="U144" s="335"/>
      <c r="AJ144" s="203" t="str">
        <f>+ciselniky!K148</f>
        <v>športové rybárstvo</v>
      </c>
      <c r="AK144" s="203" t="str">
        <f>+ciselniky!L148</f>
        <v>lov rýb s udicou - prívlač</v>
      </c>
      <c r="AL144" s="203" t="str">
        <f>+ciselniky!M148</f>
        <v>I</v>
      </c>
      <c r="AM144" s="95"/>
      <c r="AN144" s="95"/>
      <c r="AO144" s="102">
        <f t="shared" si="12"/>
        <v>0</v>
      </c>
      <c r="AP144" s="185" t="str">
        <f t="shared" si="7"/>
        <v/>
      </c>
      <c r="AQ144" s="185" t="str">
        <f t="shared" si="8"/>
        <v/>
      </c>
    </row>
    <row r="145" spans="1:43" s="185" customFormat="1">
      <c r="A145" s="246">
        <f t="shared" si="9"/>
        <v>0</v>
      </c>
      <c r="B145" s="16"/>
      <c r="C145" s="252"/>
      <c r="D145" s="16"/>
      <c r="E145" s="15"/>
      <c r="F145" s="41"/>
      <c r="G145" s="41"/>
      <c r="H145" s="236"/>
      <c r="I145" s="16"/>
      <c r="J145" s="41"/>
      <c r="K145" s="41"/>
      <c r="L145" s="41"/>
      <c r="M145" s="41"/>
      <c r="N145" s="41"/>
      <c r="O145" s="232">
        <f t="shared" si="10"/>
        <v>0</v>
      </c>
      <c r="P145" s="236"/>
      <c r="Q145" s="238"/>
      <c r="R145" s="238"/>
      <c r="S145" s="41"/>
      <c r="T145" s="233"/>
      <c r="U145" s="335"/>
      <c r="AJ145" s="203" t="str">
        <f>+ciselniky!K149</f>
        <v>športové rybárstvo</v>
      </c>
      <c r="AK145" s="203" t="str">
        <f>+ciselniky!L149</f>
        <v>lov rýb s udicou - kapor</v>
      </c>
      <c r="AL145" s="203" t="str">
        <f>+ciselniky!M149</f>
        <v>I</v>
      </c>
      <c r="AM145" s="95"/>
      <c r="AN145" s="95"/>
      <c r="AO145" s="102">
        <f t="shared" si="12"/>
        <v>0</v>
      </c>
      <c r="AP145" s="185" t="str">
        <f t="shared" si="7"/>
        <v/>
      </c>
      <c r="AQ145" s="185" t="str">
        <f t="shared" si="8"/>
        <v/>
      </c>
    </row>
    <row r="146" spans="1:43" s="185" customFormat="1">
      <c r="A146" s="246">
        <f t="shared" si="9"/>
        <v>0</v>
      </c>
      <c r="B146" s="16"/>
      <c r="C146" s="252"/>
      <c r="D146" s="16"/>
      <c r="E146" s="15"/>
      <c r="F146" s="41"/>
      <c r="G146" s="41"/>
      <c r="H146" s="236"/>
      <c r="I146" s="16"/>
      <c r="J146" s="41"/>
      <c r="K146" s="41"/>
      <c r="L146" s="41"/>
      <c r="M146" s="41"/>
      <c r="N146" s="41"/>
      <c r="O146" s="232">
        <f t="shared" si="10"/>
        <v>0</v>
      </c>
      <c r="P146" s="236"/>
      <c r="Q146" s="238"/>
      <c r="R146" s="238"/>
      <c r="S146" s="41"/>
      <c r="T146" s="233"/>
      <c r="U146" s="335"/>
      <c r="AJ146" s="203" t="str">
        <f>+ciselniky!K150</f>
        <v>športy s lietajúcim diskom</v>
      </c>
      <c r="AK146" s="203" t="str">
        <f>+ciselniky!L150</f>
        <v>discgolf</v>
      </c>
      <c r="AL146" s="203" t="str">
        <f>+ciselniky!M150</f>
        <v>I</v>
      </c>
      <c r="AM146" s="95"/>
      <c r="AN146" s="95"/>
      <c r="AO146" s="102">
        <f t="shared" si="12"/>
        <v>0</v>
      </c>
      <c r="AP146" s="185" t="str">
        <f t="shared" si="7"/>
        <v/>
      </c>
      <c r="AQ146" s="185" t="str">
        <f t="shared" si="8"/>
        <v/>
      </c>
    </row>
    <row r="147" spans="1:43" s="185" customFormat="1">
      <c r="A147" s="246">
        <f t="shared" si="9"/>
        <v>0</v>
      </c>
      <c r="B147" s="16"/>
      <c r="C147" s="252"/>
      <c r="D147" s="16"/>
      <c r="E147" s="15"/>
      <c r="F147" s="41"/>
      <c r="G147" s="41"/>
      <c r="H147" s="236"/>
      <c r="I147" s="16"/>
      <c r="J147" s="41"/>
      <c r="K147" s="41"/>
      <c r="L147" s="41"/>
      <c r="M147" s="41"/>
      <c r="N147" s="41"/>
      <c r="O147" s="232">
        <f t="shared" si="10"/>
        <v>0</v>
      </c>
      <c r="P147" s="236"/>
      <c r="Q147" s="238"/>
      <c r="R147" s="238"/>
      <c r="S147" s="41"/>
      <c r="T147" s="233"/>
      <c r="U147" s="335"/>
      <c r="AJ147" s="203" t="str">
        <f>+ciselniky!K151</f>
        <v>športy s lietajúcim diskom</v>
      </c>
      <c r="AK147" s="203" t="str">
        <f>+ciselniky!L151</f>
        <v>freestyle (volný štýl)</v>
      </c>
      <c r="AL147" s="203" t="str">
        <f>+ciselniky!M151</f>
        <v>I</v>
      </c>
      <c r="AM147" s="95"/>
      <c r="AN147" s="95"/>
      <c r="AO147" s="102">
        <f t="shared" si="12"/>
        <v>0</v>
      </c>
      <c r="AP147" s="185" t="str">
        <f t="shared" si="7"/>
        <v/>
      </c>
      <c r="AQ147" s="185" t="str">
        <f t="shared" si="8"/>
        <v/>
      </c>
    </row>
    <row r="148" spans="1:43" s="185" customFormat="1">
      <c r="A148" s="246">
        <f t="shared" si="9"/>
        <v>0</v>
      </c>
      <c r="B148" s="16"/>
      <c r="C148" s="252"/>
      <c r="D148" s="16"/>
      <c r="E148" s="15"/>
      <c r="F148" s="41"/>
      <c r="G148" s="41"/>
      <c r="H148" s="236"/>
      <c r="I148" s="16"/>
      <c r="J148" s="41"/>
      <c r="K148" s="41"/>
      <c r="L148" s="41"/>
      <c r="M148" s="41"/>
      <c r="N148" s="41"/>
      <c r="O148" s="232">
        <f t="shared" si="10"/>
        <v>0</v>
      </c>
      <c r="P148" s="236"/>
      <c r="Q148" s="238"/>
      <c r="R148" s="238"/>
      <c r="S148" s="41"/>
      <c r="T148" s="233"/>
      <c r="U148" s="335"/>
      <c r="AJ148" s="203" t="str">
        <f>+ciselniky!K152</f>
        <v>taekwondo</v>
      </c>
      <c r="AK148" s="203" t="str">
        <f>+ciselniky!L152</f>
        <v>taekwondo</v>
      </c>
      <c r="AL148" s="203" t="str">
        <f>+ciselniky!M152</f>
        <v>I</v>
      </c>
      <c r="AM148" s="95"/>
      <c r="AN148" s="95"/>
      <c r="AO148" s="102">
        <f t="shared" si="12"/>
        <v>0</v>
      </c>
      <c r="AP148" s="185" t="str">
        <f t="shared" si="7"/>
        <v/>
      </c>
      <c r="AQ148" s="185" t="str">
        <f t="shared" si="8"/>
        <v/>
      </c>
    </row>
    <row r="149" spans="1:43" s="185" customFormat="1">
      <c r="A149" s="246">
        <f t="shared" si="9"/>
        <v>0</v>
      </c>
      <c r="B149" s="16"/>
      <c r="C149" s="252"/>
      <c r="D149" s="16"/>
      <c r="E149" s="15"/>
      <c r="F149" s="41"/>
      <c r="G149" s="41"/>
      <c r="H149" s="236"/>
      <c r="I149" s="16"/>
      <c r="J149" s="41"/>
      <c r="K149" s="41"/>
      <c r="L149" s="41"/>
      <c r="M149" s="41"/>
      <c r="N149" s="41"/>
      <c r="O149" s="232">
        <f t="shared" si="10"/>
        <v>0</v>
      </c>
      <c r="P149" s="236"/>
      <c r="Q149" s="238"/>
      <c r="R149" s="238"/>
      <c r="S149" s="41"/>
      <c r="T149" s="233"/>
      <c r="U149" s="335"/>
      <c r="AJ149" s="203" t="str">
        <f>+ciselniky!K153</f>
        <v>tanečný šport</v>
      </c>
      <c r="AK149" s="203" t="str">
        <f>+ciselniky!L153</f>
        <v>tanečný šport</v>
      </c>
      <c r="AL149" s="203" t="str">
        <f>+ciselniky!M153</f>
        <v>I</v>
      </c>
      <c r="AM149" s="95"/>
      <c r="AN149" s="95"/>
      <c r="AO149" s="102">
        <f t="shared" si="12"/>
        <v>0</v>
      </c>
      <c r="AP149" s="185" t="str">
        <f t="shared" si="7"/>
        <v/>
      </c>
      <c r="AQ149" s="185" t="str">
        <f t="shared" si="8"/>
        <v/>
      </c>
    </row>
    <row r="150" spans="1:43" s="185" customFormat="1">
      <c r="A150" s="246">
        <f t="shared" si="9"/>
        <v>0</v>
      </c>
      <c r="B150" s="16"/>
      <c r="C150" s="252"/>
      <c r="D150" s="16"/>
      <c r="E150" s="15"/>
      <c r="F150" s="41"/>
      <c r="G150" s="41"/>
      <c r="H150" s="236"/>
      <c r="I150" s="16"/>
      <c r="J150" s="41"/>
      <c r="K150" s="41"/>
      <c r="L150" s="41"/>
      <c r="M150" s="41"/>
      <c r="N150" s="41"/>
      <c r="O150" s="232">
        <f t="shared" si="10"/>
        <v>0</v>
      </c>
      <c r="P150" s="236"/>
      <c r="Q150" s="238"/>
      <c r="R150" s="238"/>
      <c r="S150" s="41"/>
      <c r="T150" s="233"/>
      <c r="U150" s="335"/>
      <c r="AJ150" s="203" t="str">
        <f>+ciselniky!K154</f>
        <v>tanečný šport</v>
      </c>
      <c r="AK150" s="203" t="str">
        <f>+ciselniky!L154</f>
        <v>akrobatický rokenrol</v>
      </c>
      <c r="AL150" s="203" t="str">
        <f>+ciselniky!M154</f>
        <v>I</v>
      </c>
      <c r="AM150" s="95"/>
      <c r="AN150" s="95"/>
      <c r="AO150" s="102">
        <f t="shared" si="12"/>
        <v>0</v>
      </c>
      <c r="AP150" s="185" t="str">
        <f t="shared" si="7"/>
        <v/>
      </c>
      <c r="AQ150" s="185" t="str">
        <f t="shared" si="8"/>
        <v/>
      </c>
    </row>
    <row r="151" spans="1:43" s="185" customFormat="1">
      <c r="A151" s="246">
        <f t="shared" si="9"/>
        <v>0</v>
      </c>
      <c r="B151" s="16"/>
      <c r="C151" s="252"/>
      <c r="D151" s="16"/>
      <c r="E151" s="15"/>
      <c r="F151" s="41"/>
      <c r="G151" s="41"/>
      <c r="H151" s="236"/>
      <c r="I151" s="16"/>
      <c r="J151" s="41"/>
      <c r="K151" s="41"/>
      <c r="L151" s="41"/>
      <c r="M151" s="41"/>
      <c r="N151" s="41"/>
      <c r="O151" s="232">
        <f t="shared" si="10"/>
        <v>0</v>
      </c>
      <c r="P151" s="236"/>
      <c r="Q151" s="238"/>
      <c r="R151" s="238"/>
      <c r="S151" s="41"/>
      <c r="T151" s="233"/>
      <c r="U151" s="335"/>
      <c r="AJ151" s="203" t="str">
        <f>+ciselniky!K155</f>
        <v>tanečný šport</v>
      </c>
      <c r="AK151" s="203" t="str">
        <f>+ciselniky!L155</f>
        <v>breaking</v>
      </c>
      <c r="AL151" s="203" t="str">
        <f>+ciselniky!M155</f>
        <v>I</v>
      </c>
      <c r="AM151" s="95"/>
      <c r="AN151" s="95"/>
      <c r="AO151" s="102">
        <f t="shared" si="12"/>
        <v>0</v>
      </c>
      <c r="AP151" s="185" t="str">
        <f t="shared" si="7"/>
        <v/>
      </c>
      <c r="AQ151" s="185" t="str">
        <f t="shared" si="8"/>
        <v/>
      </c>
    </row>
    <row r="152" spans="1:43" s="185" customFormat="1">
      <c r="A152" s="246">
        <f t="shared" si="9"/>
        <v>0</v>
      </c>
      <c r="B152" s="16"/>
      <c r="C152" s="252"/>
      <c r="D152" s="16"/>
      <c r="E152" s="15"/>
      <c r="F152" s="41"/>
      <c r="G152" s="41"/>
      <c r="H152" s="236"/>
      <c r="I152" s="16"/>
      <c r="J152" s="41"/>
      <c r="K152" s="41"/>
      <c r="L152" s="41"/>
      <c r="M152" s="41"/>
      <c r="N152" s="41"/>
      <c r="O152" s="232">
        <f t="shared" si="10"/>
        <v>0</v>
      </c>
      <c r="P152" s="236"/>
      <c r="Q152" s="238"/>
      <c r="R152" s="238"/>
      <c r="S152" s="41"/>
      <c r="T152" s="233"/>
      <c r="U152" s="335"/>
      <c r="AJ152" s="203" t="str">
        <f>+ciselniky!K156</f>
        <v>tanečný šport</v>
      </c>
      <c r="AK152" s="203" t="str">
        <f>+ciselniky!L156</f>
        <v>trendové tance</v>
      </c>
      <c r="AL152" s="203" t="str">
        <f>+ciselniky!M156</f>
        <v>I</v>
      </c>
      <c r="AM152" s="95"/>
      <c r="AN152" s="95"/>
      <c r="AO152" s="102">
        <f t="shared" si="12"/>
        <v>0</v>
      </c>
      <c r="AP152" s="185" t="str">
        <f t="shared" si="7"/>
        <v/>
      </c>
      <c r="AQ152" s="185" t="str">
        <f t="shared" si="8"/>
        <v/>
      </c>
    </row>
    <row r="153" spans="1:43" s="185" customFormat="1">
      <c r="A153" s="246">
        <f t="shared" si="9"/>
        <v>0</v>
      </c>
      <c r="B153" s="16"/>
      <c r="C153" s="252"/>
      <c r="D153" s="16"/>
      <c r="E153" s="15"/>
      <c r="F153" s="41"/>
      <c r="G153" s="41"/>
      <c r="H153" s="236"/>
      <c r="I153" s="16"/>
      <c r="J153" s="41"/>
      <c r="K153" s="41"/>
      <c r="L153" s="41"/>
      <c r="M153" s="41"/>
      <c r="N153" s="41"/>
      <c r="O153" s="232">
        <f t="shared" si="10"/>
        <v>0</v>
      </c>
      <c r="P153" s="236"/>
      <c r="Q153" s="238"/>
      <c r="R153" s="238"/>
      <c r="S153" s="41"/>
      <c r="T153" s="233"/>
      <c r="U153" s="335"/>
      <c r="AJ153" s="203" t="str">
        <f>+ciselniky!K157</f>
        <v>tenis</v>
      </c>
      <c r="AK153" s="203" t="str">
        <f>+ciselniky!L157</f>
        <v>tenis</v>
      </c>
      <c r="AL153" s="203" t="str">
        <f>+ciselniky!M157</f>
        <v>I</v>
      </c>
      <c r="AM153" s="95"/>
      <c r="AN153" s="95"/>
      <c r="AO153" s="102">
        <f t="shared" si="12"/>
        <v>0</v>
      </c>
      <c r="AP153" s="185" t="str">
        <f t="shared" si="7"/>
        <v/>
      </c>
      <c r="AQ153" s="185" t="str">
        <f t="shared" si="8"/>
        <v/>
      </c>
    </row>
    <row r="154" spans="1:43" s="185" customFormat="1">
      <c r="A154" s="246">
        <f t="shared" si="9"/>
        <v>0</v>
      </c>
      <c r="B154" s="16"/>
      <c r="C154" s="252"/>
      <c r="D154" s="16"/>
      <c r="E154" s="15"/>
      <c r="F154" s="41"/>
      <c r="G154" s="41"/>
      <c r="H154" s="236"/>
      <c r="I154" s="16"/>
      <c r="J154" s="41"/>
      <c r="K154" s="41"/>
      <c r="L154" s="41"/>
      <c r="M154" s="41"/>
      <c r="N154" s="41"/>
      <c r="O154" s="232">
        <f t="shared" si="10"/>
        <v>0</v>
      </c>
      <c r="P154" s="236"/>
      <c r="Q154" s="238"/>
      <c r="R154" s="238"/>
      <c r="S154" s="41"/>
      <c r="T154" s="233"/>
      <c r="U154" s="335"/>
      <c r="AJ154" s="203" t="str">
        <f>+ciselniky!K158</f>
        <v>teqball</v>
      </c>
      <c r="AK154" s="203" t="str">
        <f>+ciselniky!L158</f>
        <v>teqball</v>
      </c>
      <c r="AL154" s="203" t="str">
        <f>+ciselniky!M158</f>
        <v>I</v>
      </c>
      <c r="AM154" s="95"/>
      <c r="AN154" s="95"/>
      <c r="AO154" s="102">
        <f t="shared" si="12"/>
        <v>0</v>
      </c>
      <c r="AP154" s="185" t="str">
        <f t="shared" si="7"/>
        <v/>
      </c>
      <c r="AQ154" s="185" t="str">
        <f t="shared" si="8"/>
        <v/>
      </c>
    </row>
    <row r="155" spans="1:43" s="185" customFormat="1">
      <c r="A155" s="246">
        <f t="shared" si="9"/>
        <v>0</v>
      </c>
      <c r="B155" s="16"/>
      <c r="C155" s="252"/>
      <c r="D155" s="16"/>
      <c r="E155" s="15"/>
      <c r="F155" s="41"/>
      <c r="G155" s="41"/>
      <c r="H155" s="236"/>
      <c r="I155" s="16"/>
      <c r="J155" s="41"/>
      <c r="K155" s="41"/>
      <c r="L155" s="41"/>
      <c r="M155" s="41"/>
      <c r="N155" s="41"/>
      <c r="O155" s="232">
        <f t="shared" si="10"/>
        <v>0</v>
      </c>
      <c r="P155" s="236"/>
      <c r="Q155" s="238"/>
      <c r="R155" s="238"/>
      <c r="S155" s="41"/>
      <c r="T155" s="233"/>
      <c r="U155" s="335"/>
      <c r="AJ155" s="203" t="str">
        <f>+ciselniky!K159</f>
        <v>thajský box</v>
      </c>
      <c r="AK155" s="203" t="str">
        <f>+ciselniky!L159</f>
        <v>thajský box</v>
      </c>
      <c r="AL155" s="203" t="str">
        <f>+ciselniky!M159</f>
        <v>I</v>
      </c>
      <c r="AM155" s="95"/>
      <c r="AN155" s="95"/>
      <c r="AO155" s="102">
        <f t="shared" si="12"/>
        <v>0</v>
      </c>
      <c r="AP155" s="185" t="str">
        <f t="shared" si="7"/>
        <v/>
      </c>
      <c r="AQ155" s="185" t="str">
        <f t="shared" si="8"/>
        <v/>
      </c>
    </row>
    <row r="156" spans="1:43" s="185" customFormat="1">
      <c r="A156" s="246">
        <f t="shared" si="9"/>
        <v>0</v>
      </c>
      <c r="B156" s="16"/>
      <c r="C156" s="252"/>
      <c r="D156" s="16"/>
      <c r="E156" s="15"/>
      <c r="F156" s="41"/>
      <c r="G156" s="41"/>
      <c r="H156" s="236"/>
      <c r="I156" s="16"/>
      <c r="J156" s="41"/>
      <c r="K156" s="41"/>
      <c r="L156" s="41"/>
      <c r="M156" s="41"/>
      <c r="N156" s="41"/>
      <c r="O156" s="232">
        <f t="shared" si="10"/>
        <v>0</v>
      </c>
      <c r="P156" s="236"/>
      <c r="Q156" s="238"/>
      <c r="R156" s="238"/>
      <c r="S156" s="41"/>
      <c r="T156" s="233"/>
      <c r="U156" s="335"/>
      <c r="AJ156" s="203" t="str">
        <f>+ciselniky!K160</f>
        <v>triatlon</v>
      </c>
      <c r="AK156" s="203" t="str">
        <f>+ciselniky!L160</f>
        <v>triatlon</v>
      </c>
      <c r="AL156" s="203" t="str">
        <f>+ciselniky!M160</f>
        <v>I</v>
      </c>
      <c r="AM156" s="95"/>
      <c r="AN156" s="95"/>
      <c r="AO156" s="102">
        <f t="shared" si="12"/>
        <v>0</v>
      </c>
      <c r="AP156" s="185" t="str">
        <f t="shared" si="7"/>
        <v/>
      </c>
      <c r="AQ156" s="185" t="str">
        <f t="shared" si="8"/>
        <v/>
      </c>
    </row>
    <row r="157" spans="1:43" s="185" customFormat="1">
      <c r="A157" s="246">
        <f t="shared" si="9"/>
        <v>0</v>
      </c>
      <c r="B157" s="16"/>
      <c r="C157" s="252"/>
      <c r="D157" s="16"/>
      <c r="E157" s="15"/>
      <c r="F157" s="41"/>
      <c r="G157" s="41"/>
      <c r="H157" s="236"/>
      <c r="I157" s="16"/>
      <c r="J157" s="41"/>
      <c r="K157" s="41"/>
      <c r="L157" s="41"/>
      <c r="M157" s="41"/>
      <c r="N157" s="41"/>
      <c r="O157" s="232">
        <f t="shared" si="10"/>
        <v>0</v>
      </c>
      <c r="P157" s="236"/>
      <c r="Q157" s="238"/>
      <c r="R157" s="238"/>
      <c r="S157" s="41"/>
      <c r="T157" s="233"/>
      <c r="U157" s="335"/>
      <c r="AJ157" s="203" t="str">
        <f>+ciselniky!K161</f>
        <v>triatlon</v>
      </c>
      <c r="AK157" s="203" t="str">
        <f>+ciselniky!L161</f>
        <v>triatlon - multišport</v>
      </c>
      <c r="AL157" s="203" t="str">
        <f>+ciselniky!M161</f>
        <v>I</v>
      </c>
      <c r="AM157" s="95"/>
      <c r="AN157" s="95"/>
      <c r="AO157" s="102">
        <f t="shared" si="12"/>
        <v>0</v>
      </c>
      <c r="AP157" s="185" t="str">
        <f t="shared" ref="AP157:AP220" si="13">+IFERROR(VLOOKUP($AO161,$AO$1:$AU$17,2,0),"")</f>
        <v/>
      </c>
      <c r="AQ157" s="185" t="str">
        <f t="shared" ref="AQ157:AQ220" si="14">+IFERROR(VLOOKUP($AO161,$AO$1:$AU$17,3,0),"")</f>
        <v/>
      </c>
    </row>
    <row r="158" spans="1:43" s="185" customFormat="1">
      <c r="A158" s="246">
        <f t="shared" ref="A158:A221" si="15">$C$6</f>
        <v>0</v>
      </c>
      <c r="B158" s="16"/>
      <c r="C158" s="252"/>
      <c r="D158" s="16"/>
      <c r="E158" s="15"/>
      <c r="F158" s="41"/>
      <c r="G158" s="41"/>
      <c r="H158" s="236"/>
      <c r="I158" s="16"/>
      <c r="J158" s="41"/>
      <c r="K158" s="41"/>
      <c r="L158" s="41"/>
      <c r="M158" s="41"/>
      <c r="N158" s="41"/>
      <c r="O158" s="232">
        <f t="shared" ref="O158:O221" si="16">+M158-N158</f>
        <v>0</v>
      </c>
      <c r="P158" s="236"/>
      <c r="Q158" s="238"/>
      <c r="R158" s="238"/>
      <c r="S158" s="41"/>
      <c r="T158" s="233"/>
      <c r="U158" s="335"/>
      <c r="AJ158" s="203" t="str">
        <f>+ciselniky!K162</f>
        <v>veslovanie</v>
      </c>
      <c r="AK158" s="203" t="str">
        <f>+ciselniky!L162</f>
        <v>veslovanie</v>
      </c>
      <c r="AL158" s="203" t="str">
        <f>+ciselniky!M162</f>
        <v>I</v>
      </c>
      <c r="AM158" s="95"/>
      <c r="AN158" s="95"/>
      <c r="AO158" s="102">
        <f t="shared" si="12"/>
        <v>0</v>
      </c>
      <c r="AP158" s="185" t="str">
        <f t="shared" si="13"/>
        <v/>
      </c>
      <c r="AQ158" s="185" t="str">
        <f t="shared" si="14"/>
        <v/>
      </c>
    </row>
    <row r="159" spans="1:43" s="185" customFormat="1">
      <c r="A159" s="246">
        <f t="shared" si="15"/>
        <v>0</v>
      </c>
      <c r="B159" s="16"/>
      <c r="C159" s="252"/>
      <c r="D159" s="16"/>
      <c r="E159" s="15"/>
      <c r="F159" s="41"/>
      <c r="G159" s="41"/>
      <c r="H159" s="236"/>
      <c r="I159" s="16"/>
      <c r="J159" s="41"/>
      <c r="K159" s="41"/>
      <c r="L159" s="41"/>
      <c r="M159" s="41"/>
      <c r="N159" s="41"/>
      <c r="O159" s="232">
        <f t="shared" si="16"/>
        <v>0</v>
      </c>
      <c r="P159" s="236"/>
      <c r="Q159" s="238"/>
      <c r="R159" s="238"/>
      <c r="S159" s="41"/>
      <c r="T159" s="233"/>
      <c r="U159" s="335"/>
      <c r="AJ159" s="203" t="str">
        <f>+ciselniky!K163</f>
        <v>vodné lyžovanie</v>
      </c>
      <c r="AK159" s="203" t="str">
        <f>+ciselniky!L163</f>
        <v>lyžovanie barefoot</v>
      </c>
      <c r="AL159" s="203" t="str">
        <f>+ciselniky!M163</f>
        <v>I</v>
      </c>
      <c r="AM159" s="95"/>
      <c r="AN159" s="95"/>
      <c r="AO159" s="102">
        <f t="shared" si="12"/>
        <v>0</v>
      </c>
      <c r="AP159" s="185" t="str">
        <f t="shared" si="13"/>
        <v/>
      </c>
      <c r="AQ159" s="185" t="str">
        <f t="shared" si="14"/>
        <v/>
      </c>
    </row>
    <row r="160" spans="1:43" s="185" customFormat="1">
      <c r="A160" s="246">
        <f t="shared" si="15"/>
        <v>0</v>
      </c>
      <c r="B160" s="16"/>
      <c r="C160" s="252"/>
      <c r="D160" s="16"/>
      <c r="E160" s="15"/>
      <c r="F160" s="41"/>
      <c r="G160" s="41"/>
      <c r="H160" s="236"/>
      <c r="I160" s="16"/>
      <c r="J160" s="41"/>
      <c r="K160" s="41"/>
      <c r="L160" s="41"/>
      <c r="M160" s="41"/>
      <c r="N160" s="41"/>
      <c r="O160" s="232">
        <f t="shared" si="16"/>
        <v>0</v>
      </c>
      <c r="P160" s="236"/>
      <c r="Q160" s="238"/>
      <c r="R160" s="238"/>
      <c r="S160" s="41"/>
      <c r="T160" s="233"/>
      <c r="U160" s="335"/>
      <c r="AJ160" s="203" t="str">
        <f>+ciselniky!K164</f>
        <v>vodné lyžovanie</v>
      </c>
      <c r="AK160" s="203" t="str">
        <f>+ciselniky!L164</f>
        <v>rýchlostné vodné lyžovanie</v>
      </c>
      <c r="AL160" s="203" t="str">
        <f>+ciselniky!M164</f>
        <v>I</v>
      </c>
      <c r="AM160" s="95"/>
      <c r="AN160" s="95"/>
      <c r="AO160" s="102">
        <f t="shared" si="12"/>
        <v>0</v>
      </c>
      <c r="AP160" s="185" t="str">
        <f t="shared" si="13"/>
        <v/>
      </c>
      <c r="AQ160" s="185" t="str">
        <f t="shared" si="14"/>
        <v/>
      </c>
    </row>
    <row r="161" spans="1:43" s="185" customFormat="1">
      <c r="A161" s="246">
        <f t="shared" si="15"/>
        <v>0</v>
      </c>
      <c r="B161" s="16"/>
      <c r="C161" s="252"/>
      <c r="D161" s="16"/>
      <c r="E161" s="15"/>
      <c r="F161" s="41"/>
      <c r="G161" s="41"/>
      <c r="H161" s="236"/>
      <c r="I161" s="16"/>
      <c r="J161" s="41"/>
      <c r="K161" s="41"/>
      <c r="L161" s="41"/>
      <c r="M161" s="41"/>
      <c r="N161" s="41"/>
      <c r="O161" s="232">
        <f t="shared" si="16"/>
        <v>0</v>
      </c>
      <c r="P161" s="236"/>
      <c r="Q161" s="238"/>
      <c r="R161" s="238"/>
      <c r="S161" s="41"/>
      <c r="T161" s="233"/>
      <c r="U161" s="335"/>
      <c r="AJ161" s="203" t="str">
        <f>+ciselniky!K165</f>
        <v>vodné lyžovanie</v>
      </c>
      <c r="AK161" s="203" t="str">
        <f>+ciselniky!L165</f>
        <v>vodné lyžovanie za člnom</v>
      </c>
      <c r="AL161" s="203" t="str">
        <f>+ciselniky!M165</f>
        <v>I</v>
      </c>
      <c r="AM161" s="95"/>
      <c r="AN161" s="95"/>
      <c r="AO161" s="102">
        <f t="shared" ref="AO161:AO192" si="17">+E157</f>
        <v>0</v>
      </c>
      <c r="AP161" s="185" t="str">
        <f t="shared" si="13"/>
        <v/>
      </c>
      <c r="AQ161" s="185" t="str">
        <f t="shared" si="14"/>
        <v/>
      </c>
    </row>
    <row r="162" spans="1:43" s="185" customFormat="1">
      <c r="A162" s="246">
        <f t="shared" si="15"/>
        <v>0</v>
      </c>
      <c r="B162" s="16"/>
      <c r="C162" s="252"/>
      <c r="D162" s="16"/>
      <c r="E162" s="15"/>
      <c r="F162" s="41"/>
      <c r="G162" s="41"/>
      <c r="H162" s="236"/>
      <c r="I162" s="16"/>
      <c r="J162" s="41"/>
      <c r="K162" s="41"/>
      <c r="L162" s="41"/>
      <c r="M162" s="41"/>
      <c r="N162" s="41"/>
      <c r="O162" s="232">
        <f t="shared" si="16"/>
        <v>0</v>
      </c>
      <c r="P162" s="236"/>
      <c r="Q162" s="238"/>
      <c r="R162" s="238"/>
      <c r="S162" s="41"/>
      <c r="T162" s="233"/>
      <c r="U162" s="335"/>
      <c r="AJ162" s="203" t="str">
        <f>+ciselniky!K166</f>
        <v>vodné lyžovanie</v>
      </c>
      <c r="AK162" s="203" t="str">
        <f>+ciselniky!L166</f>
        <v>vodné lyžovanie za vlekom</v>
      </c>
      <c r="AL162" s="203" t="str">
        <f>+ciselniky!M166</f>
        <v>I</v>
      </c>
      <c r="AM162" s="95"/>
      <c r="AN162" s="95"/>
      <c r="AO162" s="102">
        <f t="shared" si="17"/>
        <v>0</v>
      </c>
      <c r="AP162" s="185" t="str">
        <f t="shared" si="13"/>
        <v/>
      </c>
      <c r="AQ162" s="185" t="str">
        <f t="shared" si="14"/>
        <v/>
      </c>
    </row>
    <row r="163" spans="1:43" s="185" customFormat="1">
      <c r="A163" s="246">
        <f t="shared" si="15"/>
        <v>0</v>
      </c>
      <c r="B163" s="16"/>
      <c r="C163" s="252"/>
      <c r="D163" s="16"/>
      <c r="E163" s="15"/>
      <c r="F163" s="41"/>
      <c r="G163" s="41"/>
      <c r="H163" s="236"/>
      <c r="I163" s="16"/>
      <c r="J163" s="41"/>
      <c r="K163" s="41"/>
      <c r="L163" s="41"/>
      <c r="M163" s="41"/>
      <c r="N163" s="41"/>
      <c r="O163" s="232">
        <f t="shared" si="16"/>
        <v>0</v>
      </c>
      <c r="P163" s="236"/>
      <c r="Q163" s="238"/>
      <c r="R163" s="238"/>
      <c r="S163" s="41"/>
      <c r="T163" s="233"/>
      <c r="U163" s="335"/>
      <c r="AJ163" s="203" t="str">
        <f>+ciselniky!K167</f>
        <v>vodné lyžovanie</v>
      </c>
      <c r="AK163" s="203" t="str">
        <f>+ciselniky!L167</f>
        <v>wakeboard za člnom</v>
      </c>
      <c r="AL163" s="203" t="str">
        <f>+ciselniky!M167</f>
        <v>I</v>
      </c>
      <c r="AM163" s="95"/>
      <c r="AN163" s="95"/>
      <c r="AO163" s="102">
        <f t="shared" si="17"/>
        <v>0</v>
      </c>
      <c r="AP163" s="185" t="str">
        <f t="shared" si="13"/>
        <v/>
      </c>
      <c r="AQ163" s="185" t="str">
        <f t="shared" si="14"/>
        <v/>
      </c>
    </row>
    <row r="164" spans="1:43" s="185" customFormat="1">
      <c r="A164" s="246">
        <f t="shared" si="15"/>
        <v>0</v>
      </c>
      <c r="B164" s="16"/>
      <c r="C164" s="252"/>
      <c r="D164" s="16"/>
      <c r="E164" s="15"/>
      <c r="F164" s="41"/>
      <c r="G164" s="41"/>
      <c r="H164" s="236"/>
      <c r="I164" s="16"/>
      <c r="J164" s="41"/>
      <c r="K164" s="41"/>
      <c r="L164" s="41"/>
      <c r="M164" s="41"/>
      <c r="N164" s="41"/>
      <c r="O164" s="232">
        <f t="shared" si="16"/>
        <v>0</v>
      </c>
      <c r="P164" s="236"/>
      <c r="Q164" s="238"/>
      <c r="R164" s="238"/>
      <c r="S164" s="41"/>
      <c r="T164" s="233"/>
      <c r="U164" s="335"/>
      <c r="AJ164" s="203" t="str">
        <f>+ciselniky!K168</f>
        <v>vodné lyžovanie</v>
      </c>
      <c r="AK164" s="203" t="str">
        <f>+ciselniky!L168</f>
        <v>wakeboard za vlekom</v>
      </c>
      <c r="AL164" s="203" t="str">
        <f>+ciselniky!M168</f>
        <v>I</v>
      </c>
      <c r="AM164" s="95"/>
      <c r="AN164" s="95"/>
      <c r="AO164" s="102">
        <f t="shared" si="17"/>
        <v>0</v>
      </c>
      <c r="AP164" s="185" t="str">
        <f t="shared" si="13"/>
        <v/>
      </c>
      <c r="AQ164" s="185" t="str">
        <f t="shared" si="14"/>
        <v/>
      </c>
    </row>
    <row r="165" spans="1:43" s="185" customFormat="1">
      <c r="A165" s="246">
        <f t="shared" si="15"/>
        <v>0</v>
      </c>
      <c r="B165" s="16"/>
      <c r="C165" s="252"/>
      <c r="D165" s="16"/>
      <c r="E165" s="15"/>
      <c r="F165" s="41"/>
      <c r="G165" s="41"/>
      <c r="H165" s="236"/>
      <c r="I165" s="16"/>
      <c r="J165" s="41"/>
      <c r="K165" s="41"/>
      <c r="L165" s="41"/>
      <c r="M165" s="41"/>
      <c r="N165" s="41"/>
      <c r="O165" s="232">
        <f t="shared" si="16"/>
        <v>0</v>
      </c>
      <c r="P165" s="236"/>
      <c r="Q165" s="238"/>
      <c r="R165" s="238"/>
      <c r="S165" s="41"/>
      <c r="T165" s="233"/>
      <c r="U165" s="335"/>
      <c r="AJ165" s="203" t="str">
        <f>+ciselniky!K169</f>
        <v>vodný motorizmus</v>
      </c>
      <c r="AK165" s="203" t="str">
        <f>+ciselniky!L169</f>
        <v>vodné skútre</v>
      </c>
      <c r="AL165" s="203" t="str">
        <f>+ciselniky!M169</f>
        <v>I</v>
      </c>
      <c r="AM165" s="95"/>
      <c r="AN165" s="95"/>
      <c r="AO165" s="102">
        <f t="shared" si="17"/>
        <v>0</v>
      </c>
      <c r="AP165" s="185" t="str">
        <f t="shared" si="13"/>
        <v/>
      </c>
      <c r="AQ165" s="185" t="str">
        <f t="shared" si="14"/>
        <v/>
      </c>
    </row>
    <row r="166" spans="1:43" s="185" customFormat="1">
      <c r="A166" s="246">
        <f t="shared" si="15"/>
        <v>0</v>
      </c>
      <c r="B166" s="16"/>
      <c r="C166" s="252"/>
      <c r="D166" s="16"/>
      <c r="E166" s="15"/>
      <c r="F166" s="41"/>
      <c r="G166" s="41"/>
      <c r="H166" s="236"/>
      <c r="I166" s="16"/>
      <c r="J166" s="41"/>
      <c r="K166" s="41"/>
      <c r="L166" s="41"/>
      <c r="M166" s="41"/>
      <c r="N166" s="41"/>
      <c r="O166" s="232">
        <f t="shared" si="16"/>
        <v>0</v>
      </c>
      <c r="P166" s="236"/>
      <c r="Q166" s="238"/>
      <c r="R166" s="238"/>
      <c r="S166" s="41"/>
      <c r="T166" s="233"/>
      <c r="U166" s="335"/>
      <c r="AJ166" s="203" t="str">
        <f>+ciselniky!K170</f>
        <v>vodný motorizmus</v>
      </c>
      <c r="AK166" s="203" t="str">
        <f>+ciselniky!L170</f>
        <v>vodný motorizmus</v>
      </c>
      <c r="AL166" s="203" t="str">
        <f>+ciselniky!M170</f>
        <v>I</v>
      </c>
      <c r="AM166" s="95"/>
      <c r="AN166" s="95"/>
      <c r="AO166" s="102">
        <f t="shared" si="17"/>
        <v>0</v>
      </c>
      <c r="AP166" s="185" t="str">
        <f t="shared" si="13"/>
        <v/>
      </c>
      <c r="AQ166" s="185" t="str">
        <f t="shared" si="14"/>
        <v/>
      </c>
    </row>
    <row r="167" spans="1:43" s="185" customFormat="1">
      <c r="A167" s="246">
        <f t="shared" si="15"/>
        <v>0</v>
      </c>
      <c r="B167" s="16"/>
      <c r="C167" s="252"/>
      <c r="D167" s="16"/>
      <c r="E167" s="15"/>
      <c r="F167" s="41"/>
      <c r="G167" s="41"/>
      <c r="H167" s="236"/>
      <c r="I167" s="16"/>
      <c r="J167" s="41"/>
      <c r="K167" s="41"/>
      <c r="L167" s="41"/>
      <c r="M167" s="41"/>
      <c r="N167" s="41"/>
      <c r="O167" s="232">
        <f t="shared" si="16"/>
        <v>0</v>
      </c>
      <c r="P167" s="236"/>
      <c r="Q167" s="238"/>
      <c r="R167" s="238"/>
      <c r="S167" s="41"/>
      <c r="T167" s="233"/>
      <c r="U167" s="335"/>
      <c r="AJ167" s="203" t="str">
        <f>+ciselniky!K171</f>
        <v>vodný motorizmus</v>
      </c>
      <c r="AK167" s="203" t="str">
        <f>+ciselniky!L171</f>
        <v>vznášadlá</v>
      </c>
      <c r="AL167" s="203" t="str">
        <f>+ciselniky!M171</f>
        <v>I</v>
      </c>
      <c r="AM167" s="95"/>
      <c r="AN167" s="95"/>
      <c r="AO167" s="102">
        <f t="shared" si="17"/>
        <v>0</v>
      </c>
      <c r="AP167" s="185" t="str">
        <f t="shared" si="13"/>
        <v/>
      </c>
      <c r="AQ167" s="185" t="str">
        <f t="shared" si="14"/>
        <v/>
      </c>
    </row>
    <row r="168" spans="1:43" s="185" customFormat="1">
      <c r="A168" s="246">
        <f t="shared" si="15"/>
        <v>0</v>
      </c>
      <c r="B168" s="16"/>
      <c r="C168" s="252"/>
      <c r="D168" s="16"/>
      <c r="E168" s="15"/>
      <c r="F168" s="41"/>
      <c r="G168" s="41"/>
      <c r="H168" s="236"/>
      <c r="I168" s="16"/>
      <c r="J168" s="41"/>
      <c r="K168" s="41"/>
      <c r="L168" s="41"/>
      <c r="M168" s="41"/>
      <c r="N168" s="41"/>
      <c r="O168" s="232">
        <f t="shared" si="16"/>
        <v>0</v>
      </c>
      <c r="P168" s="236"/>
      <c r="Q168" s="238"/>
      <c r="R168" s="238"/>
      <c r="S168" s="41"/>
      <c r="T168" s="233"/>
      <c r="U168" s="335"/>
      <c r="AJ168" s="203" t="str">
        <f>+ciselniky!K172</f>
        <v>volejbal</v>
      </c>
      <c r="AK168" s="203" t="str">
        <f>+ciselniky!L172</f>
        <v>plážový volejbal</v>
      </c>
      <c r="AL168" s="203" t="str">
        <f>+ciselniky!M172</f>
        <v>I</v>
      </c>
      <c r="AM168" s="95"/>
      <c r="AN168" s="95"/>
      <c r="AO168" s="102">
        <f t="shared" si="17"/>
        <v>0</v>
      </c>
      <c r="AP168" s="185" t="str">
        <f t="shared" si="13"/>
        <v/>
      </c>
      <c r="AQ168" s="185" t="str">
        <f t="shared" si="14"/>
        <v/>
      </c>
    </row>
    <row r="169" spans="1:43" s="185" customFormat="1">
      <c r="A169" s="246">
        <f t="shared" si="15"/>
        <v>0</v>
      </c>
      <c r="B169" s="16"/>
      <c r="C169" s="252"/>
      <c r="D169" s="16"/>
      <c r="E169" s="15"/>
      <c r="F169" s="41"/>
      <c r="G169" s="41"/>
      <c r="H169" s="236"/>
      <c r="I169" s="16"/>
      <c r="J169" s="41"/>
      <c r="K169" s="41"/>
      <c r="L169" s="41"/>
      <c r="M169" s="41"/>
      <c r="N169" s="41"/>
      <c r="O169" s="232">
        <f t="shared" si="16"/>
        <v>0</v>
      </c>
      <c r="P169" s="236"/>
      <c r="Q169" s="238"/>
      <c r="R169" s="238"/>
      <c r="S169" s="41"/>
      <c r="T169" s="233"/>
      <c r="U169" s="335"/>
      <c r="AJ169" s="203" t="str">
        <f>+ciselniky!K173</f>
        <v>vzpieranie</v>
      </c>
      <c r="AK169" s="203" t="str">
        <f>+ciselniky!L173</f>
        <v>vzpieranie</v>
      </c>
      <c r="AL169" s="203" t="str">
        <f>+ciselniky!M173</f>
        <v>I</v>
      </c>
      <c r="AM169" s="95"/>
      <c r="AN169" s="95"/>
      <c r="AO169" s="102">
        <f t="shared" si="17"/>
        <v>0</v>
      </c>
      <c r="AP169" s="185" t="str">
        <f t="shared" si="13"/>
        <v/>
      </c>
      <c r="AQ169" s="185" t="str">
        <f t="shared" si="14"/>
        <v/>
      </c>
    </row>
    <row r="170" spans="1:43" s="185" customFormat="1">
      <c r="A170" s="246">
        <f t="shared" si="15"/>
        <v>0</v>
      </c>
      <c r="B170" s="16"/>
      <c r="C170" s="252"/>
      <c r="D170" s="16"/>
      <c r="E170" s="15"/>
      <c r="F170" s="41"/>
      <c r="G170" s="41"/>
      <c r="H170" s="236"/>
      <c r="I170" s="16"/>
      <c r="J170" s="41"/>
      <c r="K170" s="41"/>
      <c r="L170" s="41"/>
      <c r="M170" s="41"/>
      <c r="N170" s="41"/>
      <c r="O170" s="232">
        <f t="shared" si="16"/>
        <v>0</v>
      </c>
      <c r="P170" s="236"/>
      <c r="Q170" s="238"/>
      <c r="R170" s="238"/>
      <c r="S170" s="41"/>
      <c r="T170" s="233"/>
      <c r="U170" s="335"/>
      <c r="AJ170" s="203" t="str">
        <f>+ciselniky!K174</f>
        <v>wushu</v>
      </c>
      <c r="AK170" s="203" t="str">
        <f>+ciselniky!L174</f>
        <v>wushu</v>
      </c>
      <c r="AL170" s="203" t="str">
        <f>+ciselniky!M174</f>
        <v>I</v>
      </c>
      <c r="AM170" s="95"/>
      <c r="AN170" s="95"/>
      <c r="AO170" s="102">
        <f t="shared" si="17"/>
        <v>0</v>
      </c>
      <c r="AP170" s="185" t="str">
        <f t="shared" si="13"/>
        <v/>
      </c>
      <c r="AQ170" s="185" t="str">
        <f t="shared" si="14"/>
        <v/>
      </c>
    </row>
    <row r="171" spans="1:43" s="185" customFormat="1">
      <c r="A171" s="246">
        <f t="shared" si="15"/>
        <v>0</v>
      </c>
      <c r="B171" s="16"/>
      <c r="C171" s="252"/>
      <c r="D171" s="16"/>
      <c r="E171" s="15"/>
      <c r="F171" s="41"/>
      <c r="G171" s="41"/>
      <c r="H171" s="236"/>
      <c r="I171" s="16"/>
      <c r="J171" s="41"/>
      <c r="K171" s="41"/>
      <c r="L171" s="41"/>
      <c r="M171" s="41"/>
      <c r="N171" s="41"/>
      <c r="O171" s="232">
        <f t="shared" si="16"/>
        <v>0</v>
      </c>
      <c r="P171" s="236"/>
      <c r="Q171" s="238"/>
      <c r="R171" s="238"/>
      <c r="S171" s="41"/>
      <c r="T171" s="233"/>
      <c r="U171" s="335"/>
      <c r="AJ171" s="203"/>
      <c r="AK171" s="203"/>
      <c r="AL171" s="203"/>
      <c r="AM171" s="95"/>
      <c r="AN171" s="95"/>
      <c r="AO171" s="102">
        <f t="shared" si="17"/>
        <v>0</v>
      </c>
      <c r="AP171" s="185" t="str">
        <f t="shared" si="13"/>
        <v/>
      </c>
      <c r="AQ171" s="185" t="str">
        <f t="shared" si="14"/>
        <v/>
      </c>
    </row>
    <row r="172" spans="1:43" s="185" customFormat="1">
      <c r="A172" s="246">
        <f t="shared" si="15"/>
        <v>0</v>
      </c>
      <c r="B172" s="16"/>
      <c r="C172" s="252"/>
      <c r="D172" s="16"/>
      <c r="E172" s="15"/>
      <c r="F172" s="41"/>
      <c r="G172" s="41"/>
      <c r="H172" s="236"/>
      <c r="I172" s="16"/>
      <c r="J172" s="41"/>
      <c r="K172" s="41"/>
      <c r="L172" s="41"/>
      <c r="M172" s="41"/>
      <c r="N172" s="41"/>
      <c r="O172" s="232">
        <f t="shared" si="16"/>
        <v>0</v>
      </c>
      <c r="P172" s="236"/>
      <c r="Q172" s="238"/>
      <c r="R172" s="238"/>
      <c r="S172" s="41"/>
      <c r="T172" s="233"/>
      <c r="U172" s="335"/>
      <c r="AJ172" s="203"/>
      <c r="AK172" s="203"/>
      <c r="AL172" s="203"/>
      <c r="AM172" s="95"/>
      <c r="AN172" s="95"/>
      <c r="AO172" s="102">
        <f t="shared" si="17"/>
        <v>0</v>
      </c>
      <c r="AP172" s="185" t="str">
        <f t="shared" si="13"/>
        <v/>
      </c>
      <c r="AQ172" s="185" t="str">
        <f t="shared" si="14"/>
        <v/>
      </c>
    </row>
    <row r="173" spans="1:43" s="185" customFormat="1">
      <c r="A173" s="246">
        <f t="shared" si="15"/>
        <v>0</v>
      </c>
      <c r="B173" s="16"/>
      <c r="C173" s="252"/>
      <c r="D173" s="16"/>
      <c r="E173" s="15"/>
      <c r="F173" s="41"/>
      <c r="G173" s="41"/>
      <c r="H173" s="236"/>
      <c r="I173" s="16"/>
      <c r="J173" s="41"/>
      <c r="K173" s="41"/>
      <c r="L173" s="41"/>
      <c r="M173" s="41"/>
      <c r="N173" s="41"/>
      <c r="O173" s="232">
        <f t="shared" si="16"/>
        <v>0</v>
      </c>
      <c r="P173" s="236"/>
      <c r="Q173" s="238"/>
      <c r="R173" s="238"/>
      <c r="S173" s="41"/>
      <c r="T173" s="233"/>
      <c r="U173" s="335"/>
      <c r="AJ173" s="203"/>
      <c r="AK173" s="203"/>
      <c r="AL173" s="203"/>
      <c r="AM173" s="95"/>
      <c r="AN173" s="95"/>
      <c r="AO173" s="102">
        <f t="shared" si="17"/>
        <v>0</v>
      </c>
      <c r="AP173" s="185" t="str">
        <f t="shared" si="13"/>
        <v/>
      </c>
      <c r="AQ173" s="185" t="str">
        <f t="shared" si="14"/>
        <v/>
      </c>
    </row>
    <row r="174" spans="1:43" s="185" customFormat="1">
      <c r="A174" s="246">
        <f t="shared" si="15"/>
        <v>0</v>
      </c>
      <c r="B174" s="16"/>
      <c r="C174" s="252"/>
      <c r="D174" s="16"/>
      <c r="E174" s="15"/>
      <c r="F174" s="41"/>
      <c r="G174" s="41"/>
      <c r="H174" s="236"/>
      <c r="I174" s="16"/>
      <c r="J174" s="41"/>
      <c r="K174" s="41"/>
      <c r="L174" s="41"/>
      <c r="M174" s="41"/>
      <c r="N174" s="41"/>
      <c r="O174" s="232">
        <f t="shared" si="16"/>
        <v>0</v>
      </c>
      <c r="P174" s="236"/>
      <c r="Q174" s="238"/>
      <c r="R174" s="238"/>
      <c r="S174" s="41"/>
      <c r="T174" s="233"/>
      <c r="U174" s="335"/>
      <c r="AJ174" s="203"/>
      <c r="AK174" s="203"/>
      <c r="AL174" s="203"/>
      <c r="AM174" s="95"/>
      <c r="AN174" s="95"/>
      <c r="AO174" s="102">
        <f t="shared" si="17"/>
        <v>0</v>
      </c>
      <c r="AP174" s="185" t="str">
        <f t="shared" si="13"/>
        <v/>
      </c>
      <c r="AQ174" s="185" t="str">
        <f t="shared" si="14"/>
        <v/>
      </c>
    </row>
    <row r="175" spans="1:43" s="185" customFormat="1">
      <c r="A175" s="246">
        <f t="shared" si="15"/>
        <v>0</v>
      </c>
      <c r="B175" s="16"/>
      <c r="C175" s="252"/>
      <c r="D175" s="16"/>
      <c r="E175" s="15"/>
      <c r="F175" s="41"/>
      <c r="G175" s="41"/>
      <c r="H175" s="236"/>
      <c r="I175" s="16"/>
      <c r="J175" s="41"/>
      <c r="K175" s="41"/>
      <c r="L175" s="41"/>
      <c r="M175" s="41"/>
      <c r="N175" s="41"/>
      <c r="O175" s="232">
        <f t="shared" si="16"/>
        <v>0</v>
      </c>
      <c r="P175" s="236"/>
      <c r="Q175" s="238"/>
      <c r="R175" s="238"/>
      <c r="S175" s="41"/>
      <c r="T175" s="233"/>
      <c r="U175" s="335"/>
      <c r="AJ175" s="203"/>
      <c r="AK175" s="203"/>
      <c r="AL175" s="203"/>
      <c r="AM175" s="95"/>
      <c r="AN175" s="95"/>
      <c r="AO175" s="102">
        <f t="shared" si="17"/>
        <v>0</v>
      </c>
      <c r="AP175" s="185" t="str">
        <f t="shared" si="13"/>
        <v/>
      </c>
      <c r="AQ175" s="185" t="str">
        <f t="shared" si="14"/>
        <v/>
      </c>
    </row>
    <row r="176" spans="1:43" s="185" customFormat="1">
      <c r="A176" s="246">
        <f t="shared" si="15"/>
        <v>0</v>
      </c>
      <c r="B176" s="16"/>
      <c r="C176" s="252"/>
      <c r="D176" s="16"/>
      <c r="E176" s="15"/>
      <c r="F176" s="41"/>
      <c r="G176" s="41"/>
      <c r="H176" s="236"/>
      <c r="I176" s="16"/>
      <c r="J176" s="41"/>
      <c r="K176" s="41"/>
      <c r="L176" s="41"/>
      <c r="M176" s="41"/>
      <c r="N176" s="41"/>
      <c r="O176" s="232">
        <f t="shared" si="16"/>
        <v>0</v>
      </c>
      <c r="P176" s="236"/>
      <c r="Q176" s="238"/>
      <c r="R176" s="238"/>
      <c r="S176" s="41"/>
      <c r="T176" s="233"/>
      <c r="U176" s="335"/>
      <c r="AJ176" s="203"/>
      <c r="AK176" s="203"/>
      <c r="AL176" s="203"/>
      <c r="AM176" s="95"/>
      <c r="AN176" s="95"/>
      <c r="AO176" s="102">
        <f t="shared" si="17"/>
        <v>0</v>
      </c>
      <c r="AP176" s="185" t="str">
        <f t="shared" si="13"/>
        <v/>
      </c>
      <c r="AQ176" s="185" t="str">
        <f t="shared" si="14"/>
        <v/>
      </c>
    </row>
    <row r="177" spans="1:43" s="185" customFormat="1">
      <c r="A177" s="246">
        <f t="shared" si="15"/>
        <v>0</v>
      </c>
      <c r="B177" s="16"/>
      <c r="C177" s="252"/>
      <c r="D177" s="16"/>
      <c r="E177" s="15"/>
      <c r="F177" s="41"/>
      <c r="G177" s="41"/>
      <c r="H177" s="236"/>
      <c r="I177" s="16"/>
      <c r="J177" s="41"/>
      <c r="K177" s="41"/>
      <c r="L177" s="41"/>
      <c r="M177" s="41"/>
      <c r="N177" s="41"/>
      <c r="O177" s="232">
        <f t="shared" si="16"/>
        <v>0</v>
      </c>
      <c r="P177" s="236"/>
      <c r="Q177" s="238"/>
      <c r="R177" s="238"/>
      <c r="S177" s="41"/>
      <c r="T177" s="233"/>
      <c r="U177" s="335"/>
      <c r="AJ177" s="203"/>
      <c r="AK177" s="203"/>
      <c r="AL177" s="203"/>
      <c r="AM177" s="95"/>
      <c r="AN177" s="95"/>
      <c r="AO177" s="102">
        <f t="shared" si="17"/>
        <v>0</v>
      </c>
      <c r="AP177" s="185" t="str">
        <f t="shared" si="13"/>
        <v/>
      </c>
      <c r="AQ177" s="185" t="str">
        <f t="shared" si="14"/>
        <v/>
      </c>
    </row>
    <row r="178" spans="1:43" s="185" customFormat="1">
      <c r="A178" s="246">
        <f t="shared" si="15"/>
        <v>0</v>
      </c>
      <c r="B178" s="16"/>
      <c r="C178" s="252"/>
      <c r="D178" s="16"/>
      <c r="E178" s="15"/>
      <c r="F178" s="41"/>
      <c r="G178" s="41"/>
      <c r="H178" s="236"/>
      <c r="I178" s="16"/>
      <c r="J178" s="41"/>
      <c r="K178" s="41"/>
      <c r="L178" s="41"/>
      <c r="M178" s="41"/>
      <c r="N178" s="41"/>
      <c r="O178" s="232">
        <f t="shared" si="16"/>
        <v>0</v>
      </c>
      <c r="P178" s="236"/>
      <c r="Q178" s="238"/>
      <c r="R178" s="238"/>
      <c r="S178" s="41"/>
      <c r="T178" s="233"/>
      <c r="U178" s="335"/>
      <c r="AJ178" s="203"/>
      <c r="AK178" s="203"/>
      <c r="AL178" s="203"/>
      <c r="AM178" s="95"/>
      <c r="AN178" s="95"/>
      <c r="AO178" s="102">
        <f t="shared" si="17"/>
        <v>0</v>
      </c>
      <c r="AP178" s="185" t="str">
        <f t="shared" si="13"/>
        <v/>
      </c>
      <c r="AQ178" s="185" t="str">
        <f t="shared" si="14"/>
        <v/>
      </c>
    </row>
    <row r="179" spans="1:43" s="185" customFormat="1">
      <c r="A179" s="246">
        <f t="shared" si="15"/>
        <v>0</v>
      </c>
      <c r="B179" s="16"/>
      <c r="C179" s="252"/>
      <c r="D179" s="16"/>
      <c r="E179" s="15"/>
      <c r="F179" s="41"/>
      <c r="G179" s="41"/>
      <c r="H179" s="236"/>
      <c r="I179" s="16"/>
      <c r="J179" s="41"/>
      <c r="K179" s="41"/>
      <c r="L179" s="41"/>
      <c r="M179" s="41"/>
      <c r="N179" s="41"/>
      <c r="O179" s="232">
        <f t="shared" si="16"/>
        <v>0</v>
      </c>
      <c r="P179" s="236"/>
      <c r="Q179" s="238"/>
      <c r="R179" s="238"/>
      <c r="S179" s="41"/>
      <c r="T179" s="233"/>
      <c r="U179" s="335"/>
      <c r="AJ179" s="203"/>
      <c r="AK179" s="203"/>
      <c r="AL179" s="203"/>
      <c r="AM179" s="95"/>
      <c r="AN179" s="95"/>
      <c r="AO179" s="102">
        <f t="shared" si="17"/>
        <v>0</v>
      </c>
      <c r="AP179" s="185" t="str">
        <f t="shared" si="13"/>
        <v/>
      </c>
      <c r="AQ179" s="185" t="str">
        <f t="shared" si="14"/>
        <v/>
      </c>
    </row>
    <row r="180" spans="1:43" s="185" customFormat="1">
      <c r="A180" s="246">
        <f t="shared" si="15"/>
        <v>0</v>
      </c>
      <c r="B180" s="16"/>
      <c r="C180" s="252"/>
      <c r="D180" s="16"/>
      <c r="E180" s="15"/>
      <c r="F180" s="41"/>
      <c r="G180" s="41"/>
      <c r="H180" s="236"/>
      <c r="I180" s="16"/>
      <c r="J180" s="41"/>
      <c r="K180" s="41"/>
      <c r="L180" s="41"/>
      <c r="M180" s="41"/>
      <c r="N180" s="41"/>
      <c r="O180" s="232">
        <f t="shared" si="16"/>
        <v>0</v>
      </c>
      <c r="P180" s="236"/>
      <c r="Q180" s="238"/>
      <c r="R180" s="238"/>
      <c r="S180" s="41"/>
      <c r="T180" s="233"/>
      <c r="U180" s="335"/>
      <c r="AJ180" s="203"/>
      <c r="AK180" s="203"/>
      <c r="AL180" s="203"/>
      <c r="AM180" s="95"/>
      <c r="AN180" s="95"/>
      <c r="AO180" s="102">
        <f t="shared" si="17"/>
        <v>0</v>
      </c>
      <c r="AP180" s="185" t="str">
        <f t="shared" si="13"/>
        <v/>
      </c>
      <c r="AQ180" s="185" t="str">
        <f t="shared" si="14"/>
        <v/>
      </c>
    </row>
    <row r="181" spans="1:43" s="185" customFormat="1">
      <c r="A181" s="246">
        <f t="shared" si="15"/>
        <v>0</v>
      </c>
      <c r="B181" s="16"/>
      <c r="C181" s="252"/>
      <c r="D181" s="16"/>
      <c r="E181" s="15"/>
      <c r="F181" s="41"/>
      <c r="G181" s="41"/>
      <c r="H181" s="236"/>
      <c r="I181" s="16"/>
      <c r="J181" s="41"/>
      <c r="K181" s="41"/>
      <c r="L181" s="41"/>
      <c r="M181" s="41"/>
      <c r="N181" s="41"/>
      <c r="O181" s="232">
        <f t="shared" si="16"/>
        <v>0</v>
      </c>
      <c r="P181" s="236"/>
      <c r="Q181" s="238"/>
      <c r="R181" s="238"/>
      <c r="S181" s="41"/>
      <c r="T181" s="233"/>
      <c r="U181" s="335"/>
      <c r="AJ181" s="203"/>
      <c r="AK181" s="203"/>
      <c r="AL181" s="203"/>
      <c r="AM181" s="95"/>
      <c r="AN181" s="95"/>
      <c r="AO181" s="102">
        <f t="shared" si="17"/>
        <v>0</v>
      </c>
      <c r="AP181" s="185" t="str">
        <f t="shared" si="13"/>
        <v/>
      </c>
      <c r="AQ181" s="185" t="str">
        <f t="shared" si="14"/>
        <v/>
      </c>
    </row>
    <row r="182" spans="1:43" s="185" customFormat="1">
      <c r="A182" s="246">
        <f t="shared" si="15"/>
        <v>0</v>
      </c>
      <c r="B182" s="16"/>
      <c r="C182" s="252"/>
      <c r="D182" s="16"/>
      <c r="E182" s="15"/>
      <c r="F182" s="41"/>
      <c r="G182" s="41"/>
      <c r="H182" s="236"/>
      <c r="I182" s="16"/>
      <c r="J182" s="41"/>
      <c r="K182" s="41"/>
      <c r="L182" s="41"/>
      <c r="M182" s="41"/>
      <c r="N182" s="41"/>
      <c r="O182" s="232">
        <f t="shared" si="16"/>
        <v>0</v>
      </c>
      <c r="P182" s="236"/>
      <c r="Q182" s="238"/>
      <c r="R182" s="238"/>
      <c r="S182" s="41"/>
      <c r="T182" s="233"/>
      <c r="U182" s="335"/>
      <c r="AJ182" s="203"/>
      <c r="AK182" s="203"/>
      <c r="AL182" s="203"/>
      <c r="AM182" s="95"/>
      <c r="AN182" s="95"/>
      <c r="AO182" s="102">
        <f t="shared" si="17"/>
        <v>0</v>
      </c>
      <c r="AP182" s="185" t="str">
        <f t="shared" si="13"/>
        <v/>
      </c>
      <c r="AQ182" s="185" t="str">
        <f t="shared" si="14"/>
        <v/>
      </c>
    </row>
    <row r="183" spans="1:43" s="185" customFormat="1">
      <c r="A183" s="246">
        <f t="shared" si="15"/>
        <v>0</v>
      </c>
      <c r="B183" s="16"/>
      <c r="C183" s="252"/>
      <c r="D183" s="16"/>
      <c r="E183" s="15"/>
      <c r="F183" s="41"/>
      <c r="G183" s="41"/>
      <c r="H183" s="236"/>
      <c r="I183" s="16"/>
      <c r="J183" s="41"/>
      <c r="K183" s="41"/>
      <c r="L183" s="41"/>
      <c r="M183" s="41"/>
      <c r="N183" s="41"/>
      <c r="O183" s="232">
        <f t="shared" si="16"/>
        <v>0</v>
      </c>
      <c r="P183" s="236"/>
      <c r="Q183" s="238"/>
      <c r="R183" s="238"/>
      <c r="S183" s="41"/>
      <c r="T183" s="233"/>
      <c r="U183" s="335"/>
      <c r="AJ183" s="203"/>
      <c r="AK183" s="203"/>
      <c r="AL183" s="203"/>
      <c r="AM183" s="95"/>
      <c r="AN183" s="95"/>
      <c r="AO183" s="102">
        <f t="shared" si="17"/>
        <v>0</v>
      </c>
      <c r="AP183" s="185" t="str">
        <f t="shared" si="13"/>
        <v/>
      </c>
      <c r="AQ183" s="185" t="str">
        <f t="shared" si="14"/>
        <v/>
      </c>
    </row>
    <row r="184" spans="1:43" s="185" customFormat="1">
      <c r="A184" s="246">
        <f t="shared" si="15"/>
        <v>0</v>
      </c>
      <c r="B184" s="16"/>
      <c r="C184" s="252"/>
      <c r="D184" s="16"/>
      <c r="E184" s="15"/>
      <c r="F184" s="41"/>
      <c r="G184" s="41"/>
      <c r="H184" s="236"/>
      <c r="I184" s="16"/>
      <c r="J184" s="41"/>
      <c r="K184" s="41"/>
      <c r="L184" s="41"/>
      <c r="M184" s="41"/>
      <c r="N184" s="41"/>
      <c r="O184" s="232">
        <f t="shared" si="16"/>
        <v>0</v>
      </c>
      <c r="P184" s="236"/>
      <c r="Q184" s="238"/>
      <c r="R184" s="238"/>
      <c r="S184" s="41"/>
      <c r="T184" s="233"/>
      <c r="U184" s="335"/>
      <c r="AJ184" s="203"/>
      <c r="AK184" s="203"/>
      <c r="AL184" s="203"/>
      <c r="AM184" s="95"/>
      <c r="AN184" s="95"/>
      <c r="AO184" s="102">
        <f t="shared" si="17"/>
        <v>0</v>
      </c>
      <c r="AP184" s="185" t="str">
        <f t="shared" si="13"/>
        <v/>
      </c>
      <c r="AQ184" s="185" t="str">
        <f t="shared" si="14"/>
        <v/>
      </c>
    </row>
    <row r="185" spans="1:43" s="185" customFormat="1">
      <c r="A185" s="246">
        <f t="shared" si="15"/>
        <v>0</v>
      </c>
      <c r="B185" s="16"/>
      <c r="C185" s="252"/>
      <c r="D185" s="16"/>
      <c r="E185" s="15"/>
      <c r="F185" s="41"/>
      <c r="G185" s="41"/>
      <c r="H185" s="236"/>
      <c r="I185" s="16"/>
      <c r="J185" s="41"/>
      <c r="K185" s="41"/>
      <c r="L185" s="41"/>
      <c r="M185" s="41"/>
      <c r="N185" s="41"/>
      <c r="O185" s="232">
        <f t="shared" si="16"/>
        <v>0</v>
      </c>
      <c r="P185" s="236"/>
      <c r="Q185" s="238"/>
      <c r="R185" s="238"/>
      <c r="S185" s="41"/>
      <c r="T185" s="233"/>
      <c r="U185" s="335"/>
      <c r="AJ185" s="203"/>
      <c r="AK185" s="203"/>
      <c r="AL185" s="203"/>
      <c r="AM185" s="95"/>
      <c r="AN185" s="95"/>
      <c r="AO185" s="102">
        <f t="shared" si="17"/>
        <v>0</v>
      </c>
      <c r="AP185" s="185" t="str">
        <f t="shared" si="13"/>
        <v/>
      </c>
      <c r="AQ185" s="185" t="str">
        <f t="shared" si="14"/>
        <v/>
      </c>
    </row>
    <row r="186" spans="1:43" s="185" customFormat="1">
      <c r="A186" s="246">
        <f t="shared" si="15"/>
        <v>0</v>
      </c>
      <c r="B186" s="16"/>
      <c r="C186" s="252"/>
      <c r="D186" s="16"/>
      <c r="E186" s="15"/>
      <c r="F186" s="41"/>
      <c r="G186" s="41"/>
      <c r="H186" s="236"/>
      <c r="I186" s="16"/>
      <c r="J186" s="41"/>
      <c r="K186" s="41"/>
      <c r="L186" s="41"/>
      <c r="M186" s="41"/>
      <c r="N186" s="41"/>
      <c r="O186" s="232">
        <f t="shared" si="16"/>
        <v>0</v>
      </c>
      <c r="P186" s="236"/>
      <c r="Q186" s="238"/>
      <c r="R186" s="238"/>
      <c r="S186" s="41"/>
      <c r="T186" s="233"/>
      <c r="U186" s="335"/>
      <c r="AJ186" s="203"/>
      <c r="AK186" s="203"/>
      <c r="AL186" s="203"/>
      <c r="AM186" s="95"/>
      <c r="AN186" s="95"/>
      <c r="AO186" s="102">
        <f t="shared" si="17"/>
        <v>0</v>
      </c>
      <c r="AP186" s="185" t="str">
        <f t="shared" si="13"/>
        <v/>
      </c>
      <c r="AQ186" s="185" t="str">
        <f t="shared" si="14"/>
        <v/>
      </c>
    </row>
    <row r="187" spans="1:43" s="185" customFormat="1">
      <c r="A187" s="246">
        <f t="shared" si="15"/>
        <v>0</v>
      </c>
      <c r="B187" s="16"/>
      <c r="C187" s="252"/>
      <c r="D187" s="16"/>
      <c r="E187" s="15"/>
      <c r="F187" s="41"/>
      <c r="G187" s="41"/>
      <c r="H187" s="236"/>
      <c r="I187" s="16"/>
      <c r="J187" s="41"/>
      <c r="K187" s="41"/>
      <c r="L187" s="41"/>
      <c r="M187" s="41"/>
      <c r="N187" s="41"/>
      <c r="O187" s="232">
        <f t="shared" si="16"/>
        <v>0</v>
      </c>
      <c r="P187" s="236"/>
      <c r="Q187" s="238"/>
      <c r="R187" s="238"/>
      <c r="S187" s="41"/>
      <c r="T187" s="233"/>
      <c r="U187" s="335"/>
      <c r="AJ187" s="203"/>
      <c r="AK187" s="203"/>
      <c r="AL187" s="203"/>
      <c r="AM187" s="95"/>
      <c r="AN187" s="95"/>
      <c r="AO187" s="102">
        <f t="shared" si="17"/>
        <v>0</v>
      </c>
      <c r="AP187" s="185" t="str">
        <f t="shared" si="13"/>
        <v/>
      </c>
      <c r="AQ187" s="185" t="str">
        <f t="shared" si="14"/>
        <v/>
      </c>
    </row>
    <row r="188" spans="1:43" s="185" customFormat="1">
      <c r="A188" s="246">
        <f t="shared" si="15"/>
        <v>0</v>
      </c>
      <c r="B188" s="16"/>
      <c r="C188" s="252"/>
      <c r="D188" s="16"/>
      <c r="E188" s="15"/>
      <c r="F188" s="41"/>
      <c r="G188" s="41"/>
      <c r="H188" s="236"/>
      <c r="I188" s="16"/>
      <c r="J188" s="41"/>
      <c r="K188" s="41"/>
      <c r="L188" s="41"/>
      <c r="M188" s="41"/>
      <c r="N188" s="41"/>
      <c r="O188" s="232">
        <f t="shared" si="16"/>
        <v>0</v>
      </c>
      <c r="P188" s="236"/>
      <c r="Q188" s="238"/>
      <c r="R188" s="238"/>
      <c r="S188" s="41"/>
      <c r="T188" s="233"/>
      <c r="U188" s="335"/>
      <c r="AJ188" s="203"/>
      <c r="AK188" s="203"/>
      <c r="AL188" s="203"/>
      <c r="AM188" s="95"/>
      <c r="AN188" s="95"/>
      <c r="AO188" s="102">
        <f t="shared" si="17"/>
        <v>0</v>
      </c>
      <c r="AP188" s="185" t="str">
        <f t="shared" si="13"/>
        <v/>
      </c>
      <c r="AQ188" s="185" t="str">
        <f t="shared" si="14"/>
        <v/>
      </c>
    </row>
    <row r="189" spans="1:43" s="185" customFormat="1">
      <c r="A189" s="246">
        <f t="shared" si="15"/>
        <v>0</v>
      </c>
      <c r="B189" s="16"/>
      <c r="C189" s="252"/>
      <c r="D189" s="16"/>
      <c r="E189" s="15"/>
      <c r="F189" s="41"/>
      <c r="G189" s="41"/>
      <c r="H189" s="236"/>
      <c r="I189" s="16"/>
      <c r="J189" s="41"/>
      <c r="K189" s="41"/>
      <c r="L189" s="41"/>
      <c r="M189" s="41"/>
      <c r="N189" s="41"/>
      <c r="O189" s="232">
        <f t="shared" si="16"/>
        <v>0</v>
      </c>
      <c r="P189" s="236"/>
      <c r="Q189" s="238"/>
      <c r="R189" s="238"/>
      <c r="S189" s="41"/>
      <c r="T189" s="233"/>
      <c r="U189" s="335"/>
      <c r="AJ189" s="203"/>
      <c r="AK189" s="203"/>
      <c r="AL189" s="203"/>
      <c r="AM189" s="95"/>
      <c r="AN189" s="95"/>
      <c r="AO189" s="102">
        <f t="shared" si="17"/>
        <v>0</v>
      </c>
      <c r="AP189" s="185" t="str">
        <f t="shared" si="13"/>
        <v/>
      </c>
      <c r="AQ189" s="185" t="str">
        <f t="shared" si="14"/>
        <v/>
      </c>
    </row>
    <row r="190" spans="1:43" s="185" customFormat="1">
      <c r="A190" s="246">
        <f t="shared" si="15"/>
        <v>0</v>
      </c>
      <c r="B190" s="16"/>
      <c r="C190" s="252"/>
      <c r="D190" s="16"/>
      <c r="E190" s="15"/>
      <c r="F190" s="41"/>
      <c r="G190" s="41"/>
      <c r="H190" s="236"/>
      <c r="I190" s="16"/>
      <c r="J190" s="41"/>
      <c r="K190" s="41"/>
      <c r="L190" s="41"/>
      <c r="M190" s="41"/>
      <c r="N190" s="41"/>
      <c r="O190" s="232">
        <f t="shared" si="16"/>
        <v>0</v>
      </c>
      <c r="P190" s="236"/>
      <c r="Q190" s="238"/>
      <c r="R190" s="238"/>
      <c r="S190" s="41"/>
      <c r="T190" s="233"/>
      <c r="U190" s="335"/>
      <c r="AJ190" s="203"/>
      <c r="AK190" s="203"/>
      <c r="AL190" s="203"/>
      <c r="AM190" s="95"/>
      <c r="AN190" s="95"/>
      <c r="AO190" s="102">
        <f t="shared" si="17"/>
        <v>0</v>
      </c>
      <c r="AP190" s="185" t="str">
        <f t="shared" si="13"/>
        <v/>
      </c>
      <c r="AQ190" s="185" t="str">
        <f t="shared" si="14"/>
        <v/>
      </c>
    </row>
    <row r="191" spans="1:43" s="185" customFormat="1">
      <c r="A191" s="246">
        <f t="shared" si="15"/>
        <v>0</v>
      </c>
      <c r="B191" s="16"/>
      <c r="C191" s="252"/>
      <c r="D191" s="16"/>
      <c r="E191" s="15"/>
      <c r="F191" s="41"/>
      <c r="G191" s="41"/>
      <c r="H191" s="236"/>
      <c r="I191" s="16"/>
      <c r="J191" s="41"/>
      <c r="K191" s="41"/>
      <c r="L191" s="41"/>
      <c r="M191" s="41"/>
      <c r="N191" s="41"/>
      <c r="O191" s="232">
        <f t="shared" si="16"/>
        <v>0</v>
      </c>
      <c r="P191" s="236"/>
      <c r="Q191" s="238"/>
      <c r="R191" s="238"/>
      <c r="S191" s="41"/>
      <c r="T191" s="233"/>
      <c r="U191" s="335"/>
      <c r="AJ191" s="203"/>
      <c r="AK191" s="203"/>
      <c r="AL191" s="203"/>
      <c r="AM191" s="95"/>
      <c r="AN191" s="95"/>
      <c r="AO191" s="102">
        <f t="shared" si="17"/>
        <v>0</v>
      </c>
      <c r="AP191" s="185" t="str">
        <f t="shared" si="13"/>
        <v/>
      </c>
      <c r="AQ191" s="185" t="str">
        <f t="shared" si="14"/>
        <v/>
      </c>
    </row>
    <row r="192" spans="1:43" s="185" customFormat="1">
      <c r="A192" s="246">
        <f t="shared" si="15"/>
        <v>0</v>
      </c>
      <c r="B192" s="16"/>
      <c r="C192" s="252"/>
      <c r="D192" s="16"/>
      <c r="E192" s="15"/>
      <c r="F192" s="41"/>
      <c r="G192" s="41"/>
      <c r="H192" s="236"/>
      <c r="I192" s="16"/>
      <c r="J192" s="41"/>
      <c r="K192" s="41"/>
      <c r="L192" s="41"/>
      <c r="M192" s="41"/>
      <c r="N192" s="41"/>
      <c r="O192" s="232">
        <f t="shared" si="16"/>
        <v>0</v>
      </c>
      <c r="P192" s="236"/>
      <c r="Q192" s="238"/>
      <c r="R192" s="238"/>
      <c r="S192" s="41"/>
      <c r="T192" s="233"/>
      <c r="U192" s="335"/>
      <c r="AJ192" s="203"/>
      <c r="AK192" s="203"/>
      <c r="AL192" s="203"/>
      <c r="AM192" s="95"/>
      <c r="AN192" s="95"/>
      <c r="AO192" s="102">
        <f t="shared" si="17"/>
        <v>0</v>
      </c>
      <c r="AP192" s="185" t="str">
        <f t="shared" si="13"/>
        <v/>
      </c>
      <c r="AQ192" s="185" t="str">
        <f t="shared" si="14"/>
        <v/>
      </c>
    </row>
    <row r="193" spans="1:43" s="185" customFormat="1">
      <c r="A193" s="246">
        <f t="shared" si="15"/>
        <v>0</v>
      </c>
      <c r="B193" s="16"/>
      <c r="C193" s="252"/>
      <c r="D193" s="16"/>
      <c r="E193" s="15"/>
      <c r="F193" s="41"/>
      <c r="G193" s="41"/>
      <c r="H193" s="236"/>
      <c r="I193" s="16"/>
      <c r="J193" s="41"/>
      <c r="K193" s="41"/>
      <c r="L193" s="41"/>
      <c r="M193" s="41"/>
      <c r="N193" s="41"/>
      <c r="O193" s="232">
        <f t="shared" si="16"/>
        <v>0</v>
      </c>
      <c r="P193" s="236"/>
      <c r="Q193" s="238"/>
      <c r="R193" s="238"/>
      <c r="S193" s="41"/>
      <c r="T193" s="233"/>
      <c r="U193" s="335"/>
      <c r="AJ193" s="203"/>
      <c r="AK193" s="203"/>
      <c r="AL193" s="203"/>
      <c r="AM193" s="95"/>
      <c r="AN193" s="95"/>
      <c r="AO193" s="102">
        <f t="shared" ref="AO193:AO224" si="18">+E189</f>
        <v>0</v>
      </c>
      <c r="AP193" s="185" t="str">
        <f t="shared" si="13"/>
        <v/>
      </c>
      <c r="AQ193" s="185" t="str">
        <f t="shared" si="14"/>
        <v/>
      </c>
    </row>
    <row r="194" spans="1:43" s="185" customFormat="1">
      <c r="A194" s="246">
        <f t="shared" si="15"/>
        <v>0</v>
      </c>
      <c r="B194" s="16"/>
      <c r="C194" s="252"/>
      <c r="D194" s="16"/>
      <c r="E194" s="15"/>
      <c r="F194" s="41"/>
      <c r="G194" s="41"/>
      <c r="H194" s="236"/>
      <c r="I194" s="16"/>
      <c r="J194" s="41"/>
      <c r="K194" s="41"/>
      <c r="L194" s="41"/>
      <c r="M194" s="41"/>
      <c r="N194" s="41"/>
      <c r="O194" s="232">
        <f t="shared" si="16"/>
        <v>0</v>
      </c>
      <c r="P194" s="236"/>
      <c r="Q194" s="238"/>
      <c r="R194" s="238"/>
      <c r="S194" s="41"/>
      <c r="T194" s="233"/>
      <c r="U194" s="335"/>
      <c r="AJ194" s="203"/>
      <c r="AK194" s="203"/>
      <c r="AL194" s="203"/>
      <c r="AM194" s="95"/>
      <c r="AN194" s="95"/>
      <c r="AO194" s="102">
        <f t="shared" si="18"/>
        <v>0</v>
      </c>
      <c r="AP194" s="185" t="str">
        <f t="shared" si="13"/>
        <v/>
      </c>
      <c r="AQ194" s="185" t="str">
        <f t="shared" si="14"/>
        <v/>
      </c>
    </row>
    <row r="195" spans="1:43" s="185" customFormat="1">
      <c r="A195" s="246">
        <f t="shared" si="15"/>
        <v>0</v>
      </c>
      <c r="B195" s="16"/>
      <c r="C195" s="252"/>
      <c r="D195" s="16"/>
      <c r="E195" s="15"/>
      <c r="F195" s="41"/>
      <c r="G195" s="41"/>
      <c r="H195" s="236"/>
      <c r="I195" s="16"/>
      <c r="J195" s="41"/>
      <c r="K195" s="41"/>
      <c r="L195" s="41"/>
      <c r="M195" s="41"/>
      <c r="N195" s="41"/>
      <c r="O195" s="232">
        <f t="shared" si="16"/>
        <v>0</v>
      </c>
      <c r="P195" s="236"/>
      <c r="Q195" s="238"/>
      <c r="R195" s="238"/>
      <c r="S195" s="41"/>
      <c r="T195" s="233"/>
      <c r="U195" s="335"/>
      <c r="AJ195" s="203"/>
      <c r="AK195" s="203"/>
      <c r="AL195" s="203"/>
      <c r="AM195" s="95"/>
      <c r="AN195" s="95"/>
      <c r="AO195" s="102">
        <f t="shared" si="18"/>
        <v>0</v>
      </c>
      <c r="AP195" s="185" t="str">
        <f t="shared" si="13"/>
        <v/>
      </c>
      <c r="AQ195" s="185" t="str">
        <f t="shared" si="14"/>
        <v/>
      </c>
    </row>
    <row r="196" spans="1:43" s="185" customFormat="1">
      <c r="A196" s="246">
        <f t="shared" si="15"/>
        <v>0</v>
      </c>
      <c r="B196" s="16"/>
      <c r="C196" s="252"/>
      <c r="D196" s="16"/>
      <c r="E196" s="15"/>
      <c r="F196" s="41"/>
      <c r="G196" s="41"/>
      <c r="H196" s="236"/>
      <c r="I196" s="16"/>
      <c r="J196" s="41"/>
      <c r="K196" s="41"/>
      <c r="L196" s="41"/>
      <c r="M196" s="41"/>
      <c r="N196" s="41"/>
      <c r="O196" s="232">
        <f t="shared" si="16"/>
        <v>0</v>
      </c>
      <c r="P196" s="236"/>
      <c r="Q196" s="238"/>
      <c r="R196" s="238"/>
      <c r="S196" s="41"/>
      <c r="T196" s="233"/>
      <c r="U196" s="335"/>
      <c r="AJ196" s="203"/>
      <c r="AK196" s="203"/>
      <c r="AL196" s="203"/>
      <c r="AM196" s="95"/>
      <c r="AN196" s="95"/>
      <c r="AO196" s="102">
        <f t="shared" si="18"/>
        <v>0</v>
      </c>
      <c r="AP196" s="185" t="str">
        <f t="shared" si="13"/>
        <v/>
      </c>
      <c r="AQ196" s="185" t="str">
        <f t="shared" si="14"/>
        <v/>
      </c>
    </row>
    <row r="197" spans="1:43" s="185" customFormat="1">
      <c r="A197" s="246">
        <f t="shared" si="15"/>
        <v>0</v>
      </c>
      <c r="B197" s="16"/>
      <c r="C197" s="252"/>
      <c r="D197" s="16"/>
      <c r="E197" s="15"/>
      <c r="F197" s="41"/>
      <c r="G197" s="41"/>
      <c r="H197" s="236"/>
      <c r="I197" s="16"/>
      <c r="J197" s="41"/>
      <c r="K197" s="41"/>
      <c r="L197" s="41"/>
      <c r="M197" s="41"/>
      <c r="N197" s="41"/>
      <c r="O197" s="232">
        <f t="shared" si="16"/>
        <v>0</v>
      </c>
      <c r="P197" s="236"/>
      <c r="Q197" s="238"/>
      <c r="R197" s="238"/>
      <c r="S197" s="41"/>
      <c r="T197" s="233"/>
      <c r="U197" s="335"/>
      <c r="AJ197" s="203"/>
      <c r="AK197" s="203"/>
      <c r="AL197" s="203"/>
      <c r="AM197" s="95"/>
      <c r="AN197" s="95"/>
      <c r="AO197" s="102">
        <f t="shared" si="18"/>
        <v>0</v>
      </c>
      <c r="AP197" s="185" t="str">
        <f t="shared" si="13"/>
        <v/>
      </c>
      <c r="AQ197" s="185" t="str">
        <f t="shared" si="14"/>
        <v/>
      </c>
    </row>
    <row r="198" spans="1:43" s="185" customFormat="1">
      <c r="A198" s="246">
        <f t="shared" si="15"/>
        <v>0</v>
      </c>
      <c r="B198" s="16"/>
      <c r="C198" s="252"/>
      <c r="D198" s="16"/>
      <c r="E198" s="15"/>
      <c r="F198" s="41"/>
      <c r="G198" s="41"/>
      <c r="H198" s="236"/>
      <c r="I198" s="16"/>
      <c r="J198" s="41"/>
      <c r="K198" s="41"/>
      <c r="L198" s="41"/>
      <c r="M198" s="41"/>
      <c r="N198" s="41"/>
      <c r="O198" s="232">
        <f t="shared" si="16"/>
        <v>0</v>
      </c>
      <c r="P198" s="236"/>
      <c r="Q198" s="238"/>
      <c r="R198" s="238"/>
      <c r="S198" s="41"/>
      <c r="T198" s="233"/>
      <c r="U198" s="335"/>
      <c r="AJ198" s="203"/>
      <c r="AK198" s="203"/>
      <c r="AL198" s="203"/>
      <c r="AM198" s="95"/>
      <c r="AN198" s="95"/>
      <c r="AO198" s="102">
        <f t="shared" si="18"/>
        <v>0</v>
      </c>
      <c r="AP198" s="185" t="str">
        <f t="shared" si="13"/>
        <v/>
      </c>
      <c r="AQ198" s="185" t="str">
        <f t="shared" si="14"/>
        <v/>
      </c>
    </row>
    <row r="199" spans="1:43" s="185" customFormat="1">
      <c r="A199" s="246">
        <f t="shared" si="15"/>
        <v>0</v>
      </c>
      <c r="B199" s="16"/>
      <c r="C199" s="252"/>
      <c r="D199" s="16"/>
      <c r="E199" s="15"/>
      <c r="F199" s="41"/>
      <c r="G199" s="41"/>
      <c r="H199" s="236"/>
      <c r="I199" s="16"/>
      <c r="J199" s="41"/>
      <c r="K199" s="41"/>
      <c r="L199" s="41"/>
      <c r="M199" s="41"/>
      <c r="N199" s="41"/>
      <c r="O199" s="232">
        <f t="shared" si="16"/>
        <v>0</v>
      </c>
      <c r="P199" s="236"/>
      <c r="Q199" s="238"/>
      <c r="R199" s="238"/>
      <c r="S199" s="41"/>
      <c r="T199" s="233"/>
      <c r="U199" s="335"/>
      <c r="AJ199" s="203"/>
      <c r="AK199" s="203"/>
      <c r="AL199" s="203"/>
      <c r="AM199" s="95"/>
      <c r="AN199" s="95"/>
      <c r="AO199" s="102">
        <f t="shared" si="18"/>
        <v>0</v>
      </c>
      <c r="AP199" s="185" t="str">
        <f t="shared" si="13"/>
        <v/>
      </c>
      <c r="AQ199" s="185" t="str">
        <f t="shared" si="14"/>
        <v/>
      </c>
    </row>
    <row r="200" spans="1:43" s="185" customFormat="1">
      <c r="A200" s="246">
        <f t="shared" si="15"/>
        <v>0</v>
      </c>
      <c r="B200" s="16"/>
      <c r="C200" s="252"/>
      <c r="D200" s="16"/>
      <c r="E200" s="15"/>
      <c r="F200" s="41"/>
      <c r="G200" s="41"/>
      <c r="H200" s="236"/>
      <c r="I200" s="16"/>
      <c r="J200" s="41"/>
      <c r="K200" s="41"/>
      <c r="L200" s="41"/>
      <c r="M200" s="41"/>
      <c r="N200" s="41"/>
      <c r="O200" s="232">
        <f t="shared" si="16"/>
        <v>0</v>
      </c>
      <c r="P200" s="236"/>
      <c r="Q200" s="238"/>
      <c r="R200" s="238"/>
      <c r="S200" s="41"/>
      <c r="T200" s="233"/>
      <c r="U200" s="335"/>
      <c r="AJ200" s="203"/>
      <c r="AK200" s="203"/>
      <c r="AL200" s="203"/>
      <c r="AM200" s="95"/>
      <c r="AN200" s="95"/>
      <c r="AO200" s="102">
        <f t="shared" si="18"/>
        <v>0</v>
      </c>
      <c r="AP200" s="185" t="str">
        <f t="shared" si="13"/>
        <v/>
      </c>
      <c r="AQ200" s="185" t="str">
        <f t="shared" si="14"/>
        <v/>
      </c>
    </row>
    <row r="201" spans="1:43" s="185" customFormat="1">
      <c r="A201" s="246">
        <f t="shared" si="15"/>
        <v>0</v>
      </c>
      <c r="B201" s="16"/>
      <c r="C201" s="252"/>
      <c r="D201" s="16"/>
      <c r="E201" s="15"/>
      <c r="F201" s="41"/>
      <c r="G201" s="41"/>
      <c r="H201" s="236"/>
      <c r="I201" s="16"/>
      <c r="J201" s="41"/>
      <c r="K201" s="41"/>
      <c r="L201" s="41"/>
      <c r="M201" s="41"/>
      <c r="N201" s="41"/>
      <c r="O201" s="232">
        <f t="shared" si="16"/>
        <v>0</v>
      </c>
      <c r="P201" s="236"/>
      <c r="Q201" s="238"/>
      <c r="R201" s="238"/>
      <c r="S201" s="41"/>
      <c r="T201" s="233"/>
      <c r="U201" s="335"/>
      <c r="AJ201" s="203"/>
      <c r="AK201" s="203"/>
      <c r="AL201" s="203"/>
      <c r="AM201" s="95"/>
      <c r="AN201" s="95"/>
      <c r="AO201" s="102">
        <f t="shared" si="18"/>
        <v>0</v>
      </c>
      <c r="AP201" s="185" t="str">
        <f t="shared" si="13"/>
        <v/>
      </c>
      <c r="AQ201" s="185" t="str">
        <f t="shared" si="14"/>
        <v/>
      </c>
    </row>
    <row r="202" spans="1:43" s="185" customFormat="1">
      <c r="A202" s="246">
        <f t="shared" si="15"/>
        <v>0</v>
      </c>
      <c r="B202" s="16"/>
      <c r="C202" s="252"/>
      <c r="D202" s="16"/>
      <c r="E202" s="15"/>
      <c r="F202" s="41"/>
      <c r="G202" s="41"/>
      <c r="H202" s="236"/>
      <c r="I202" s="16"/>
      <c r="J202" s="41"/>
      <c r="K202" s="41"/>
      <c r="L202" s="41"/>
      <c r="M202" s="41"/>
      <c r="N202" s="41"/>
      <c r="O202" s="232">
        <f t="shared" si="16"/>
        <v>0</v>
      </c>
      <c r="P202" s="236"/>
      <c r="Q202" s="238"/>
      <c r="R202" s="238"/>
      <c r="S202" s="41"/>
      <c r="T202" s="233"/>
      <c r="U202" s="335"/>
      <c r="AJ202" s="203"/>
      <c r="AK202" s="203"/>
      <c r="AL202" s="203"/>
      <c r="AM202" s="95"/>
      <c r="AN202" s="95"/>
      <c r="AO202" s="102">
        <f t="shared" si="18"/>
        <v>0</v>
      </c>
      <c r="AP202" s="185" t="str">
        <f t="shared" si="13"/>
        <v/>
      </c>
      <c r="AQ202" s="185" t="str">
        <f t="shared" si="14"/>
        <v/>
      </c>
    </row>
    <row r="203" spans="1:43" s="185" customFormat="1">
      <c r="A203" s="246">
        <f t="shared" si="15"/>
        <v>0</v>
      </c>
      <c r="B203" s="16"/>
      <c r="C203" s="252"/>
      <c r="D203" s="16"/>
      <c r="E203" s="15"/>
      <c r="F203" s="41"/>
      <c r="G203" s="41"/>
      <c r="H203" s="236"/>
      <c r="I203" s="16"/>
      <c r="J203" s="41"/>
      <c r="K203" s="41"/>
      <c r="L203" s="41"/>
      <c r="M203" s="41"/>
      <c r="N203" s="41"/>
      <c r="O203" s="232">
        <f t="shared" si="16"/>
        <v>0</v>
      </c>
      <c r="P203" s="236"/>
      <c r="Q203" s="238"/>
      <c r="R203" s="238"/>
      <c r="S203" s="41"/>
      <c r="T203" s="233"/>
      <c r="U203" s="335"/>
      <c r="AJ203" s="203"/>
      <c r="AK203" s="203"/>
      <c r="AL203" s="203"/>
      <c r="AM203" s="95"/>
      <c r="AN203" s="95"/>
      <c r="AO203" s="102">
        <f t="shared" si="18"/>
        <v>0</v>
      </c>
      <c r="AP203" s="185" t="str">
        <f t="shared" si="13"/>
        <v/>
      </c>
      <c r="AQ203" s="185" t="str">
        <f t="shared" si="14"/>
        <v/>
      </c>
    </row>
    <row r="204" spans="1:43" s="185" customFormat="1">
      <c r="A204" s="246">
        <f t="shared" si="15"/>
        <v>0</v>
      </c>
      <c r="B204" s="16"/>
      <c r="C204" s="252"/>
      <c r="D204" s="16"/>
      <c r="E204" s="15"/>
      <c r="F204" s="41"/>
      <c r="G204" s="41"/>
      <c r="H204" s="236"/>
      <c r="I204" s="16"/>
      <c r="J204" s="41"/>
      <c r="K204" s="41"/>
      <c r="L204" s="41"/>
      <c r="M204" s="41"/>
      <c r="N204" s="41"/>
      <c r="O204" s="232">
        <f t="shared" si="16"/>
        <v>0</v>
      </c>
      <c r="P204" s="236"/>
      <c r="Q204" s="238"/>
      <c r="R204" s="238"/>
      <c r="S204" s="41"/>
      <c r="T204" s="233"/>
      <c r="U204" s="335"/>
      <c r="AJ204" s="203"/>
      <c r="AK204" s="203"/>
      <c r="AL204" s="203"/>
      <c r="AM204" s="95"/>
      <c r="AN204" s="95"/>
      <c r="AO204" s="102">
        <f t="shared" si="18"/>
        <v>0</v>
      </c>
      <c r="AP204" s="185" t="str">
        <f t="shared" si="13"/>
        <v/>
      </c>
      <c r="AQ204" s="185" t="str">
        <f t="shared" si="14"/>
        <v/>
      </c>
    </row>
    <row r="205" spans="1:43" s="185" customFormat="1">
      <c r="A205" s="246">
        <f t="shared" si="15"/>
        <v>0</v>
      </c>
      <c r="B205" s="16"/>
      <c r="C205" s="252"/>
      <c r="D205" s="16"/>
      <c r="E205" s="15"/>
      <c r="F205" s="41"/>
      <c r="G205" s="41"/>
      <c r="H205" s="236"/>
      <c r="I205" s="16"/>
      <c r="J205" s="41"/>
      <c r="K205" s="41"/>
      <c r="L205" s="41"/>
      <c r="M205" s="41"/>
      <c r="N205" s="41"/>
      <c r="O205" s="232">
        <f t="shared" si="16"/>
        <v>0</v>
      </c>
      <c r="P205" s="236"/>
      <c r="Q205" s="238"/>
      <c r="R205" s="238"/>
      <c r="S205" s="41"/>
      <c r="T205" s="233"/>
      <c r="U205" s="335"/>
      <c r="AJ205" s="203"/>
      <c r="AK205" s="203"/>
      <c r="AL205" s="203"/>
      <c r="AM205" s="95"/>
      <c r="AN205" s="95"/>
      <c r="AO205" s="102">
        <f t="shared" si="18"/>
        <v>0</v>
      </c>
      <c r="AP205" s="185" t="str">
        <f t="shared" si="13"/>
        <v/>
      </c>
      <c r="AQ205" s="185" t="str">
        <f t="shared" si="14"/>
        <v/>
      </c>
    </row>
    <row r="206" spans="1:43" s="185" customFormat="1">
      <c r="A206" s="246">
        <f t="shared" si="15"/>
        <v>0</v>
      </c>
      <c r="B206" s="16"/>
      <c r="C206" s="252"/>
      <c r="D206" s="16"/>
      <c r="E206" s="15"/>
      <c r="F206" s="41"/>
      <c r="G206" s="41"/>
      <c r="H206" s="236"/>
      <c r="I206" s="16"/>
      <c r="J206" s="41"/>
      <c r="K206" s="41"/>
      <c r="L206" s="41"/>
      <c r="M206" s="41"/>
      <c r="N206" s="41"/>
      <c r="O206" s="232">
        <f t="shared" si="16"/>
        <v>0</v>
      </c>
      <c r="P206" s="236"/>
      <c r="Q206" s="238"/>
      <c r="R206" s="238"/>
      <c r="S206" s="41"/>
      <c r="T206" s="233"/>
      <c r="U206" s="335"/>
      <c r="AJ206" s="203"/>
      <c r="AK206" s="203"/>
      <c r="AL206" s="203"/>
      <c r="AM206" s="95"/>
      <c r="AN206" s="95"/>
      <c r="AO206" s="102">
        <f t="shared" si="18"/>
        <v>0</v>
      </c>
      <c r="AP206" s="185" t="str">
        <f t="shared" si="13"/>
        <v/>
      </c>
      <c r="AQ206" s="185" t="str">
        <f t="shared" si="14"/>
        <v/>
      </c>
    </row>
    <row r="207" spans="1:43" s="185" customFormat="1">
      <c r="A207" s="246">
        <f t="shared" si="15"/>
        <v>0</v>
      </c>
      <c r="B207" s="16"/>
      <c r="C207" s="252"/>
      <c r="D207" s="16"/>
      <c r="E207" s="15"/>
      <c r="F207" s="41"/>
      <c r="G207" s="41"/>
      <c r="H207" s="236"/>
      <c r="I207" s="16"/>
      <c r="J207" s="41"/>
      <c r="K207" s="41"/>
      <c r="L207" s="41"/>
      <c r="M207" s="41"/>
      <c r="N207" s="41"/>
      <c r="O207" s="232">
        <f t="shared" si="16"/>
        <v>0</v>
      </c>
      <c r="P207" s="236"/>
      <c r="Q207" s="238"/>
      <c r="R207" s="238"/>
      <c r="S207" s="41"/>
      <c r="T207" s="233"/>
      <c r="U207" s="335"/>
      <c r="AJ207" s="203"/>
      <c r="AK207" s="203"/>
      <c r="AL207" s="203"/>
      <c r="AM207" s="95"/>
      <c r="AN207" s="95"/>
      <c r="AO207" s="102">
        <f t="shared" si="18"/>
        <v>0</v>
      </c>
      <c r="AP207" s="185" t="str">
        <f t="shared" si="13"/>
        <v/>
      </c>
      <c r="AQ207" s="185" t="str">
        <f t="shared" si="14"/>
        <v/>
      </c>
    </row>
    <row r="208" spans="1:43" s="185" customFormat="1">
      <c r="A208" s="246">
        <f t="shared" si="15"/>
        <v>0</v>
      </c>
      <c r="B208" s="16"/>
      <c r="C208" s="252"/>
      <c r="D208" s="16"/>
      <c r="E208" s="15"/>
      <c r="F208" s="41"/>
      <c r="G208" s="41"/>
      <c r="H208" s="236"/>
      <c r="I208" s="16"/>
      <c r="J208" s="41"/>
      <c r="K208" s="41"/>
      <c r="L208" s="41"/>
      <c r="M208" s="41"/>
      <c r="N208" s="41"/>
      <c r="O208" s="232">
        <f t="shared" si="16"/>
        <v>0</v>
      </c>
      <c r="P208" s="236"/>
      <c r="Q208" s="238"/>
      <c r="R208" s="238"/>
      <c r="S208" s="41"/>
      <c r="T208" s="233"/>
      <c r="U208" s="335"/>
      <c r="AJ208" s="203"/>
      <c r="AK208" s="203"/>
      <c r="AL208" s="203"/>
      <c r="AM208" s="95"/>
      <c r="AN208" s="95"/>
      <c r="AO208" s="102">
        <f t="shared" si="18"/>
        <v>0</v>
      </c>
      <c r="AP208" s="185" t="str">
        <f t="shared" si="13"/>
        <v/>
      </c>
      <c r="AQ208" s="185" t="str">
        <f t="shared" si="14"/>
        <v/>
      </c>
    </row>
    <row r="209" spans="1:43" s="185" customFormat="1">
      <c r="A209" s="246">
        <f t="shared" si="15"/>
        <v>0</v>
      </c>
      <c r="B209" s="16"/>
      <c r="C209" s="252"/>
      <c r="D209" s="16"/>
      <c r="E209" s="15"/>
      <c r="F209" s="41"/>
      <c r="G209" s="41"/>
      <c r="H209" s="236"/>
      <c r="I209" s="16"/>
      <c r="J209" s="41"/>
      <c r="K209" s="41"/>
      <c r="L209" s="41"/>
      <c r="M209" s="41"/>
      <c r="N209" s="41"/>
      <c r="O209" s="232">
        <f t="shared" si="16"/>
        <v>0</v>
      </c>
      <c r="P209" s="236"/>
      <c r="Q209" s="238"/>
      <c r="R209" s="238"/>
      <c r="S209" s="41"/>
      <c r="T209" s="233"/>
      <c r="U209" s="335"/>
      <c r="AJ209" s="203"/>
      <c r="AK209" s="203"/>
      <c r="AL209" s="203"/>
      <c r="AM209" s="95"/>
      <c r="AN209" s="95"/>
      <c r="AO209" s="102">
        <f t="shared" si="18"/>
        <v>0</v>
      </c>
      <c r="AP209" s="185" t="str">
        <f t="shared" si="13"/>
        <v/>
      </c>
      <c r="AQ209" s="185" t="str">
        <f t="shared" si="14"/>
        <v/>
      </c>
    </row>
    <row r="210" spans="1:43" s="185" customFormat="1">
      <c r="A210" s="246">
        <f t="shared" si="15"/>
        <v>0</v>
      </c>
      <c r="B210" s="16"/>
      <c r="C210" s="252"/>
      <c r="D210" s="16"/>
      <c r="E210" s="15"/>
      <c r="F210" s="41"/>
      <c r="G210" s="41"/>
      <c r="H210" s="236"/>
      <c r="I210" s="16"/>
      <c r="J210" s="41"/>
      <c r="K210" s="41"/>
      <c r="L210" s="41"/>
      <c r="M210" s="41"/>
      <c r="N210" s="41"/>
      <c r="O210" s="232">
        <f t="shared" si="16"/>
        <v>0</v>
      </c>
      <c r="P210" s="236"/>
      <c r="Q210" s="238"/>
      <c r="R210" s="238"/>
      <c r="S210" s="41"/>
      <c r="T210" s="233"/>
      <c r="U210" s="335"/>
      <c r="AJ210" s="203"/>
      <c r="AK210" s="203"/>
      <c r="AL210" s="203"/>
      <c r="AM210" s="95"/>
      <c r="AN210" s="95"/>
      <c r="AO210" s="102">
        <f t="shared" si="18"/>
        <v>0</v>
      </c>
      <c r="AP210" s="185" t="str">
        <f t="shared" si="13"/>
        <v/>
      </c>
      <c r="AQ210" s="185" t="str">
        <f t="shared" si="14"/>
        <v/>
      </c>
    </row>
    <row r="211" spans="1:43" s="185" customFormat="1">
      <c r="A211" s="246">
        <f t="shared" si="15"/>
        <v>0</v>
      </c>
      <c r="B211" s="16"/>
      <c r="C211" s="252"/>
      <c r="D211" s="16"/>
      <c r="E211" s="15"/>
      <c r="F211" s="41"/>
      <c r="G211" s="41"/>
      <c r="H211" s="236"/>
      <c r="I211" s="16"/>
      <c r="J211" s="41"/>
      <c r="K211" s="41"/>
      <c r="L211" s="41"/>
      <c r="M211" s="41"/>
      <c r="N211" s="41"/>
      <c r="O211" s="232">
        <f t="shared" si="16"/>
        <v>0</v>
      </c>
      <c r="P211" s="236"/>
      <c r="Q211" s="238"/>
      <c r="R211" s="238"/>
      <c r="S211" s="41"/>
      <c r="T211" s="233"/>
      <c r="U211" s="335"/>
      <c r="AJ211" s="203"/>
      <c r="AK211" s="203"/>
      <c r="AL211" s="203"/>
      <c r="AM211" s="95"/>
      <c r="AN211" s="95"/>
      <c r="AO211" s="102">
        <f t="shared" si="18"/>
        <v>0</v>
      </c>
      <c r="AP211" s="185" t="str">
        <f t="shared" si="13"/>
        <v/>
      </c>
      <c r="AQ211" s="185" t="str">
        <f t="shared" si="14"/>
        <v/>
      </c>
    </row>
    <row r="212" spans="1:43" s="185" customFormat="1">
      <c r="A212" s="246">
        <f t="shared" si="15"/>
        <v>0</v>
      </c>
      <c r="B212" s="16"/>
      <c r="C212" s="252"/>
      <c r="D212" s="16"/>
      <c r="E212" s="15"/>
      <c r="F212" s="41"/>
      <c r="G212" s="41"/>
      <c r="H212" s="236"/>
      <c r="I212" s="16"/>
      <c r="J212" s="41"/>
      <c r="K212" s="41"/>
      <c r="L212" s="41"/>
      <c r="M212" s="41"/>
      <c r="N212" s="41"/>
      <c r="O212" s="232">
        <f t="shared" si="16"/>
        <v>0</v>
      </c>
      <c r="P212" s="236"/>
      <c r="Q212" s="238"/>
      <c r="R212" s="238"/>
      <c r="S212" s="41"/>
      <c r="T212" s="233"/>
      <c r="U212" s="335"/>
      <c r="AJ212" s="203"/>
      <c r="AK212" s="203"/>
      <c r="AL212" s="203"/>
      <c r="AM212" s="95"/>
      <c r="AN212" s="95"/>
      <c r="AO212" s="102">
        <f t="shared" si="18"/>
        <v>0</v>
      </c>
      <c r="AP212" s="185" t="str">
        <f t="shared" si="13"/>
        <v/>
      </c>
      <c r="AQ212" s="185" t="str">
        <f t="shared" si="14"/>
        <v/>
      </c>
    </row>
    <row r="213" spans="1:43" s="185" customFormat="1">
      <c r="A213" s="246">
        <f t="shared" si="15"/>
        <v>0</v>
      </c>
      <c r="B213" s="16"/>
      <c r="C213" s="252"/>
      <c r="D213" s="16"/>
      <c r="E213" s="15"/>
      <c r="F213" s="41"/>
      <c r="G213" s="41"/>
      <c r="H213" s="236"/>
      <c r="I213" s="16"/>
      <c r="J213" s="41"/>
      <c r="K213" s="41"/>
      <c r="L213" s="41"/>
      <c r="M213" s="41"/>
      <c r="N213" s="41"/>
      <c r="O213" s="232">
        <f t="shared" si="16"/>
        <v>0</v>
      </c>
      <c r="P213" s="236"/>
      <c r="Q213" s="238"/>
      <c r="R213" s="238"/>
      <c r="S213" s="41"/>
      <c r="T213" s="233"/>
      <c r="U213" s="335"/>
      <c r="AJ213" s="203"/>
      <c r="AK213" s="203"/>
      <c r="AL213" s="203"/>
      <c r="AM213" s="95"/>
      <c r="AN213" s="95"/>
      <c r="AO213" s="102">
        <f t="shared" si="18"/>
        <v>0</v>
      </c>
      <c r="AP213" s="185" t="str">
        <f t="shared" si="13"/>
        <v/>
      </c>
      <c r="AQ213" s="185" t="str">
        <f t="shared" si="14"/>
        <v/>
      </c>
    </row>
    <row r="214" spans="1:43" s="185" customFormat="1">
      <c r="A214" s="246">
        <f t="shared" si="15"/>
        <v>0</v>
      </c>
      <c r="B214" s="16"/>
      <c r="C214" s="252"/>
      <c r="D214" s="16"/>
      <c r="E214" s="15"/>
      <c r="F214" s="41"/>
      <c r="G214" s="41"/>
      <c r="H214" s="236"/>
      <c r="I214" s="16"/>
      <c r="J214" s="41"/>
      <c r="K214" s="41"/>
      <c r="L214" s="41"/>
      <c r="M214" s="41"/>
      <c r="N214" s="41"/>
      <c r="O214" s="232">
        <f t="shared" si="16"/>
        <v>0</v>
      </c>
      <c r="P214" s="236"/>
      <c r="Q214" s="238"/>
      <c r="R214" s="238"/>
      <c r="S214" s="41"/>
      <c r="T214" s="233"/>
      <c r="U214" s="335"/>
      <c r="AJ214" s="203"/>
      <c r="AK214" s="203"/>
      <c r="AL214" s="203"/>
      <c r="AM214" s="95"/>
      <c r="AN214" s="95"/>
      <c r="AO214" s="102">
        <f t="shared" si="18"/>
        <v>0</v>
      </c>
      <c r="AP214" s="185" t="str">
        <f t="shared" si="13"/>
        <v/>
      </c>
      <c r="AQ214" s="185" t="str">
        <f t="shared" si="14"/>
        <v/>
      </c>
    </row>
    <row r="215" spans="1:43" s="185" customFormat="1">
      <c r="A215" s="246">
        <f t="shared" si="15"/>
        <v>0</v>
      </c>
      <c r="B215" s="16"/>
      <c r="C215" s="252"/>
      <c r="D215" s="16"/>
      <c r="E215" s="15"/>
      <c r="F215" s="41"/>
      <c r="G215" s="41"/>
      <c r="H215" s="236"/>
      <c r="I215" s="16"/>
      <c r="J215" s="41"/>
      <c r="K215" s="41"/>
      <c r="L215" s="41"/>
      <c r="M215" s="41"/>
      <c r="N215" s="41"/>
      <c r="O215" s="232">
        <f t="shared" si="16"/>
        <v>0</v>
      </c>
      <c r="P215" s="236"/>
      <c r="Q215" s="238"/>
      <c r="R215" s="238"/>
      <c r="S215" s="41"/>
      <c r="T215" s="233"/>
      <c r="U215" s="335"/>
      <c r="AJ215" s="203"/>
      <c r="AK215" s="203"/>
      <c r="AL215" s="203"/>
      <c r="AM215" s="95"/>
      <c r="AN215" s="95"/>
      <c r="AO215" s="102">
        <f t="shared" si="18"/>
        <v>0</v>
      </c>
      <c r="AP215" s="185" t="str">
        <f t="shared" si="13"/>
        <v/>
      </c>
      <c r="AQ215" s="185" t="str">
        <f t="shared" si="14"/>
        <v/>
      </c>
    </row>
    <row r="216" spans="1:43" s="185" customFormat="1" ht="11.25">
      <c r="A216" s="246">
        <f t="shared" si="15"/>
        <v>0</v>
      </c>
      <c r="B216" s="16"/>
      <c r="C216" s="252"/>
      <c r="D216" s="16"/>
      <c r="E216" s="15"/>
      <c r="F216" s="41"/>
      <c r="G216" s="41"/>
      <c r="H216" s="236"/>
      <c r="I216" s="16"/>
      <c r="J216" s="41"/>
      <c r="K216" s="41"/>
      <c r="L216" s="41"/>
      <c r="M216" s="41"/>
      <c r="N216" s="41"/>
      <c r="O216" s="232">
        <f t="shared" si="16"/>
        <v>0</v>
      </c>
      <c r="P216" s="236"/>
      <c r="Q216" s="238"/>
      <c r="R216" s="238"/>
      <c r="S216" s="41"/>
      <c r="T216" s="233"/>
      <c r="U216" s="335"/>
      <c r="AJ216" s="60"/>
      <c r="AK216" s="60"/>
      <c r="AL216" s="60"/>
      <c r="AM216" s="95"/>
      <c r="AN216" s="95"/>
      <c r="AO216" s="102">
        <f t="shared" si="18"/>
        <v>0</v>
      </c>
      <c r="AP216" s="185" t="str">
        <f t="shared" si="13"/>
        <v/>
      </c>
      <c r="AQ216" s="185" t="str">
        <f t="shared" si="14"/>
        <v/>
      </c>
    </row>
    <row r="217" spans="1:43" s="185" customFormat="1" ht="11.25">
      <c r="A217" s="246">
        <f t="shared" si="15"/>
        <v>0</v>
      </c>
      <c r="B217" s="16"/>
      <c r="C217" s="252"/>
      <c r="D217" s="16"/>
      <c r="E217" s="15"/>
      <c r="F217" s="41"/>
      <c r="G217" s="41"/>
      <c r="H217" s="236"/>
      <c r="I217" s="16"/>
      <c r="J217" s="41"/>
      <c r="K217" s="41"/>
      <c r="L217" s="41"/>
      <c r="M217" s="41"/>
      <c r="N217" s="41"/>
      <c r="O217" s="232">
        <f t="shared" si="16"/>
        <v>0</v>
      </c>
      <c r="P217" s="236"/>
      <c r="Q217" s="238"/>
      <c r="R217" s="238"/>
      <c r="S217" s="41"/>
      <c r="T217" s="233"/>
      <c r="U217" s="335"/>
      <c r="AJ217" s="102"/>
      <c r="AK217" s="102"/>
      <c r="AL217" s="95"/>
      <c r="AM217" s="95"/>
      <c r="AN217" s="95"/>
      <c r="AO217" s="102">
        <f t="shared" si="18"/>
        <v>0</v>
      </c>
      <c r="AP217" s="185" t="str">
        <f t="shared" si="13"/>
        <v/>
      </c>
      <c r="AQ217" s="185" t="str">
        <f t="shared" si="14"/>
        <v/>
      </c>
    </row>
    <row r="218" spans="1:43" s="185" customFormat="1" ht="11.25">
      <c r="A218" s="246">
        <f t="shared" si="15"/>
        <v>0</v>
      </c>
      <c r="B218" s="16"/>
      <c r="C218" s="252"/>
      <c r="D218" s="16"/>
      <c r="E218" s="15"/>
      <c r="F218" s="41"/>
      <c r="G218" s="41"/>
      <c r="H218" s="236"/>
      <c r="I218" s="16"/>
      <c r="J218" s="41"/>
      <c r="K218" s="41"/>
      <c r="L218" s="41"/>
      <c r="M218" s="41"/>
      <c r="N218" s="41"/>
      <c r="O218" s="232">
        <f t="shared" si="16"/>
        <v>0</v>
      </c>
      <c r="P218" s="236"/>
      <c r="Q218" s="238"/>
      <c r="R218" s="238"/>
      <c r="S218" s="41"/>
      <c r="T218" s="233"/>
      <c r="U218" s="335"/>
      <c r="AJ218" s="102"/>
      <c r="AK218" s="102"/>
      <c r="AL218" s="95"/>
      <c r="AM218" s="95"/>
      <c r="AN218" s="95"/>
      <c r="AO218" s="102">
        <f t="shared" si="18"/>
        <v>0</v>
      </c>
      <c r="AP218" s="185" t="str">
        <f t="shared" si="13"/>
        <v/>
      </c>
      <c r="AQ218" s="185" t="str">
        <f t="shared" si="14"/>
        <v/>
      </c>
    </row>
    <row r="219" spans="1:43" s="185" customFormat="1" ht="11.25">
      <c r="A219" s="246">
        <f t="shared" si="15"/>
        <v>0</v>
      </c>
      <c r="B219" s="16"/>
      <c r="C219" s="252"/>
      <c r="D219" s="16"/>
      <c r="E219" s="15"/>
      <c r="F219" s="41"/>
      <c r="G219" s="41"/>
      <c r="H219" s="236"/>
      <c r="I219" s="16"/>
      <c r="J219" s="41"/>
      <c r="K219" s="41"/>
      <c r="L219" s="41"/>
      <c r="M219" s="41"/>
      <c r="N219" s="41"/>
      <c r="O219" s="232">
        <f t="shared" si="16"/>
        <v>0</v>
      </c>
      <c r="P219" s="236"/>
      <c r="Q219" s="238"/>
      <c r="R219" s="238"/>
      <c r="S219" s="41"/>
      <c r="T219" s="233"/>
      <c r="U219" s="335"/>
      <c r="AJ219" s="102"/>
      <c r="AK219" s="102"/>
      <c r="AL219" s="95"/>
      <c r="AM219" s="95"/>
      <c r="AN219" s="95"/>
      <c r="AO219" s="102">
        <f t="shared" si="18"/>
        <v>0</v>
      </c>
      <c r="AP219" s="185" t="str">
        <f t="shared" si="13"/>
        <v/>
      </c>
      <c r="AQ219" s="185" t="str">
        <f t="shared" si="14"/>
        <v/>
      </c>
    </row>
    <row r="220" spans="1:43" s="185" customFormat="1" ht="11.25">
      <c r="A220" s="246">
        <f t="shared" si="15"/>
        <v>0</v>
      </c>
      <c r="B220" s="16"/>
      <c r="C220" s="252"/>
      <c r="D220" s="16"/>
      <c r="E220" s="15"/>
      <c r="F220" s="41"/>
      <c r="G220" s="41"/>
      <c r="H220" s="236"/>
      <c r="I220" s="16"/>
      <c r="J220" s="41"/>
      <c r="K220" s="41"/>
      <c r="L220" s="41"/>
      <c r="M220" s="41"/>
      <c r="N220" s="41"/>
      <c r="O220" s="232">
        <f t="shared" si="16"/>
        <v>0</v>
      </c>
      <c r="P220" s="236"/>
      <c r="Q220" s="238"/>
      <c r="R220" s="238"/>
      <c r="S220" s="41"/>
      <c r="T220" s="233"/>
      <c r="U220" s="335"/>
      <c r="AJ220" s="102"/>
      <c r="AK220" s="102"/>
      <c r="AL220" s="95"/>
      <c r="AM220" s="95"/>
      <c r="AN220" s="95"/>
      <c r="AO220" s="102">
        <f t="shared" si="18"/>
        <v>0</v>
      </c>
      <c r="AP220" s="185" t="str">
        <f t="shared" si="13"/>
        <v/>
      </c>
      <c r="AQ220" s="185" t="str">
        <f t="shared" si="14"/>
        <v/>
      </c>
    </row>
    <row r="221" spans="1:43" s="185" customFormat="1" ht="11.25">
      <c r="A221" s="246">
        <f t="shared" si="15"/>
        <v>0</v>
      </c>
      <c r="B221" s="16"/>
      <c r="C221" s="252"/>
      <c r="D221" s="16"/>
      <c r="E221" s="15"/>
      <c r="F221" s="41"/>
      <c r="G221" s="41"/>
      <c r="H221" s="236"/>
      <c r="I221" s="16"/>
      <c r="J221" s="41"/>
      <c r="K221" s="41"/>
      <c r="L221" s="41"/>
      <c r="M221" s="41"/>
      <c r="N221" s="41"/>
      <c r="O221" s="232">
        <f t="shared" si="16"/>
        <v>0</v>
      </c>
      <c r="P221" s="236"/>
      <c r="Q221" s="238"/>
      <c r="R221" s="238"/>
      <c r="S221" s="41"/>
      <c r="T221" s="233"/>
      <c r="U221" s="335"/>
      <c r="AJ221" s="102"/>
      <c r="AK221" s="102"/>
      <c r="AL221" s="95"/>
      <c r="AM221" s="95"/>
      <c r="AN221" s="95"/>
      <c r="AO221" s="102">
        <f t="shared" si="18"/>
        <v>0</v>
      </c>
      <c r="AP221" s="185" t="str">
        <f t="shared" ref="AP221:AP284" si="19">+IFERROR(VLOOKUP($AO225,$AO$1:$AU$17,2,0),"")</f>
        <v/>
      </c>
      <c r="AQ221" s="185" t="str">
        <f t="shared" ref="AQ221:AQ284" si="20">+IFERROR(VLOOKUP($AO225,$AO$1:$AU$17,3,0),"")</f>
        <v/>
      </c>
    </row>
    <row r="222" spans="1:43" s="185" customFormat="1" ht="11.25">
      <c r="A222" s="246">
        <f t="shared" ref="A222:A258" si="21">$C$6</f>
        <v>0</v>
      </c>
      <c r="B222" s="16"/>
      <c r="C222" s="252"/>
      <c r="D222" s="16"/>
      <c r="E222" s="15"/>
      <c r="F222" s="41"/>
      <c r="G222" s="41"/>
      <c r="H222" s="236"/>
      <c r="I222" s="16"/>
      <c r="J222" s="41"/>
      <c r="K222" s="41"/>
      <c r="L222" s="41"/>
      <c r="M222" s="41"/>
      <c r="N222" s="41"/>
      <c r="O222" s="232">
        <f t="shared" ref="O222:O258" si="22">+M222-N222</f>
        <v>0</v>
      </c>
      <c r="P222" s="236"/>
      <c r="Q222" s="238"/>
      <c r="R222" s="238"/>
      <c r="S222" s="41"/>
      <c r="T222" s="233"/>
      <c r="U222" s="335"/>
      <c r="AJ222" s="102"/>
      <c r="AK222" s="102"/>
      <c r="AL222" s="95"/>
      <c r="AM222" s="95"/>
      <c r="AN222" s="95"/>
      <c r="AO222" s="102">
        <f t="shared" si="18"/>
        <v>0</v>
      </c>
      <c r="AP222" s="185" t="str">
        <f t="shared" si="19"/>
        <v/>
      </c>
      <c r="AQ222" s="185" t="str">
        <f t="shared" si="20"/>
        <v/>
      </c>
    </row>
    <row r="223" spans="1:43" s="185" customFormat="1" ht="11.25">
      <c r="A223" s="246">
        <f t="shared" si="21"/>
        <v>0</v>
      </c>
      <c r="B223" s="16"/>
      <c r="C223" s="252"/>
      <c r="D223" s="16"/>
      <c r="E223" s="15"/>
      <c r="F223" s="41"/>
      <c r="G223" s="41"/>
      <c r="H223" s="236"/>
      <c r="I223" s="16"/>
      <c r="J223" s="41"/>
      <c r="K223" s="41"/>
      <c r="L223" s="41"/>
      <c r="M223" s="41"/>
      <c r="N223" s="41"/>
      <c r="O223" s="232">
        <f t="shared" si="22"/>
        <v>0</v>
      </c>
      <c r="P223" s="236"/>
      <c r="Q223" s="238"/>
      <c r="R223" s="238"/>
      <c r="S223" s="41"/>
      <c r="T223" s="233"/>
      <c r="U223" s="335"/>
      <c r="AJ223" s="102"/>
      <c r="AK223" s="102"/>
      <c r="AL223" s="95"/>
      <c r="AM223" s="95"/>
      <c r="AN223" s="95"/>
      <c r="AO223" s="102">
        <f t="shared" si="18"/>
        <v>0</v>
      </c>
      <c r="AP223" s="185" t="str">
        <f t="shared" si="19"/>
        <v/>
      </c>
      <c r="AQ223" s="185" t="str">
        <f t="shared" si="20"/>
        <v/>
      </c>
    </row>
    <row r="224" spans="1:43" s="185" customFormat="1" ht="11.25">
      <c r="A224" s="246">
        <f t="shared" si="21"/>
        <v>0</v>
      </c>
      <c r="B224" s="16"/>
      <c r="C224" s="252"/>
      <c r="D224" s="16"/>
      <c r="E224" s="15"/>
      <c r="F224" s="41"/>
      <c r="G224" s="41"/>
      <c r="H224" s="236"/>
      <c r="I224" s="16"/>
      <c r="J224" s="41"/>
      <c r="K224" s="41"/>
      <c r="L224" s="41"/>
      <c r="M224" s="41"/>
      <c r="N224" s="41"/>
      <c r="O224" s="232">
        <f t="shared" si="22"/>
        <v>0</v>
      </c>
      <c r="P224" s="236"/>
      <c r="Q224" s="238"/>
      <c r="R224" s="238"/>
      <c r="S224" s="41"/>
      <c r="T224" s="233"/>
      <c r="U224" s="335"/>
      <c r="AJ224" s="102"/>
      <c r="AK224" s="102"/>
      <c r="AL224" s="95"/>
      <c r="AM224" s="95"/>
      <c r="AN224" s="95"/>
      <c r="AO224" s="102">
        <f t="shared" si="18"/>
        <v>0</v>
      </c>
      <c r="AP224" s="185" t="str">
        <f t="shared" si="19"/>
        <v/>
      </c>
      <c r="AQ224" s="185" t="str">
        <f t="shared" si="20"/>
        <v/>
      </c>
    </row>
    <row r="225" spans="1:43" s="185" customFormat="1" ht="11.25">
      <c r="A225" s="246">
        <f t="shared" si="21"/>
        <v>0</v>
      </c>
      <c r="B225" s="16"/>
      <c r="C225" s="252"/>
      <c r="D225" s="16"/>
      <c r="E225" s="15"/>
      <c r="F225" s="41"/>
      <c r="G225" s="41"/>
      <c r="H225" s="236"/>
      <c r="I225" s="16"/>
      <c r="J225" s="41"/>
      <c r="K225" s="41"/>
      <c r="L225" s="41"/>
      <c r="M225" s="41"/>
      <c r="N225" s="41"/>
      <c r="O225" s="232">
        <f t="shared" si="22"/>
        <v>0</v>
      </c>
      <c r="P225" s="236"/>
      <c r="Q225" s="238"/>
      <c r="R225" s="238"/>
      <c r="S225" s="41"/>
      <c r="T225" s="233"/>
      <c r="U225" s="335"/>
      <c r="AJ225" s="102"/>
      <c r="AK225" s="102"/>
      <c r="AL225" s="95"/>
      <c r="AM225" s="95"/>
      <c r="AN225" s="95"/>
      <c r="AO225" s="102">
        <f t="shared" ref="AO225:AO256" si="23">+E221</f>
        <v>0</v>
      </c>
      <c r="AP225" s="185" t="str">
        <f t="shared" si="19"/>
        <v/>
      </c>
      <c r="AQ225" s="185" t="str">
        <f t="shared" si="20"/>
        <v/>
      </c>
    </row>
    <row r="226" spans="1:43" s="185" customFormat="1" ht="11.25">
      <c r="A226" s="246">
        <f t="shared" si="21"/>
        <v>0</v>
      </c>
      <c r="B226" s="16"/>
      <c r="C226" s="252"/>
      <c r="D226" s="16"/>
      <c r="E226" s="15"/>
      <c r="F226" s="41"/>
      <c r="G226" s="41"/>
      <c r="H226" s="236"/>
      <c r="I226" s="16"/>
      <c r="J226" s="41"/>
      <c r="K226" s="41"/>
      <c r="L226" s="41"/>
      <c r="M226" s="41"/>
      <c r="N226" s="41"/>
      <c r="O226" s="232">
        <f t="shared" si="22"/>
        <v>0</v>
      </c>
      <c r="P226" s="236"/>
      <c r="Q226" s="238"/>
      <c r="R226" s="238"/>
      <c r="S226" s="41"/>
      <c r="T226" s="233"/>
      <c r="U226" s="335"/>
      <c r="AJ226" s="102"/>
      <c r="AK226" s="102"/>
      <c r="AL226" s="95"/>
      <c r="AM226" s="95"/>
      <c r="AN226" s="95"/>
      <c r="AO226" s="102">
        <f t="shared" si="23"/>
        <v>0</v>
      </c>
      <c r="AP226" s="185" t="str">
        <f t="shared" si="19"/>
        <v/>
      </c>
      <c r="AQ226" s="185" t="str">
        <f t="shared" si="20"/>
        <v/>
      </c>
    </row>
    <row r="227" spans="1:43" s="185" customFormat="1" ht="11.25">
      <c r="A227" s="246">
        <f t="shared" si="21"/>
        <v>0</v>
      </c>
      <c r="B227" s="16"/>
      <c r="C227" s="252"/>
      <c r="D227" s="16"/>
      <c r="E227" s="15"/>
      <c r="F227" s="41"/>
      <c r="G227" s="41"/>
      <c r="H227" s="236"/>
      <c r="I227" s="16"/>
      <c r="J227" s="41"/>
      <c r="K227" s="41"/>
      <c r="L227" s="41"/>
      <c r="M227" s="41"/>
      <c r="N227" s="41"/>
      <c r="O227" s="232">
        <f t="shared" si="22"/>
        <v>0</v>
      </c>
      <c r="P227" s="236"/>
      <c r="Q227" s="238"/>
      <c r="R227" s="238"/>
      <c r="S227" s="41"/>
      <c r="T227" s="233"/>
      <c r="U227" s="335"/>
      <c r="AJ227" s="102"/>
      <c r="AK227" s="102"/>
      <c r="AL227" s="95"/>
      <c r="AM227" s="95"/>
      <c r="AN227" s="95"/>
      <c r="AO227" s="102">
        <f t="shared" si="23"/>
        <v>0</v>
      </c>
      <c r="AP227" s="185" t="str">
        <f t="shared" si="19"/>
        <v/>
      </c>
      <c r="AQ227" s="185" t="str">
        <f t="shared" si="20"/>
        <v/>
      </c>
    </row>
    <row r="228" spans="1:43" s="185" customFormat="1" ht="11.25">
      <c r="A228" s="246">
        <f t="shared" si="21"/>
        <v>0</v>
      </c>
      <c r="B228" s="16"/>
      <c r="C228" s="252"/>
      <c r="D228" s="16"/>
      <c r="E228" s="15"/>
      <c r="F228" s="41"/>
      <c r="G228" s="41"/>
      <c r="H228" s="236"/>
      <c r="I228" s="16"/>
      <c r="J228" s="41"/>
      <c r="K228" s="41"/>
      <c r="L228" s="41"/>
      <c r="M228" s="41"/>
      <c r="N228" s="41"/>
      <c r="O228" s="232">
        <f t="shared" si="22"/>
        <v>0</v>
      </c>
      <c r="P228" s="236"/>
      <c r="Q228" s="238"/>
      <c r="R228" s="238"/>
      <c r="S228" s="41"/>
      <c r="T228" s="233"/>
      <c r="U228" s="335"/>
      <c r="AJ228" s="102"/>
      <c r="AK228" s="102"/>
      <c r="AL228" s="95"/>
      <c r="AM228" s="95"/>
      <c r="AN228" s="95"/>
      <c r="AO228" s="102">
        <f t="shared" si="23"/>
        <v>0</v>
      </c>
      <c r="AP228" s="185" t="str">
        <f t="shared" si="19"/>
        <v/>
      </c>
      <c r="AQ228" s="185" t="str">
        <f t="shared" si="20"/>
        <v/>
      </c>
    </row>
    <row r="229" spans="1:43" s="185" customFormat="1" ht="11.25">
      <c r="A229" s="246">
        <f t="shared" si="21"/>
        <v>0</v>
      </c>
      <c r="B229" s="16"/>
      <c r="C229" s="252"/>
      <c r="D229" s="16"/>
      <c r="E229" s="15"/>
      <c r="F229" s="41"/>
      <c r="G229" s="41"/>
      <c r="H229" s="236"/>
      <c r="I229" s="16"/>
      <c r="J229" s="41"/>
      <c r="K229" s="41"/>
      <c r="L229" s="41"/>
      <c r="M229" s="41"/>
      <c r="N229" s="41"/>
      <c r="O229" s="232">
        <f t="shared" si="22"/>
        <v>0</v>
      </c>
      <c r="P229" s="236"/>
      <c r="Q229" s="238"/>
      <c r="R229" s="238"/>
      <c r="S229" s="41"/>
      <c r="T229" s="233"/>
      <c r="U229" s="335"/>
      <c r="AJ229" s="102"/>
      <c r="AK229" s="102"/>
      <c r="AL229" s="95"/>
      <c r="AM229" s="95"/>
      <c r="AN229" s="95"/>
      <c r="AO229" s="102">
        <f t="shared" ref="AO229:AO265" si="24">+E225</f>
        <v>0</v>
      </c>
      <c r="AP229" s="185" t="str">
        <f t="shared" si="19"/>
        <v/>
      </c>
      <c r="AQ229" s="185" t="str">
        <f t="shared" si="20"/>
        <v/>
      </c>
    </row>
    <row r="230" spans="1:43" s="185" customFormat="1" ht="11.25">
      <c r="A230" s="246">
        <f t="shared" si="21"/>
        <v>0</v>
      </c>
      <c r="B230" s="16"/>
      <c r="C230" s="252"/>
      <c r="D230" s="16"/>
      <c r="E230" s="15"/>
      <c r="F230" s="41"/>
      <c r="G230" s="41"/>
      <c r="H230" s="236"/>
      <c r="I230" s="16"/>
      <c r="J230" s="41"/>
      <c r="K230" s="41"/>
      <c r="L230" s="41"/>
      <c r="M230" s="41"/>
      <c r="N230" s="41"/>
      <c r="O230" s="232">
        <f t="shared" si="22"/>
        <v>0</v>
      </c>
      <c r="P230" s="236"/>
      <c r="Q230" s="238"/>
      <c r="R230" s="238"/>
      <c r="S230" s="41"/>
      <c r="T230" s="233"/>
      <c r="U230" s="335"/>
      <c r="AJ230" s="102"/>
      <c r="AK230" s="102"/>
      <c r="AL230" s="95"/>
      <c r="AM230" s="95"/>
      <c r="AN230" s="95"/>
      <c r="AO230" s="102">
        <f t="shared" si="24"/>
        <v>0</v>
      </c>
      <c r="AP230" s="185" t="str">
        <f t="shared" si="19"/>
        <v/>
      </c>
      <c r="AQ230" s="185" t="str">
        <f t="shared" si="20"/>
        <v/>
      </c>
    </row>
    <row r="231" spans="1:43" s="185" customFormat="1" ht="11.25">
      <c r="A231" s="246">
        <f t="shared" si="21"/>
        <v>0</v>
      </c>
      <c r="B231" s="16"/>
      <c r="C231" s="252"/>
      <c r="D231" s="16"/>
      <c r="E231" s="15"/>
      <c r="F231" s="41"/>
      <c r="G231" s="41"/>
      <c r="H231" s="236"/>
      <c r="I231" s="16"/>
      <c r="J231" s="41"/>
      <c r="K231" s="41"/>
      <c r="L231" s="41"/>
      <c r="M231" s="41"/>
      <c r="N231" s="41"/>
      <c r="O231" s="232">
        <f t="shared" si="22"/>
        <v>0</v>
      </c>
      <c r="P231" s="236"/>
      <c r="Q231" s="238"/>
      <c r="R231" s="238"/>
      <c r="S231" s="41"/>
      <c r="T231" s="233"/>
      <c r="U231" s="335"/>
      <c r="AJ231" s="102"/>
      <c r="AK231" s="102"/>
      <c r="AL231" s="95"/>
      <c r="AM231" s="95"/>
      <c r="AN231" s="95"/>
      <c r="AO231" s="102">
        <f t="shared" si="24"/>
        <v>0</v>
      </c>
      <c r="AP231" s="185" t="str">
        <f t="shared" si="19"/>
        <v/>
      </c>
      <c r="AQ231" s="185" t="str">
        <f t="shared" si="20"/>
        <v/>
      </c>
    </row>
    <row r="232" spans="1:43" s="185" customFormat="1" ht="11.25">
      <c r="A232" s="246">
        <f t="shared" si="21"/>
        <v>0</v>
      </c>
      <c r="B232" s="16"/>
      <c r="C232" s="252"/>
      <c r="D232" s="16"/>
      <c r="E232" s="15"/>
      <c r="F232" s="41"/>
      <c r="G232" s="41"/>
      <c r="H232" s="236"/>
      <c r="I232" s="16"/>
      <c r="J232" s="41"/>
      <c r="K232" s="41"/>
      <c r="L232" s="41"/>
      <c r="M232" s="41"/>
      <c r="N232" s="41"/>
      <c r="O232" s="232">
        <f t="shared" si="22"/>
        <v>0</v>
      </c>
      <c r="P232" s="236"/>
      <c r="Q232" s="238"/>
      <c r="R232" s="238"/>
      <c r="S232" s="41"/>
      <c r="T232" s="233"/>
      <c r="U232" s="335"/>
      <c r="AJ232" s="102"/>
      <c r="AK232" s="102"/>
      <c r="AL232" s="95"/>
      <c r="AM232" s="95"/>
      <c r="AN232" s="95"/>
      <c r="AO232" s="102">
        <f t="shared" si="24"/>
        <v>0</v>
      </c>
      <c r="AP232" s="185" t="str">
        <f t="shared" si="19"/>
        <v/>
      </c>
      <c r="AQ232" s="185" t="str">
        <f t="shared" si="20"/>
        <v/>
      </c>
    </row>
    <row r="233" spans="1:43" s="185" customFormat="1" ht="11.25">
      <c r="A233" s="246">
        <f t="shared" si="21"/>
        <v>0</v>
      </c>
      <c r="B233" s="16"/>
      <c r="C233" s="252"/>
      <c r="D233" s="16"/>
      <c r="E233" s="15"/>
      <c r="F233" s="41"/>
      <c r="G233" s="41"/>
      <c r="H233" s="236"/>
      <c r="I233" s="16"/>
      <c r="J233" s="41"/>
      <c r="K233" s="41"/>
      <c r="L233" s="41"/>
      <c r="M233" s="41"/>
      <c r="N233" s="41"/>
      <c r="O233" s="232">
        <f t="shared" si="22"/>
        <v>0</v>
      </c>
      <c r="P233" s="236"/>
      <c r="Q233" s="238"/>
      <c r="R233" s="238"/>
      <c r="S233" s="41"/>
      <c r="T233" s="233"/>
      <c r="U233" s="335"/>
      <c r="AJ233" s="102"/>
      <c r="AK233" s="102"/>
      <c r="AL233" s="95"/>
      <c r="AM233" s="95"/>
      <c r="AN233" s="95"/>
      <c r="AO233" s="102">
        <f t="shared" si="24"/>
        <v>0</v>
      </c>
      <c r="AP233" s="185" t="str">
        <f t="shared" si="19"/>
        <v/>
      </c>
      <c r="AQ233" s="185" t="str">
        <f t="shared" si="20"/>
        <v/>
      </c>
    </row>
    <row r="234" spans="1:43" s="185" customFormat="1" ht="11.25">
      <c r="A234" s="246">
        <f t="shared" si="21"/>
        <v>0</v>
      </c>
      <c r="B234" s="16"/>
      <c r="C234" s="252"/>
      <c r="D234" s="16"/>
      <c r="E234" s="15"/>
      <c r="F234" s="41"/>
      <c r="G234" s="41"/>
      <c r="H234" s="236"/>
      <c r="I234" s="16"/>
      <c r="J234" s="41"/>
      <c r="K234" s="41"/>
      <c r="L234" s="41"/>
      <c r="M234" s="41"/>
      <c r="N234" s="41"/>
      <c r="O234" s="232">
        <f t="shared" si="22"/>
        <v>0</v>
      </c>
      <c r="P234" s="236"/>
      <c r="Q234" s="238"/>
      <c r="R234" s="238"/>
      <c r="S234" s="41"/>
      <c r="T234" s="233"/>
      <c r="U234" s="335"/>
      <c r="AJ234" s="102"/>
      <c r="AK234" s="102"/>
      <c r="AL234" s="95"/>
      <c r="AM234" s="95"/>
      <c r="AN234" s="95"/>
      <c r="AO234" s="102">
        <f t="shared" si="24"/>
        <v>0</v>
      </c>
      <c r="AP234" s="185" t="str">
        <f t="shared" si="19"/>
        <v/>
      </c>
      <c r="AQ234" s="185" t="str">
        <f t="shared" si="20"/>
        <v/>
      </c>
    </row>
    <row r="235" spans="1:43" s="185" customFormat="1" ht="11.25">
      <c r="A235" s="246">
        <f t="shared" si="21"/>
        <v>0</v>
      </c>
      <c r="B235" s="16"/>
      <c r="C235" s="252"/>
      <c r="D235" s="16"/>
      <c r="E235" s="15"/>
      <c r="F235" s="41"/>
      <c r="G235" s="41"/>
      <c r="H235" s="236"/>
      <c r="I235" s="16"/>
      <c r="J235" s="41"/>
      <c r="K235" s="41"/>
      <c r="L235" s="41"/>
      <c r="M235" s="41"/>
      <c r="N235" s="41"/>
      <c r="O235" s="232">
        <f t="shared" si="22"/>
        <v>0</v>
      </c>
      <c r="P235" s="236"/>
      <c r="Q235" s="238"/>
      <c r="R235" s="238"/>
      <c r="S235" s="41"/>
      <c r="T235" s="233"/>
      <c r="U235" s="335"/>
      <c r="AJ235" s="102"/>
      <c r="AK235" s="102"/>
      <c r="AL235" s="95"/>
      <c r="AM235" s="95"/>
      <c r="AN235" s="95"/>
      <c r="AO235" s="102">
        <f t="shared" si="24"/>
        <v>0</v>
      </c>
      <c r="AP235" s="185" t="str">
        <f t="shared" si="19"/>
        <v/>
      </c>
      <c r="AQ235" s="185" t="str">
        <f t="shared" si="20"/>
        <v/>
      </c>
    </row>
    <row r="236" spans="1:43" s="185" customFormat="1" ht="11.25">
      <c r="A236" s="246">
        <f t="shared" si="21"/>
        <v>0</v>
      </c>
      <c r="B236" s="16"/>
      <c r="C236" s="252"/>
      <c r="D236" s="16"/>
      <c r="E236" s="15"/>
      <c r="F236" s="41"/>
      <c r="G236" s="41"/>
      <c r="H236" s="236"/>
      <c r="I236" s="16"/>
      <c r="J236" s="41"/>
      <c r="K236" s="41"/>
      <c r="L236" s="41"/>
      <c r="M236" s="41"/>
      <c r="N236" s="41"/>
      <c r="O236" s="232">
        <f t="shared" si="22"/>
        <v>0</v>
      </c>
      <c r="P236" s="236"/>
      <c r="Q236" s="238"/>
      <c r="R236" s="238"/>
      <c r="S236" s="41"/>
      <c r="T236" s="233"/>
      <c r="U236" s="335"/>
      <c r="AJ236" s="102"/>
      <c r="AK236" s="102"/>
      <c r="AL236" s="95"/>
      <c r="AM236" s="95"/>
      <c r="AN236" s="95"/>
      <c r="AO236" s="102">
        <f t="shared" si="24"/>
        <v>0</v>
      </c>
      <c r="AP236" s="185" t="str">
        <f t="shared" si="19"/>
        <v/>
      </c>
      <c r="AQ236" s="185" t="str">
        <f t="shared" si="20"/>
        <v/>
      </c>
    </row>
    <row r="237" spans="1:43" s="185" customFormat="1" ht="11.25">
      <c r="A237" s="246">
        <f t="shared" si="21"/>
        <v>0</v>
      </c>
      <c r="B237" s="16"/>
      <c r="C237" s="252"/>
      <c r="D237" s="16"/>
      <c r="E237" s="15"/>
      <c r="F237" s="41"/>
      <c r="G237" s="41"/>
      <c r="H237" s="236"/>
      <c r="I237" s="16"/>
      <c r="J237" s="41"/>
      <c r="K237" s="41"/>
      <c r="L237" s="41"/>
      <c r="M237" s="41"/>
      <c r="N237" s="41"/>
      <c r="O237" s="232">
        <f t="shared" si="22"/>
        <v>0</v>
      </c>
      <c r="P237" s="236"/>
      <c r="Q237" s="238"/>
      <c r="R237" s="238"/>
      <c r="S237" s="41"/>
      <c r="T237" s="233"/>
      <c r="U237" s="335"/>
      <c r="AJ237" s="102"/>
      <c r="AK237" s="102"/>
      <c r="AL237" s="95"/>
      <c r="AM237" s="95"/>
      <c r="AN237" s="95"/>
      <c r="AO237" s="102">
        <f t="shared" si="24"/>
        <v>0</v>
      </c>
      <c r="AP237" s="185" t="str">
        <f t="shared" si="19"/>
        <v/>
      </c>
      <c r="AQ237" s="185" t="str">
        <f t="shared" si="20"/>
        <v/>
      </c>
    </row>
    <row r="238" spans="1:43" s="185" customFormat="1" ht="11.25">
      <c r="A238" s="246">
        <f t="shared" si="21"/>
        <v>0</v>
      </c>
      <c r="B238" s="16"/>
      <c r="C238" s="252"/>
      <c r="D238" s="16"/>
      <c r="E238" s="15"/>
      <c r="F238" s="41"/>
      <c r="G238" s="41"/>
      <c r="H238" s="236"/>
      <c r="I238" s="16"/>
      <c r="J238" s="41"/>
      <c r="K238" s="41"/>
      <c r="L238" s="41"/>
      <c r="M238" s="41"/>
      <c r="N238" s="41"/>
      <c r="O238" s="232">
        <f t="shared" si="22"/>
        <v>0</v>
      </c>
      <c r="P238" s="236"/>
      <c r="Q238" s="238"/>
      <c r="R238" s="238"/>
      <c r="S238" s="41"/>
      <c r="T238" s="233"/>
      <c r="U238" s="335"/>
      <c r="AJ238" s="102"/>
      <c r="AK238" s="102"/>
      <c r="AL238" s="95"/>
      <c r="AM238" s="95"/>
      <c r="AN238" s="95"/>
      <c r="AO238" s="102">
        <f t="shared" si="24"/>
        <v>0</v>
      </c>
      <c r="AP238" s="185" t="str">
        <f t="shared" si="19"/>
        <v/>
      </c>
      <c r="AQ238" s="185" t="str">
        <f t="shared" si="20"/>
        <v/>
      </c>
    </row>
    <row r="239" spans="1:43" s="185" customFormat="1" ht="11.25">
      <c r="A239" s="246">
        <f t="shared" si="21"/>
        <v>0</v>
      </c>
      <c r="B239" s="16"/>
      <c r="C239" s="252"/>
      <c r="D239" s="16"/>
      <c r="E239" s="15"/>
      <c r="F239" s="41"/>
      <c r="G239" s="41"/>
      <c r="H239" s="236"/>
      <c r="I239" s="16"/>
      <c r="J239" s="41"/>
      <c r="K239" s="41"/>
      <c r="L239" s="41"/>
      <c r="M239" s="41"/>
      <c r="N239" s="41"/>
      <c r="O239" s="232">
        <f t="shared" si="22"/>
        <v>0</v>
      </c>
      <c r="P239" s="236"/>
      <c r="Q239" s="238"/>
      <c r="R239" s="238"/>
      <c r="S239" s="41"/>
      <c r="T239" s="233"/>
      <c r="U239" s="335"/>
      <c r="AJ239" s="102"/>
      <c r="AK239" s="102"/>
      <c r="AL239" s="95"/>
      <c r="AM239" s="95"/>
      <c r="AN239" s="95"/>
      <c r="AO239" s="102">
        <f t="shared" si="24"/>
        <v>0</v>
      </c>
      <c r="AP239" s="185" t="str">
        <f t="shared" si="19"/>
        <v/>
      </c>
      <c r="AQ239" s="185" t="str">
        <f t="shared" si="20"/>
        <v/>
      </c>
    </row>
    <row r="240" spans="1:43" s="185" customFormat="1" ht="11.25">
      <c r="A240" s="246">
        <f t="shared" si="21"/>
        <v>0</v>
      </c>
      <c r="B240" s="16"/>
      <c r="C240" s="252"/>
      <c r="D240" s="16"/>
      <c r="E240" s="15"/>
      <c r="F240" s="41"/>
      <c r="G240" s="41"/>
      <c r="H240" s="236"/>
      <c r="I240" s="16"/>
      <c r="J240" s="41"/>
      <c r="K240" s="41"/>
      <c r="L240" s="41"/>
      <c r="M240" s="41"/>
      <c r="N240" s="41"/>
      <c r="O240" s="232">
        <f t="shared" si="22"/>
        <v>0</v>
      </c>
      <c r="P240" s="236"/>
      <c r="Q240" s="238"/>
      <c r="R240" s="238"/>
      <c r="S240" s="41"/>
      <c r="T240" s="233"/>
      <c r="U240" s="335"/>
      <c r="AJ240" s="102"/>
      <c r="AK240" s="102"/>
      <c r="AL240" s="95"/>
      <c r="AM240" s="95"/>
      <c r="AN240" s="95"/>
      <c r="AO240" s="102">
        <f t="shared" si="24"/>
        <v>0</v>
      </c>
      <c r="AP240" s="185" t="str">
        <f t="shared" si="19"/>
        <v/>
      </c>
      <c r="AQ240" s="185" t="str">
        <f t="shared" si="20"/>
        <v/>
      </c>
    </row>
    <row r="241" spans="1:43" s="185" customFormat="1" ht="11.25">
      <c r="A241" s="246">
        <f t="shared" si="21"/>
        <v>0</v>
      </c>
      <c r="B241" s="16"/>
      <c r="C241" s="252"/>
      <c r="D241" s="16"/>
      <c r="E241" s="15"/>
      <c r="F241" s="41"/>
      <c r="G241" s="41"/>
      <c r="H241" s="236"/>
      <c r="I241" s="16"/>
      <c r="J241" s="41"/>
      <c r="K241" s="41"/>
      <c r="L241" s="41"/>
      <c r="M241" s="41"/>
      <c r="N241" s="41"/>
      <c r="O241" s="232">
        <f t="shared" si="22"/>
        <v>0</v>
      </c>
      <c r="P241" s="236"/>
      <c r="Q241" s="238"/>
      <c r="R241" s="238"/>
      <c r="S241" s="41"/>
      <c r="T241" s="233"/>
      <c r="U241" s="335"/>
      <c r="AJ241" s="102"/>
      <c r="AK241" s="102"/>
      <c r="AL241" s="95"/>
      <c r="AM241" s="95"/>
      <c r="AN241" s="95"/>
      <c r="AO241" s="102">
        <f t="shared" si="24"/>
        <v>0</v>
      </c>
      <c r="AP241" s="185" t="str">
        <f t="shared" si="19"/>
        <v/>
      </c>
      <c r="AQ241" s="185" t="str">
        <f t="shared" si="20"/>
        <v/>
      </c>
    </row>
    <row r="242" spans="1:43" s="185" customFormat="1" ht="11.25">
      <c r="A242" s="246">
        <f t="shared" si="21"/>
        <v>0</v>
      </c>
      <c r="B242" s="16"/>
      <c r="C242" s="252"/>
      <c r="D242" s="16"/>
      <c r="E242" s="15"/>
      <c r="F242" s="41"/>
      <c r="G242" s="41"/>
      <c r="H242" s="236"/>
      <c r="I242" s="16"/>
      <c r="J242" s="41"/>
      <c r="K242" s="41"/>
      <c r="L242" s="41"/>
      <c r="M242" s="41"/>
      <c r="N242" s="41"/>
      <c r="O242" s="232">
        <f t="shared" si="22"/>
        <v>0</v>
      </c>
      <c r="P242" s="236"/>
      <c r="Q242" s="238"/>
      <c r="R242" s="238"/>
      <c r="S242" s="41"/>
      <c r="T242" s="233"/>
      <c r="U242" s="335"/>
      <c r="AJ242" s="102"/>
      <c r="AK242" s="102"/>
      <c r="AL242" s="95"/>
      <c r="AM242" s="95"/>
      <c r="AN242" s="95"/>
      <c r="AO242" s="102">
        <f t="shared" si="24"/>
        <v>0</v>
      </c>
      <c r="AP242" s="185" t="str">
        <f t="shared" si="19"/>
        <v/>
      </c>
      <c r="AQ242" s="185" t="str">
        <f t="shared" si="20"/>
        <v/>
      </c>
    </row>
    <row r="243" spans="1:43" s="185" customFormat="1" ht="11.25">
      <c r="A243" s="246">
        <f t="shared" si="21"/>
        <v>0</v>
      </c>
      <c r="B243" s="16"/>
      <c r="C243" s="252"/>
      <c r="D243" s="16"/>
      <c r="E243" s="15"/>
      <c r="F243" s="41"/>
      <c r="G243" s="41"/>
      <c r="H243" s="236"/>
      <c r="I243" s="16"/>
      <c r="J243" s="41"/>
      <c r="K243" s="41"/>
      <c r="L243" s="41"/>
      <c r="M243" s="41"/>
      <c r="N243" s="41"/>
      <c r="O243" s="232">
        <f t="shared" si="22"/>
        <v>0</v>
      </c>
      <c r="P243" s="236"/>
      <c r="Q243" s="238"/>
      <c r="R243" s="238"/>
      <c r="S243" s="41"/>
      <c r="T243" s="233"/>
      <c r="U243" s="335"/>
      <c r="AJ243" s="102"/>
      <c r="AK243" s="102"/>
      <c r="AL243" s="95"/>
      <c r="AM243" s="95"/>
      <c r="AN243" s="95"/>
      <c r="AO243" s="102">
        <f t="shared" si="24"/>
        <v>0</v>
      </c>
      <c r="AP243" s="185" t="str">
        <f t="shared" si="19"/>
        <v/>
      </c>
      <c r="AQ243" s="185" t="str">
        <f t="shared" si="20"/>
        <v/>
      </c>
    </row>
    <row r="244" spans="1:43" s="185" customFormat="1" ht="11.25">
      <c r="A244" s="246">
        <f t="shared" si="21"/>
        <v>0</v>
      </c>
      <c r="B244" s="16"/>
      <c r="C244" s="252"/>
      <c r="D244" s="16"/>
      <c r="E244" s="15"/>
      <c r="F244" s="41"/>
      <c r="G244" s="41"/>
      <c r="H244" s="236"/>
      <c r="I244" s="16"/>
      <c r="J244" s="41"/>
      <c r="K244" s="41"/>
      <c r="L244" s="41"/>
      <c r="M244" s="41"/>
      <c r="N244" s="41"/>
      <c r="O244" s="232">
        <f t="shared" si="22"/>
        <v>0</v>
      </c>
      <c r="P244" s="236"/>
      <c r="Q244" s="238"/>
      <c r="R244" s="238"/>
      <c r="S244" s="41"/>
      <c r="T244" s="233"/>
      <c r="U244" s="335"/>
      <c r="AJ244" s="102"/>
      <c r="AK244" s="102"/>
      <c r="AL244" s="95"/>
      <c r="AM244" s="95"/>
      <c r="AN244" s="95"/>
      <c r="AO244" s="102">
        <f t="shared" si="24"/>
        <v>0</v>
      </c>
      <c r="AP244" s="185" t="str">
        <f t="shared" si="19"/>
        <v/>
      </c>
      <c r="AQ244" s="185" t="str">
        <f t="shared" si="20"/>
        <v/>
      </c>
    </row>
    <row r="245" spans="1:43" s="185" customFormat="1" ht="11.25">
      <c r="A245" s="246">
        <f t="shared" si="21"/>
        <v>0</v>
      </c>
      <c r="B245" s="16"/>
      <c r="C245" s="252"/>
      <c r="D245" s="16"/>
      <c r="E245" s="15"/>
      <c r="F245" s="41"/>
      <c r="G245" s="41"/>
      <c r="H245" s="236"/>
      <c r="I245" s="16"/>
      <c r="J245" s="41"/>
      <c r="K245" s="41"/>
      <c r="L245" s="41"/>
      <c r="M245" s="41"/>
      <c r="N245" s="41"/>
      <c r="O245" s="232">
        <f t="shared" si="22"/>
        <v>0</v>
      </c>
      <c r="P245" s="236"/>
      <c r="Q245" s="238"/>
      <c r="R245" s="238"/>
      <c r="S245" s="41"/>
      <c r="T245" s="233"/>
      <c r="U245" s="335"/>
      <c r="AJ245" s="102"/>
      <c r="AK245" s="102"/>
      <c r="AL245" s="95"/>
      <c r="AM245" s="95"/>
      <c r="AN245" s="95"/>
      <c r="AO245" s="102">
        <f t="shared" si="24"/>
        <v>0</v>
      </c>
      <c r="AP245" s="185" t="str">
        <f t="shared" si="19"/>
        <v/>
      </c>
      <c r="AQ245" s="185" t="str">
        <f t="shared" si="20"/>
        <v/>
      </c>
    </row>
    <row r="246" spans="1:43" s="185" customFormat="1" ht="11.25">
      <c r="A246" s="246">
        <f t="shared" si="21"/>
        <v>0</v>
      </c>
      <c r="B246" s="16"/>
      <c r="C246" s="252"/>
      <c r="D246" s="16"/>
      <c r="E246" s="15"/>
      <c r="F246" s="41"/>
      <c r="G246" s="41"/>
      <c r="H246" s="236"/>
      <c r="I246" s="16"/>
      <c r="J246" s="41"/>
      <c r="K246" s="41"/>
      <c r="L246" s="41"/>
      <c r="M246" s="41"/>
      <c r="N246" s="41"/>
      <c r="O246" s="232">
        <f t="shared" si="22"/>
        <v>0</v>
      </c>
      <c r="P246" s="236"/>
      <c r="Q246" s="238"/>
      <c r="R246" s="238"/>
      <c r="S246" s="41"/>
      <c r="T246" s="233"/>
      <c r="U246" s="335"/>
      <c r="AJ246" s="102"/>
      <c r="AK246" s="102"/>
      <c r="AL246" s="95"/>
      <c r="AM246" s="95"/>
      <c r="AN246" s="95"/>
      <c r="AO246" s="102">
        <f t="shared" si="24"/>
        <v>0</v>
      </c>
      <c r="AP246" s="185" t="str">
        <f t="shared" si="19"/>
        <v/>
      </c>
      <c r="AQ246" s="185" t="str">
        <f t="shared" si="20"/>
        <v/>
      </c>
    </row>
    <row r="247" spans="1:43" s="185" customFormat="1" ht="11.25">
      <c r="A247" s="246">
        <f t="shared" si="21"/>
        <v>0</v>
      </c>
      <c r="B247" s="16"/>
      <c r="C247" s="252"/>
      <c r="D247" s="16"/>
      <c r="E247" s="15"/>
      <c r="F247" s="41"/>
      <c r="G247" s="41"/>
      <c r="H247" s="236"/>
      <c r="I247" s="16"/>
      <c r="J247" s="41"/>
      <c r="K247" s="41"/>
      <c r="L247" s="41"/>
      <c r="M247" s="41"/>
      <c r="N247" s="41"/>
      <c r="O247" s="232">
        <f t="shared" si="22"/>
        <v>0</v>
      </c>
      <c r="P247" s="236"/>
      <c r="Q247" s="238"/>
      <c r="R247" s="238"/>
      <c r="S247" s="41"/>
      <c r="T247" s="233"/>
      <c r="U247" s="335"/>
      <c r="AJ247" s="102"/>
      <c r="AK247" s="102"/>
      <c r="AL247" s="95"/>
      <c r="AM247" s="95"/>
      <c r="AN247" s="95"/>
      <c r="AO247" s="102">
        <f t="shared" si="24"/>
        <v>0</v>
      </c>
      <c r="AP247" s="185" t="str">
        <f t="shared" si="19"/>
        <v/>
      </c>
      <c r="AQ247" s="185" t="str">
        <f t="shared" si="20"/>
        <v/>
      </c>
    </row>
    <row r="248" spans="1:43" s="185" customFormat="1" ht="11.25">
      <c r="A248" s="246">
        <f t="shared" si="21"/>
        <v>0</v>
      </c>
      <c r="B248" s="16"/>
      <c r="C248" s="252"/>
      <c r="D248" s="16"/>
      <c r="E248" s="15"/>
      <c r="F248" s="41"/>
      <c r="G248" s="41"/>
      <c r="H248" s="236"/>
      <c r="I248" s="16"/>
      <c r="J248" s="41"/>
      <c r="K248" s="41"/>
      <c r="L248" s="41"/>
      <c r="M248" s="41"/>
      <c r="N248" s="41"/>
      <c r="O248" s="232">
        <f t="shared" si="22"/>
        <v>0</v>
      </c>
      <c r="P248" s="236"/>
      <c r="Q248" s="238"/>
      <c r="R248" s="238"/>
      <c r="S248" s="41"/>
      <c r="T248" s="233"/>
      <c r="U248" s="335"/>
      <c r="AJ248" s="102"/>
      <c r="AK248" s="102"/>
      <c r="AL248" s="95"/>
      <c r="AM248" s="95"/>
      <c r="AN248" s="95"/>
      <c r="AO248" s="102">
        <f t="shared" si="24"/>
        <v>0</v>
      </c>
      <c r="AP248" s="185" t="str">
        <f t="shared" si="19"/>
        <v/>
      </c>
      <c r="AQ248" s="185" t="str">
        <f t="shared" si="20"/>
        <v/>
      </c>
    </row>
    <row r="249" spans="1:43" s="185" customFormat="1" ht="11.25">
      <c r="A249" s="246">
        <f t="shared" si="21"/>
        <v>0</v>
      </c>
      <c r="B249" s="16"/>
      <c r="C249" s="252"/>
      <c r="D249" s="16"/>
      <c r="E249" s="15"/>
      <c r="F249" s="41"/>
      <c r="G249" s="41"/>
      <c r="H249" s="236"/>
      <c r="I249" s="16"/>
      <c r="J249" s="41"/>
      <c r="K249" s="41"/>
      <c r="L249" s="41"/>
      <c r="M249" s="41"/>
      <c r="N249" s="41"/>
      <c r="O249" s="232">
        <f t="shared" si="22"/>
        <v>0</v>
      </c>
      <c r="P249" s="236"/>
      <c r="Q249" s="238"/>
      <c r="R249" s="238"/>
      <c r="S249" s="41"/>
      <c r="T249" s="233"/>
      <c r="U249" s="335"/>
      <c r="AJ249" s="102"/>
      <c r="AK249" s="102"/>
      <c r="AL249" s="95"/>
      <c r="AM249" s="95"/>
      <c r="AN249" s="95"/>
      <c r="AO249" s="102">
        <f t="shared" si="24"/>
        <v>0</v>
      </c>
      <c r="AP249" s="185" t="str">
        <f t="shared" si="19"/>
        <v/>
      </c>
      <c r="AQ249" s="185" t="str">
        <f t="shared" si="20"/>
        <v/>
      </c>
    </row>
    <row r="250" spans="1:43" s="185" customFormat="1" ht="11.25">
      <c r="A250" s="246">
        <f t="shared" si="21"/>
        <v>0</v>
      </c>
      <c r="B250" s="16"/>
      <c r="C250" s="252"/>
      <c r="D250" s="16"/>
      <c r="E250" s="15"/>
      <c r="F250" s="41"/>
      <c r="G250" s="41"/>
      <c r="H250" s="236"/>
      <c r="I250" s="16"/>
      <c r="J250" s="41"/>
      <c r="K250" s="41"/>
      <c r="L250" s="41"/>
      <c r="M250" s="41"/>
      <c r="N250" s="41"/>
      <c r="O250" s="232">
        <f t="shared" si="22"/>
        <v>0</v>
      </c>
      <c r="P250" s="236"/>
      <c r="Q250" s="238"/>
      <c r="R250" s="238"/>
      <c r="S250" s="41"/>
      <c r="T250" s="233"/>
      <c r="U250" s="335"/>
      <c r="AJ250" s="102"/>
      <c r="AK250" s="102"/>
      <c r="AL250" s="95"/>
      <c r="AM250" s="95"/>
      <c r="AN250" s="95"/>
      <c r="AO250" s="102">
        <f t="shared" si="24"/>
        <v>0</v>
      </c>
      <c r="AP250" s="185" t="str">
        <f t="shared" si="19"/>
        <v/>
      </c>
      <c r="AQ250" s="185" t="str">
        <f t="shared" si="20"/>
        <v/>
      </c>
    </row>
    <row r="251" spans="1:43" s="185" customFormat="1" ht="11.25">
      <c r="A251" s="246">
        <f t="shared" si="21"/>
        <v>0</v>
      </c>
      <c r="B251" s="16"/>
      <c r="C251" s="252"/>
      <c r="D251" s="16"/>
      <c r="E251" s="15"/>
      <c r="F251" s="41"/>
      <c r="G251" s="41"/>
      <c r="H251" s="236"/>
      <c r="I251" s="16"/>
      <c r="J251" s="41"/>
      <c r="K251" s="41"/>
      <c r="L251" s="41"/>
      <c r="M251" s="41"/>
      <c r="N251" s="41"/>
      <c r="O251" s="232">
        <f t="shared" si="22"/>
        <v>0</v>
      </c>
      <c r="P251" s="236"/>
      <c r="Q251" s="238"/>
      <c r="R251" s="238"/>
      <c r="S251" s="41"/>
      <c r="T251" s="233"/>
      <c r="U251" s="335"/>
      <c r="AJ251" s="102"/>
      <c r="AK251" s="102"/>
      <c r="AL251" s="95"/>
      <c r="AM251" s="95"/>
      <c r="AN251" s="95"/>
      <c r="AO251" s="102">
        <f t="shared" si="24"/>
        <v>0</v>
      </c>
      <c r="AP251" s="185" t="str">
        <f t="shared" si="19"/>
        <v/>
      </c>
      <c r="AQ251" s="185" t="str">
        <f t="shared" si="20"/>
        <v/>
      </c>
    </row>
    <row r="252" spans="1:43" s="185" customFormat="1" ht="11.25">
      <c r="A252" s="246">
        <f t="shared" si="21"/>
        <v>0</v>
      </c>
      <c r="B252" s="16"/>
      <c r="C252" s="252"/>
      <c r="D252" s="16"/>
      <c r="E252" s="15"/>
      <c r="F252" s="41"/>
      <c r="G252" s="41"/>
      <c r="H252" s="236"/>
      <c r="I252" s="16"/>
      <c r="J252" s="41"/>
      <c r="K252" s="41"/>
      <c r="L252" s="41"/>
      <c r="M252" s="41"/>
      <c r="N252" s="41"/>
      <c r="O252" s="232">
        <f t="shared" si="22"/>
        <v>0</v>
      </c>
      <c r="P252" s="236"/>
      <c r="Q252" s="238"/>
      <c r="R252" s="238"/>
      <c r="S252" s="41"/>
      <c r="T252" s="233"/>
      <c r="U252" s="335"/>
      <c r="AJ252" s="102"/>
      <c r="AK252" s="102"/>
      <c r="AL252" s="95"/>
      <c r="AM252" s="95"/>
      <c r="AN252" s="95"/>
      <c r="AO252" s="102">
        <f t="shared" si="24"/>
        <v>0</v>
      </c>
      <c r="AP252" s="185" t="str">
        <f t="shared" si="19"/>
        <v/>
      </c>
      <c r="AQ252" s="185" t="str">
        <f t="shared" si="20"/>
        <v/>
      </c>
    </row>
    <row r="253" spans="1:43" s="185" customFormat="1" ht="11.25">
      <c r="A253" s="246">
        <f t="shared" si="21"/>
        <v>0</v>
      </c>
      <c r="B253" s="16"/>
      <c r="C253" s="252"/>
      <c r="D253" s="16"/>
      <c r="E253" s="15"/>
      <c r="F253" s="41"/>
      <c r="G253" s="41"/>
      <c r="H253" s="236"/>
      <c r="I253" s="16"/>
      <c r="J253" s="41"/>
      <c r="K253" s="41"/>
      <c r="L253" s="41"/>
      <c r="M253" s="41"/>
      <c r="N253" s="41"/>
      <c r="O253" s="232">
        <f t="shared" si="22"/>
        <v>0</v>
      </c>
      <c r="P253" s="236"/>
      <c r="Q253" s="238"/>
      <c r="R253" s="238"/>
      <c r="S253" s="41"/>
      <c r="T253" s="233"/>
      <c r="U253" s="335"/>
      <c r="AJ253" s="102"/>
      <c r="AK253" s="102"/>
      <c r="AL253" s="95"/>
      <c r="AM253" s="95"/>
      <c r="AN253" s="95"/>
      <c r="AO253" s="102">
        <f t="shared" si="24"/>
        <v>0</v>
      </c>
      <c r="AP253" s="185" t="str">
        <f t="shared" si="19"/>
        <v/>
      </c>
      <c r="AQ253" s="185" t="str">
        <f t="shared" si="20"/>
        <v/>
      </c>
    </row>
    <row r="254" spans="1:43" s="185" customFormat="1" ht="11.25">
      <c r="A254" s="246">
        <f t="shared" si="21"/>
        <v>0</v>
      </c>
      <c r="B254" s="16"/>
      <c r="C254" s="252"/>
      <c r="D254" s="16"/>
      <c r="E254" s="15"/>
      <c r="F254" s="41"/>
      <c r="G254" s="41"/>
      <c r="H254" s="236"/>
      <c r="I254" s="16"/>
      <c r="J254" s="41"/>
      <c r="K254" s="41"/>
      <c r="L254" s="41"/>
      <c r="M254" s="41"/>
      <c r="N254" s="41"/>
      <c r="O254" s="232">
        <f t="shared" si="22"/>
        <v>0</v>
      </c>
      <c r="P254" s="236"/>
      <c r="Q254" s="238"/>
      <c r="R254" s="238"/>
      <c r="S254" s="41"/>
      <c r="T254" s="233"/>
      <c r="U254" s="335"/>
      <c r="AJ254" s="102"/>
      <c r="AK254" s="102"/>
      <c r="AL254" s="95"/>
      <c r="AM254" s="95"/>
      <c r="AN254" s="95"/>
      <c r="AO254" s="102">
        <f t="shared" si="24"/>
        <v>0</v>
      </c>
      <c r="AP254" s="185" t="str">
        <f t="shared" si="19"/>
        <v/>
      </c>
      <c r="AQ254" s="185" t="str">
        <f t="shared" si="20"/>
        <v/>
      </c>
    </row>
    <row r="255" spans="1:43" s="185" customFormat="1" ht="11.25">
      <c r="A255" s="246">
        <f t="shared" si="21"/>
        <v>0</v>
      </c>
      <c r="B255" s="16"/>
      <c r="C255" s="252"/>
      <c r="D255" s="16"/>
      <c r="E255" s="15"/>
      <c r="F255" s="41"/>
      <c r="G255" s="41"/>
      <c r="H255" s="236"/>
      <c r="I255" s="16"/>
      <c r="J255" s="41"/>
      <c r="K255" s="41"/>
      <c r="L255" s="41"/>
      <c r="M255" s="41"/>
      <c r="N255" s="41"/>
      <c r="O255" s="232">
        <f t="shared" si="22"/>
        <v>0</v>
      </c>
      <c r="P255" s="236"/>
      <c r="Q255" s="238"/>
      <c r="R255" s="238"/>
      <c r="S255" s="41"/>
      <c r="T255" s="233"/>
      <c r="U255" s="335"/>
      <c r="AJ255" s="102"/>
      <c r="AK255" s="102"/>
      <c r="AL255" s="95"/>
      <c r="AM255" s="95"/>
      <c r="AN255" s="95"/>
      <c r="AO255" s="102">
        <f t="shared" si="24"/>
        <v>0</v>
      </c>
      <c r="AP255" s="185" t="str">
        <f t="shared" si="19"/>
        <v/>
      </c>
      <c r="AQ255" s="185" t="str">
        <f t="shared" si="20"/>
        <v/>
      </c>
    </row>
    <row r="256" spans="1:43" s="185" customFormat="1" ht="11.25">
      <c r="A256" s="246">
        <f t="shared" si="21"/>
        <v>0</v>
      </c>
      <c r="B256" s="16"/>
      <c r="C256" s="252"/>
      <c r="D256" s="16"/>
      <c r="E256" s="15"/>
      <c r="F256" s="41"/>
      <c r="G256" s="41"/>
      <c r="H256" s="236"/>
      <c r="I256" s="16"/>
      <c r="J256" s="41"/>
      <c r="K256" s="41"/>
      <c r="L256" s="41"/>
      <c r="M256" s="41"/>
      <c r="N256" s="41"/>
      <c r="O256" s="232">
        <f t="shared" si="22"/>
        <v>0</v>
      </c>
      <c r="P256" s="236"/>
      <c r="Q256" s="238"/>
      <c r="R256" s="238"/>
      <c r="S256" s="41"/>
      <c r="T256" s="233"/>
      <c r="U256" s="335"/>
      <c r="AJ256" s="102"/>
      <c r="AK256" s="102"/>
      <c r="AL256" s="95"/>
      <c r="AM256" s="95"/>
      <c r="AN256" s="95"/>
      <c r="AO256" s="102">
        <f t="shared" si="24"/>
        <v>0</v>
      </c>
      <c r="AP256" s="185" t="str">
        <f t="shared" si="19"/>
        <v/>
      </c>
      <c r="AQ256" s="185" t="str">
        <f t="shared" si="20"/>
        <v/>
      </c>
    </row>
    <row r="257" spans="1:43" s="185" customFormat="1" ht="11.25">
      <c r="A257" s="246">
        <f t="shared" si="21"/>
        <v>0</v>
      </c>
      <c r="B257" s="16"/>
      <c r="C257" s="252"/>
      <c r="D257" s="16"/>
      <c r="E257" s="15"/>
      <c r="F257" s="41"/>
      <c r="G257" s="41"/>
      <c r="H257" s="236"/>
      <c r="I257" s="16"/>
      <c r="J257" s="41"/>
      <c r="K257" s="41"/>
      <c r="L257" s="41"/>
      <c r="M257" s="41"/>
      <c r="N257" s="41"/>
      <c r="O257" s="232">
        <f t="shared" si="22"/>
        <v>0</v>
      </c>
      <c r="P257" s="236"/>
      <c r="Q257" s="238"/>
      <c r="R257" s="238"/>
      <c r="S257" s="41"/>
      <c r="T257" s="233"/>
      <c r="U257" s="335"/>
      <c r="AJ257" s="102"/>
      <c r="AK257" s="102"/>
      <c r="AL257" s="95"/>
      <c r="AM257" s="95"/>
      <c r="AN257" s="95"/>
      <c r="AO257" s="102">
        <f t="shared" si="24"/>
        <v>0</v>
      </c>
      <c r="AP257" s="185" t="str">
        <f t="shared" si="19"/>
        <v/>
      </c>
      <c r="AQ257" s="185" t="str">
        <f t="shared" si="20"/>
        <v/>
      </c>
    </row>
    <row r="258" spans="1:43" s="185" customFormat="1" ht="11.25">
      <c r="A258" s="246">
        <f t="shared" si="21"/>
        <v>0</v>
      </c>
      <c r="B258" s="16"/>
      <c r="C258" s="252"/>
      <c r="D258" s="16"/>
      <c r="E258" s="15"/>
      <c r="F258" s="41"/>
      <c r="G258" s="41"/>
      <c r="H258" s="236"/>
      <c r="I258" s="16"/>
      <c r="J258" s="41"/>
      <c r="K258" s="41"/>
      <c r="L258" s="41"/>
      <c r="M258" s="41"/>
      <c r="N258" s="41"/>
      <c r="O258" s="232">
        <f t="shared" si="22"/>
        <v>0</v>
      </c>
      <c r="P258" s="236"/>
      <c r="Q258" s="238"/>
      <c r="R258" s="238"/>
      <c r="S258" s="41"/>
      <c r="T258" s="233"/>
      <c r="U258" s="335"/>
      <c r="AJ258" s="102"/>
      <c r="AK258" s="102"/>
      <c r="AL258" s="95"/>
      <c r="AM258" s="95"/>
      <c r="AN258" s="95"/>
      <c r="AO258" s="102">
        <f t="shared" si="24"/>
        <v>0</v>
      </c>
      <c r="AP258" s="185" t="str">
        <f t="shared" si="19"/>
        <v/>
      </c>
      <c r="AQ258" s="185" t="str">
        <f t="shared" si="20"/>
        <v/>
      </c>
    </row>
    <row r="259" spans="1:43">
      <c r="AO259" s="102">
        <f t="shared" si="24"/>
        <v>0</v>
      </c>
      <c r="AP259" s="185" t="str">
        <f t="shared" si="19"/>
        <v/>
      </c>
      <c r="AQ259" s="185" t="str">
        <f t="shared" si="20"/>
        <v/>
      </c>
    </row>
    <row r="260" spans="1:43">
      <c r="AO260" s="102">
        <f t="shared" si="24"/>
        <v>0</v>
      </c>
      <c r="AP260" s="185" t="str">
        <f t="shared" si="19"/>
        <v/>
      </c>
      <c r="AQ260" s="185" t="str">
        <f t="shared" si="20"/>
        <v/>
      </c>
    </row>
    <row r="261" spans="1:43">
      <c r="AO261" s="102">
        <f t="shared" si="24"/>
        <v>0</v>
      </c>
      <c r="AP261" s="185" t="str">
        <f t="shared" si="19"/>
        <v/>
      </c>
      <c r="AQ261" s="185" t="str">
        <f t="shared" si="20"/>
        <v/>
      </c>
    </row>
    <row r="262" spans="1:43">
      <c r="AO262" s="102">
        <f t="shared" si="24"/>
        <v>0</v>
      </c>
    </row>
    <row r="263" spans="1:43">
      <c r="AO263" s="102">
        <f t="shared" si="24"/>
        <v>0</v>
      </c>
    </row>
    <row r="264" spans="1:43">
      <c r="AO264" s="102">
        <f t="shared" si="24"/>
        <v>0</v>
      </c>
    </row>
    <row r="265" spans="1:43">
      <c r="AO265" s="102">
        <f t="shared" si="24"/>
        <v>0</v>
      </c>
    </row>
  </sheetData>
  <sheetProtection password="8A86" sheet="1"/>
  <mergeCells count="28">
    <mergeCell ref="A3:T3"/>
    <mergeCell ref="A1:T1"/>
    <mergeCell ref="A2:T2"/>
    <mergeCell ref="G6:T6"/>
    <mergeCell ref="J27:J28"/>
    <mergeCell ref="P27:P28"/>
    <mergeCell ref="Q27:Q28"/>
    <mergeCell ref="A27:A28"/>
    <mergeCell ref="C27:C28"/>
    <mergeCell ref="A6:B6"/>
    <mergeCell ref="R27:R28"/>
    <mergeCell ref="T27:T28"/>
    <mergeCell ref="S27:S28"/>
    <mergeCell ref="C12:E12"/>
    <mergeCell ref="C13:E13"/>
    <mergeCell ref="K27:K28"/>
    <mergeCell ref="L27:L28"/>
    <mergeCell ref="M27:O27"/>
    <mergeCell ref="D27:D28"/>
    <mergeCell ref="E27:E28"/>
    <mergeCell ref="I27:I28"/>
    <mergeCell ref="C6:E6"/>
    <mergeCell ref="A12:B12"/>
    <mergeCell ref="B27:B28"/>
    <mergeCell ref="F27:G27"/>
    <mergeCell ref="H27:H28"/>
    <mergeCell ref="A13:B13"/>
    <mergeCell ref="A14:A15"/>
  </mergeCells>
  <dataValidations count="13">
    <dataValidation type="list" allowBlank="1" showInputMessage="1" showErrorMessage="1" sqref="C29:C258" xr:uid="{E1C3F5F0-8482-4A3E-AD6E-AFCB944855D3}">
      <formula1>$A$16:$A$25</formula1>
    </dataValidation>
    <dataValidation type="list" allowBlank="1" showInputMessage="1" showErrorMessage="1" sqref="I29:I258 B29:B258 D29:D258" xr:uid="{0B7F1C89-3CEE-4F4E-9BD9-1918DA4F689F}">
      <formula1>"O,N"</formula1>
    </dataValidation>
    <dataValidation allowBlank="1" showInputMessage="1" showErrorMessage="1" errorTitle="Počet štartujúcich" error="Zadajte celé číslo v rozsahu 1 - 100" sqref="Q29:R258" xr:uid="{3B42C3D0-8EB2-4BE1-90C9-E041C72D5579}"/>
    <dataValidation type="whole" allowBlank="1" showInputMessage="1" showErrorMessage="1" error="Najskôr vyberte typ podujatia, až potom zadajte umiestnenie (celé číslo)  v rozsahu hodnoteného umiestnenia na podujatí, max. 20. miesto." sqref="F29:F258" xr:uid="{D254F93D-0F8A-4670-A9AC-BA9FC361997C}">
      <formula1>1</formula1>
      <formula2>20</formula2>
    </dataValidation>
    <dataValidation type="date" allowBlank="1" showInputMessage="1" showErrorMessage="1" errorTitle="Dátum dosiahnutia výsledku" error="Uveďte dátum vo formáte dd.mm.rrrr od 1.1.2025 do 31.12.2025." sqref="S29:S258" xr:uid="{7629A6BA-F044-40A6-9017-8E0DE9B4690B}">
      <formula1>45658</formula1>
      <formula2>46022</formula2>
    </dataValidation>
    <dataValidation type="whole" allowBlank="1" showInputMessage="1" showErrorMessage="1" error="uveďte celé číslo v rozsahu 1 až 1000" sqref="J29:J258" xr:uid="{4CFC45CA-BC58-4AA2-9879-DAB4BD23FD55}">
      <formula1>1</formula1>
      <formula2>1000</formula2>
    </dataValidation>
    <dataValidation type="whole" allowBlank="1" showInputMessage="1" showErrorMessage="1" error="Uveďte celé číslo v rozsahu 1 až 250" sqref="K29:K258" xr:uid="{B85051B9-DB81-4942-830C-1CDEAAAAAD20}">
      <formula1>1</formula1>
      <formula2>250</formula2>
    </dataValidation>
    <dataValidation type="list" allowBlank="1" showInputMessage="1" showErrorMessage="1" errorTitle="Počet zastúpených kontinentov" error="Vyberte zo zoznamu hodnotu 1 až 6._x000a_Kontinenty: Európa, Ázia, Afrika, Severná Amerika, Južná Amerika, Austrália" sqref="L29:L258" xr:uid="{31EA6890-16F6-492C-A017-C5BE0CE89DC5}">
      <formula1>"1,2,3,4,5,6"</formula1>
    </dataValidation>
    <dataValidation type="whole" allowBlank="1" showInputMessage="1" showErrorMessage="1" error="Zadajte celé číslo v rozsahu 1 až celkový počet športovcov, ktorí dosiahli výsledok (hodnota stĺpca M)" sqref="N29:N258" xr:uid="{119514BC-8637-4DD6-8394-C29AB13F35E6}">
      <formula1>1</formula1>
      <formula2>+M29</formula2>
    </dataValidation>
    <dataValidation type="whole" allowBlank="1" showInputMessage="1" showErrorMessage="1" error="Zadajte celé číslo v rozsahu 1 až 10" sqref="M29:M258" xr:uid="{55912845-F115-4178-87E2-A5CBA329E060}">
      <formula1>1</formula1>
      <formula2>10</formula2>
    </dataValidation>
    <dataValidation type="whole" allowBlank="1" showInputMessage="1" showErrorMessage="1" error="Zadajte umiestnenie (celé číslo) v rozsahu hodnoteného umiestnenia na podujatí, max. 20.miesto." sqref="G29:G258" xr:uid="{131595A2-1AB5-42D2-B85E-D072BA4EBD33}">
      <formula1>1</formula1>
      <formula2>20</formula2>
    </dataValidation>
    <dataValidation type="date" allowBlank="1" showInputMessage="1" showErrorMessage="1" errorTitle="Dátum ukončenia sezóny 2023" error="Uveďte dátum vo formáte dd.mm.rrrr od 1.1.2025 do 31.12.2025." sqref="T29:T258" xr:uid="{6FA18B2D-5188-4BD7-9F81-9E55990252B6}">
      <formula1>45658</formula1>
      <formula2>46022</formula2>
    </dataValidation>
    <dataValidation type="list" allowBlank="1" showInputMessage="1" showErrorMessage="1" sqref="E29:E258" xr:uid="{964FB543-F6FC-41C3-B891-16B3DEAEDAED}">
      <formula1>$AO$2:$AO$25</formula1>
    </dataValidation>
  </dataValidations>
  <pageMargins left="0.19685039370078741" right="0.19685039370078741" top="0.47244094488188981" bottom="0.47244094488188981" header="0.31496062992125984" footer="0.31496062992125984"/>
  <pageSetup paperSize="9" scale="70" orientation="landscape" r:id="rId1"/>
  <headerFooter>
    <oddFooter>&amp;L&amp;F,&amp;A&amp;Cstrana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2B24-3D03-4866-AF2A-00A81B2E79E4}">
  <sheetPr codeName="Hárok15"/>
  <dimension ref="B1:AK413"/>
  <sheetViews>
    <sheetView zoomScale="98" zoomScaleNormal="98" workbookViewId="0">
      <selection activeCell="B1" sqref="B1:H1"/>
    </sheetView>
  </sheetViews>
  <sheetFormatPr defaultRowHeight="11.25"/>
  <cols>
    <col min="1" max="1" width="1.7109375" style="95" customWidth="1"/>
    <col min="2" max="2" width="20.28515625" style="95" customWidth="1"/>
    <col min="3" max="3" width="20.28515625" style="102" customWidth="1"/>
    <col min="4" max="4" width="7.5703125" style="102" customWidth="1"/>
    <col min="5" max="5" width="30" style="102" customWidth="1"/>
    <col min="6" max="6" width="14.140625" style="102" customWidth="1"/>
    <col min="7" max="8" width="9.28515625" style="102" customWidth="1"/>
    <col min="9" max="9" width="23.7109375" style="102" customWidth="1"/>
    <col min="10" max="10" width="4.85546875" style="102" customWidth="1"/>
    <col min="11" max="12" width="10.7109375" style="102" customWidth="1"/>
    <col min="13" max="15" width="8.85546875" style="95" customWidth="1"/>
    <col min="16" max="16" width="20.7109375" style="95" customWidth="1"/>
    <col min="17" max="17" width="7.42578125" style="95" customWidth="1"/>
    <col min="18" max="20" width="12.42578125" style="95" customWidth="1"/>
    <col min="21" max="21" width="6.140625" style="95" customWidth="1"/>
    <col min="22" max="31" width="5.85546875" style="95" customWidth="1"/>
    <col min="32" max="32" width="23.140625" style="102" customWidth="1"/>
    <col min="33" max="33" width="26.7109375" style="102" customWidth="1"/>
    <col min="34" max="35" width="2.28515625" style="95" customWidth="1"/>
    <col min="36" max="36" width="9.140625" style="95" customWidth="1"/>
    <col min="37" max="37" width="9.140625" style="102" customWidth="1"/>
    <col min="38" max="16384" width="9.140625" style="95"/>
  </cols>
  <sheetData>
    <row r="1" spans="2:37" ht="38.25" customHeight="1" thickBot="1">
      <c r="B1" s="419" t="s">
        <v>707</v>
      </c>
      <c r="C1" s="419"/>
      <c r="D1" s="419"/>
      <c r="E1" s="419"/>
      <c r="F1" s="419"/>
      <c r="G1" s="419"/>
      <c r="H1" s="419"/>
      <c r="I1" s="216"/>
      <c r="J1" s="31"/>
      <c r="K1" s="31"/>
      <c r="L1" s="31"/>
      <c r="AF1" s="60" t="s">
        <v>27</v>
      </c>
      <c r="AG1" s="60" t="s">
        <v>55</v>
      </c>
      <c r="AH1" s="98" t="s">
        <v>675</v>
      </c>
      <c r="AJ1" s="95">
        <f>MATCH(C2,AF:AF,0)</f>
        <v>204</v>
      </c>
      <c r="AK1" s="333" t="str">
        <f>+ciselniky!A239</f>
        <v>Podujatia (2024,25)</v>
      </c>
    </row>
    <row r="2" spans="2:37" ht="13.5" thickBot="1">
      <c r="B2" s="100" t="s">
        <v>27</v>
      </c>
      <c r="C2" s="186">
        <f>+ID!C16</f>
        <v>0</v>
      </c>
      <c r="D2" s="101"/>
      <c r="E2" s="95"/>
      <c r="F2" s="95"/>
      <c r="G2" s="95"/>
      <c r="I2" s="95"/>
      <c r="R2" s="102"/>
      <c r="AF2" s="203" t="str">
        <f>+ciselniky!A6</f>
        <v>americký futbal</v>
      </c>
      <c r="AG2" s="203" t="str">
        <f>+ciselniky!B6</f>
        <v>kontaktný americký futbal</v>
      </c>
      <c r="AH2" s="203" t="str">
        <f>+ciselniky!G6</f>
        <v>K</v>
      </c>
      <c r="AI2" s="60" t="e">
        <f>+#REF!</f>
        <v>#REF!</v>
      </c>
      <c r="AJ2" s="95">
        <f>COUNTIF(AF:AF,C2)</f>
        <v>14</v>
      </c>
      <c r="AK2" s="1" t="str">
        <f>+ciselniky!A240</f>
        <v>MS/HMS</v>
      </c>
    </row>
    <row r="3" spans="2:37" ht="12.75" customHeight="1">
      <c r="AF3" s="203" t="str">
        <f>+ciselniky!A7</f>
        <v>americký futbal</v>
      </c>
      <c r="AG3" s="203" t="str">
        <f>+ciselniky!B7</f>
        <v>vlajkový americký futbal</v>
      </c>
      <c r="AH3" s="203" t="str">
        <f>+ciselniky!G7</f>
        <v>K</v>
      </c>
      <c r="AI3" s="60" t="e">
        <f>+#REF!</f>
        <v>#REF!</v>
      </c>
      <c r="AK3" s="1" t="str">
        <f>+ciselniky!A241</f>
        <v>MS-J1</v>
      </c>
    </row>
    <row r="4" spans="2:37" ht="12.75" customHeight="1">
      <c r="B4" s="390" t="s">
        <v>437</v>
      </c>
      <c r="C4" s="95"/>
      <c r="D4" s="95"/>
      <c r="E4" s="95"/>
      <c r="F4" s="95"/>
      <c r="G4" s="95"/>
      <c r="H4" s="95"/>
      <c r="I4" s="95"/>
      <c r="J4" s="95"/>
      <c r="K4" s="95"/>
      <c r="AF4" s="203" t="str">
        <f>+ciselniky!A8</f>
        <v>americký futbal</v>
      </c>
      <c r="AG4" s="203" t="str">
        <f>+ciselniky!B8</f>
        <v>plážový americký futbal</v>
      </c>
      <c r="AH4" s="203" t="str">
        <f>+ciselniky!G8</f>
        <v>K</v>
      </c>
      <c r="AI4" s="60" t="e">
        <f>+#REF!</f>
        <v>#REF!</v>
      </c>
      <c r="AK4" s="1" t="str">
        <f>+ciselniky!A242</f>
        <v>MS-J2</v>
      </c>
    </row>
    <row r="5" spans="2:37" ht="13.5" customHeight="1" thickBot="1">
      <c r="B5" s="384"/>
      <c r="C5" s="95"/>
      <c r="D5" s="95"/>
      <c r="E5" s="95"/>
      <c r="F5" s="95"/>
      <c r="G5" s="95"/>
      <c r="H5" s="95"/>
      <c r="I5" s="95"/>
      <c r="J5" s="95"/>
      <c r="K5" s="95"/>
      <c r="AF5" s="203" t="str">
        <f>+ciselniky!A9</f>
        <v>atletika</v>
      </c>
      <c r="AG5" s="203" t="str">
        <f>+ciselniky!B9</f>
        <v>atletika</v>
      </c>
      <c r="AH5" s="203" t="str">
        <f>+ciselniky!G9</f>
        <v>I</v>
      </c>
      <c r="AI5" s="60" t="e">
        <f>+#REF!</f>
        <v>#REF!</v>
      </c>
      <c r="AK5" s="1" t="str">
        <f>+ciselniky!A243</f>
        <v>ME/HME</v>
      </c>
    </row>
    <row r="6" spans="2:37" ht="12.75">
      <c r="B6" s="187">
        <f t="shared" ref="B6:B15" si="0">IF($AJ$2&gt;$L6,INDEX(AG:AG,$AJ$1+$L6),"")</f>
        <v>0</v>
      </c>
      <c r="C6" s="95"/>
      <c r="D6" s="95"/>
      <c r="E6" s="95"/>
      <c r="F6" s="95"/>
      <c r="G6" s="95"/>
      <c r="H6" s="95"/>
      <c r="I6" s="95"/>
      <c r="J6" s="95"/>
      <c r="K6" s="95"/>
      <c r="L6" s="107">
        <v>0</v>
      </c>
      <c r="R6" s="102"/>
      <c r="AF6" s="203" t="str">
        <f>+ciselniky!A10</f>
        <v>automobilový šport</v>
      </c>
      <c r="AG6" s="203" t="str">
        <f>+ciselniky!B10</f>
        <v>okruhové</v>
      </c>
      <c r="AH6" s="203" t="str">
        <f>+ciselniky!G10</f>
        <v>I</v>
      </c>
      <c r="AI6" s="60" t="e">
        <f>+#REF!</f>
        <v>#REF!</v>
      </c>
      <c r="AK6" s="1" t="str">
        <f>+ciselniky!A244</f>
        <v>ME-J1</v>
      </c>
    </row>
    <row r="7" spans="2:37" ht="12.75">
      <c r="B7" s="188">
        <f t="shared" si="0"/>
        <v>0</v>
      </c>
      <c r="C7" s="95"/>
      <c r="D7" s="95"/>
      <c r="E7" s="95"/>
      <c r="F7" s="95"/>
      <c r="G7" s="95"/>
      <c r="H7" s="95"/>
      <c r="I7" s="95"/>
      <c r="J7" s="95"/>
      <c r="K7" s="95"/>
      <c r="L7" s="107">
        <v>1</v>
      </c>
      <c r="R7" s="102"/>
      <c r="AF7" s="203" t="str">
        <f>+ciselniky!A11</f>
        <v>automobilový šport</v>
      </c>
      <c r="AG7" s="203" t="str">
        <f>+ciselniky!B11</f>
        <v>do vrchu</v>
      </c>
      <c r="AH7" s="203" t="str">
        <f>+ciselniky!G11</f>
        <v>I</v>
      </c>
      <c r="AI7" s="60" t="e">
        <f>+#REF!</f>
        <v>#REF!</v>
      </c>
      <c r="AK7" s="1" t="str">
        <f>+ciselniky!A245</f>
        <v>ME-J2</v>
      </c>
    </row>
    <row r="8" spans="2:37" ht="12.75">
      <c r="B8" s="188">
        <f t="shared" si="0"/>
        <v>0</v>
      </c>
      <c r="C8" s="95"/>
      <c r="D8" s="95"/>
      <c r="E8" s="95"/>
      <c r="F8" s="95"/>
      <c r="G8" s="95"/>
      <c r="H8" s="95"/>
      <c r="I8" s="95"/>
      <c r="J8" s="95"/>
      <c r="K8" s="95"/>
      <c r="L8" s="107">
        <v>2</v>
      </c>
      <c r="R8" s="102"/>
      <c r="AF8" s="203" t="str">
        <f>+ciselniky!A12</f>
        <v>automobilový šport</v>
      </c>
      <c r="AG8" s="203" t="str">
        <f>+ciselniky!B12</f>
        <v>rallye</v>
      </c>
      <c r="AH8" s="203" t="str">
        <f>+ciselniky!G12</f>
        <v>I</v>
      </c>
      <c r="AI8" s="60" t="e">
        <f>+#REF!</f>
        <v>#REF!</v>
      </c>
      <c r="AK8" s="1" t="str">
        <f>+ciselniky!A246</f>
        <v>EP</v>
      </c>
    </row>
    <row r="9" spans="2:37" ht="12.75">
      <c r="B9" s="188">
        <f t="shared" si="0"/>
        <v>0</v>
      </c>
      <c r="C9" s="95"/>
      <c r="D9" s="95"/>
      <c r="E9" s="95"/>
      <c r="F9" s="95"/>
      <c r="G9" s="95"/>
      <c r="H9" s="95"/>
      <c r="I9" s="95"/>
      <c r="J9" s="95"/>
      <c r="K9" s="95"/>
      <c r="L9" s="107">
        <v>3</v>
      </c>
      <c r="R9" s="102"/>
      <c r="AF9" s="203" t="str">
        <f>+ciselniky!A13</f>
        <v>automobilový šport</v>
      </c>
      <c r="AG9" s="203" t="str">
        <f>+ciselniky!B13</f>
        <v>karting</v>
      </c>
      <c r="AH9" s="203" t="str">
        <f>+ciselniky!G13</f>
        <v>I</v>
      </c>
      <c r="AI9" s="60" t="e">
        <f>+#REF!</f>
        <v>#REF!</v>
      </c>
      <c r="AK9" s="1" t="str">
        <f>+ciselniky!A247</f>
        <v>SP</v>
      </c>
    </row>
    <row r="10" spans="2:37" ht="12.75">
      <c r="B10" s="188">
        <f t="shared" si="0"/>
        <v>0</v>
      </c>
      <c r="C10" s="95"/>
      <c r="D10" s="95"/>
      <c r="E10" s="95"/>
      <c r="F10" s="95"/>
      <c r="G10" s="95"/>
      <c r="H10" s="95"/>
      <c r="I10" s="95"/>
      <c r="J10" s="95"/>
      <c r="K10" s="95"/>
      <c r="L10" s="107">
        <v>4</v>
      </c>
      <c r="R10" s="102"/>
      <c r="AF10" s="203" t="str">
        <f>+ciselniky!A14</f>
        <v>automobilový šport</v>
      </c>
      <c r="AG10" s="203" t="str">
        <f>+ciselniky!B14</f>
        <v>off-road</v>
      </c>
      <c r="AH10" s="203" t="str">
        <f>+ciselniky!G14</f>
        <v>I</v>
      </c>
      <c r="AI10" s="60" t="e">
        <f>+#REF!</f>
        <v>#REF!</v>
      </c>
      <c r="AK10" s="1" t="str">
        <f>+ciselniky!A248</f>
        <v>TŠP</v>
      </c>
    </row>
    <row r="11" spans="2:37" ht="12.75">
      <c r="B11" s="188">
        <f t="shared" si="0"/>
        <v>0</v>
      </c>
      <c r="C11" s="95"/>
      <c r="D11" s="95"/>
      <c r="E11" s="95"/>
      <c r="F11" s="95"/>
      <c r="G11" s="95"/>
      <c r="H11" s="95"/>
      <c r="I11" s="95"/>
      <c r="J11" s="95"/>
      <c r="K11" s="95"/>
      <c r="L11" s="107">
        <v>5</v>
      </c>
      <c r="R11" s="102"/>
      <c r="AF11" s="203" t="str">
        <f>+ciselniky!A15</f>
        <v>automobilový šport</v>
      </c>
      <c r="AG11" s="203" t="str">
        <f>+ciselniky!B15</f>
        <v>historické</v>
      </c>
      <c r="AH11" s="203" t="str">
        <f>+ciselniky!G15</f>
        <v>I</v>
      </c>
      <c r="AI11" s="60" t="e">
        <f>+#REF!</f>
        <v>#REF!</v>
      </c>
      <c r="AK11" s="1" t="str">
        <f>+ciselniky!A249</f>
        <v>AMS</v>
      </c>
    </row>
    <row r="12" spans="2:37" ht="12.75">
      <c r="B12" s="188">
        <f t="shared" si="0"/>
        <v>0</v>
      </c>
      <c r="C12" s="95"/>
      <c r="D12" s="95"/>
      <c r="E12" s="95"/>
      <c r="F12" s="95"/>
      <c r="G12" s="95"/>
      <c r="H12" s="95"/>
      <c r="I12" s="95"/>
      <c r="J12" s="95"/>
      <c r="K12" s="95"/>
      <c r="L12" s="107">
        <v>6</v>
      </c>
      <c r="R12" s="102"/>
      <c r="AF12" s="203" t="str">
        <f>+ciselniky!A16</f>
        <v>automobilový šport</v>
      </c>
      <c r="AG12" s="203" t="str">
        <f>+ciselniky!B16</f>
        <v>drifting</v>
      </c>
      <c r="AH12" s="203" t="str">
        <f>+ciselniky!G16</f>
        <v>I</v>
      </c>
      <c r="AI12" s="60" t="e">
        <f>+#REF!</f>
        <v>#REF!</v>
      </c>
      <c r="AK12" s="1">
        <f>+ciselniky!A250</f>
        <v>0</v>
      </c>
    </row>
    <row r="13" spans="2:37" ht="12.75">
      <c r="B13" s="188">
        <f t="shared" si="0"/>
        <v>0</v>
      </c>
      <c r="C13" s="95"/>
      <c r="D13" s="95"/>
      <c r="E13" s="95"/>
      <c r="F13" s="95"/>
      <c r="G13" s="95"/>
      <c r="H13" s="95"/>
      <c r="I13" s="95"/>
      <c r="J13" s="95"/>
      <c r="K13" s="95"/>
      <c r="L13" s="107">
        <v>7</v>
      </c>
      <c r="R13" s="102"/>
      <c r="AF13" s="203" t="str">
        <f>+ciselniky!A17</f>
        <v>automobilový šport</v>
      </c>
      <c r="AG13" s="203" t="str">
        <f>+ciselniky!B17</f>
        <v>šprint</v>
      </c>
      <c r="AH13" s="203" t="str">
        <f>+ciselniky!G17</f>
        <v>I</v>
      </c>
      <c r="AI13" s="60" t="e">
        <f>+#REF!</f>
        <v>#REF!</v>
      </c>
      <c r="AK13" s="189"/>
    </row>
    <row r="14" spans="2:37" ht="12.75">
      <c r="B14" s="188">
        <f t="shared" si="0"/>
        <v>0</v>
      </c>
      <c r="C14" s="95"/>
      <c r="D14" s="95"/>
      <c r="E14" s="95"/>
      <c r="F14" s="95"/>
      <c r="G14" s="95"/>
      <c r="H14" s="95"/>
      <c r="I14" s="95"/>
      <c r="J14" s="95"/>
      <c r="K14" s="95"/>
      <c r="L14" s="107">
        <v>8</v>
      </c>
      <c r="R14" s="102"/>
      <c r="S14" s="102"/>
      <c r="T14" s="102"/>
      <c r="U14" s="102"/>
      <c r="V14" s="102"/>
      <c r="W14" s="102"/>
      <c r="X14" s="102"/>
      <c r="Y14" s="102"/>
      <c r="AF14" s="203" t="str">
        <f>+ciselniky!A18</f>
        <v>baseball</v>
      </c>
      <c r="AG14" s="203" t="str">
        <f>+ciselniky!B18</f>
        <v>baseball</v>
      </c>
      <c r="AH14" s="203" t="str">
        <f>+ciselniky!G18</f>
        <v>K</v>
      </c>
      <c r="AI14" s="60" t="e">
        <f>+#REF!</f>
        <v>#REF!</v>
      </c>
      <c r="AK14" s="189"/>
    </row>
    <row r="15" spans="2:37" ht="13.5" thickBot="1">
      <c r="B15" s="190">
        <f t="shared" si="0"/>
        <v>0</v>
      </c>
      <c r="C15" s="95"/>
      <c r="D15" s="95"/>
      <c r="E15" s="95"/>
      <c r="F15" s="95"/>
      <c r="G15" s="95"/>
      <c r="H15" s="95"/>
      <c r="I15" s="95"/>
      <c r="J15" s="95"/>
      <c r="K15" s="95"/>
      <c r="L15" s="107">
        <v>9</v>
      </c>
      <c r="R15" s="102"/>
      <c r="S15" s="102"/>
      <c r="T15" s="102"/>
      <c r="U15" s="102"/>
      <c r="V15" s="102"/>
      <c r="W15" s="102"/>
      <c r="X15" s="102"/>
      <c r="Y15" s="102"/>
      <c r="AF15" s="203" t="str">
        <f>+ciselniky!A19</f>
        <v>baseball</v>
      </c>
      <c r="AG15" s="203" t="str">
        <f>+ciselniky!B19</f>
        <v>baseball 5</v>
      </c>
      <c r="AH15" s="203" t="str">
        <f>+ciselniky!G19</f>
        <v>K</v>
      </c>
      <c r="AI15" s="60" t="e">
        <f>+#REF!</f>
        <v>#REF!</v>
      </c>
      <c r="AK15" s="189"/>
    </row>
    <row r="16" spans="2:37" ht="12.75">
      <c r="C16" s="95"/>
      <c r="D16" s="95"/>
      <c r="E16" s="95"/>
      <c r="F16" s="95"/>
      <c r="G16" s="95"/>
      <c r="H16" s="95"/>
      <c r="I16" s="95"/>
      <c r="J16" s="95"/>
      <c r="K16" s="95"/>
      <c r="R16" s="102"/>
      <c r="S16" s="102"/>
      <c r="T16" s="102"/>
      <c r="U16" s="102"/>
      <c r="V16" s="102"/>
      <c r="W16" s="102"/>
      <c r="X16" s="102"/>
      <c r="Y16" s="102"/>
      <c r="AF16" s="203" t="str">
        <f>+ciselniky!A20</f>
        <v>basketbal</v>
      </c>
      <c r="AG16" s="203" t="str">
        <f>+ciselniky!B20</f>
        <v>basketbal</v>
      </c>
      <c r="AH16" s="203" t="str">
        <f>+ciselniky!G20</f>
        <v>K</v>
      </c>
      <c r="AI16" s="60" t="e">
        <f>+#REF!</f>
        <v>#REF!</v>
      </c>
      <c r="AK16" s="189"/>
    </row>
    <row r="17" spans="2:37" ht="12.75" customHeight="1" thickBot="1">
      <c r="AF17" s="203" t="str">
        <f>+ciselniky!A21</f>
        <v>basketbal</v>
      </c>
      <c r="AG17" s="203" t="str">
        <f>+ciselniky!B21</f>
        <v>basketbal 3x3</v>
      </c>
      <c r="AH17" s="203" t="str">
        <f>+ciselniky!G21</f>
        <v>K</v>
      </c>
      <c r="AI17" s="60" t="e">
        <f>+#REF!</f>
        <v>#REF!</v>
      </c>
      <c r="AK17" s="189"/>
    </row>
    <row r="18" spans="2:37" ht="12.75" customHeight="1" thickBot="1">
      <c r="B18" s="384" t="s">
        <v>27</v>
      </c>
      <c r="C18" s="384" t="s">
        <v>55</v>
      </c>
      <c r="D18" s="384" t="s">
        <v>491</v>
      </c>
      <c r="E18" s="384" t="s">
        <v>708</v>
      </c>
      <c r="F18" s="384" t="s">
        <v>709</v>
      </c>
      <c r="G18" s="384" t="s">
        <v>710</v>
      </c>
      <c r="H18" s="384" t="s">
        <v>711</v>
      </c>
      <c r="I18" s="433" t="s">
        <v>712</v>
      </c>
      <c r="J18" s="95"/>
      <c r="K18" s="117" t="s">
        <v>713</v>
      </c>
      <c r="L18" s="118"/>
      <c r="M18" s="118"/>
      <c r="N18" s="118"/>
      <c r="O18" s="118"/>
      <c r="P18" s="119"/>
      <c r="Q18" s="119"/>
      <c r="R18" s="102"/>
      <c r="AF18" s="203" t="str">
        <f>+ciselniky!A22</f>
        <v>bedminton</v>
      </c>
      <c r="AG18" s="203" t="str">
        <f>+ciselniky!B22</f>
        <v>bedminton</v>
      </c>
      <c r="AH18" s="203" t="str">
        <f>+ciselniky!G22</f>
        <v>I</v>
      </c>
      <c r="AI18" s="60" t="e">
        <f>+#REF!</f>
        <v>#REF!</v>
      </c>
      <c r="AK18" s="189"/>
    </row>
    <row r="19" spans="2:37" ht="16.149999999999999" customHeight="1" thickBot="1">
      <c r="B19" s="391"/>
      <c r="C19" s="392"/>
      <c r="D19" s="385"/>
      <c r="E19" s="392"/>
      <c r="F19" s="392"/>
      <c r="G19" s="392"/>
      <c r="H19" s="392"/>
      <c r="I19" s="434"/>
      <c r="J19" s="95"/>
      <c r="K19" s="95"/>
      <c r="L19" s="95"/>
      <c r="AF19" s="203" t="str">
        <f>+ciselniky!A23</f>
        <v>biatlon</v>
      </c>
      <c r="AG19" s="203" t="str">
        <f>+ciselniky!B23</f>
        <v>biatlon</v>
      </c>
      <c r="AH19" s="203" t="str">
        <f>+ciselniky!G23</f>
        <v>I</v>
      </c>
      <c r="AI19" s="60" t="e">
        <f>+#REF!</f>
        <v>#REF!</v>
      </c>
      <c r="AK19" s="189"/>
    </row>
    <row r="20" spans="2:37" ht="12.75" customHeight="1">
      <c r="B20" s="112">
        <f t="shared" ref="B20:B74" si="1">$C$2</f>
        <v>0</v>
      </c>
      <c r="C20" s="17" t="s">
        <v>395</v>
      </c>
      <c r="D20" s="366"/>
      <c r="E20" s="46"/>
      <c r="F20" s="46"/>
      <c r="G20" s="25"/>
      <c r="H20" s="25"/>
      <c r="I20" s="223"/>
      <c r="J20" s="95"/>
      <c r="L20" s="95"/>
      <c r="AF20" s="203" t="str">
        <f>+ciselniky!A24</f>
        <v>biatlon</v>
      </c>
      <c r="AG20" s="203" t="str">
        <f>+ciselniky!B24</f>
        <v>letný biatlon</v>
      </c>
      <c r="AH20" s="203" t="str">
        <f>+ciselniky!G24</f>
        <v>I</v>
      </c>
      <c r="AI20" s="60" t="e">
        <f>+#REF!</f>
        <v>#REF!</v>
      </c>
      <c r="AK20" s="189"/>
    </row>
    <row r="21" spans="2:37" ht="12.75" customHeight="1">
      <c r="B21" s="112">
        <f t="shared" si="1"/>
        <v>0</v>
      </c>
      <c r="C21" s="37"/>
      <c r="D21" s="47"/>
      <c r="E21" s="48"/>
      <c r="F21" s="48"/>
      <c r="G21" s="26"/>
      <c r="H21" s="26"/>
      <c r="I21" s="224"/>
      <c r="J21" s="95"/>
      <c r="K21" s="113" t="s">
        <v>714</v>
      </c>
      <c r="L21" s="95"/>
      <c r="R21" s="102"/>
      <c r="AF21" s="203" t="str">
        <f>+ciselniky!A25</f>
        <v>biliard</v>
      </c>
      <c r="AG21" s="203" t="str">
        <f>+ciselniky!B25</f>
        <v>pool</v>
      </c>
      <c r="AH21" s="203" t="str">
        <f>+ciselniky!G25</f>
        <v>I</v>
      </c>
      <c r="AI21" s="60" t="e">
        <f>+#REF!</f>
        <v>#REF!</v>
      </c>
      <c r="AK21" s="189"/>
    </row>
    <row r="22" spans="2:37" ht="12.75" customHeight="1">
      <c r="B22" s="112">
        <f t="shared" si="1"/>
        <v>0</v>
      </c>
      <c r="C22" s="37"/>
      <c r="D22" s="47"/>
      <c r="E22" s="48"/>
      <c r="F22" s="48"/>
      <c r="G22" s="26"/>
      <c r="H22" s="26"/>
      <c r="I22" s="224"/>
      <c r="J22" s="95"/>
      <c r="L22" s="95"/>
      <c r="R22" s="102"/>
      <c r="AF22" s="203" t="str">
        <f>+ciselniky!A26</f>
        <v>biliard</v>
      </c>
      <c r="AG22" s="203" t="str">
        <f>+ciselniky!B26</f>
        <v>snooker</v>
      </c>
      <c r="AH22" s="203" t="str">
        <f>+ciselniky!G26</f>
        <v>I</v>
      </c>
      <c r="AI22" s="60" t="e">
        <f>+#REF!</f>
        <v>#REF!</v>
      </c>
    </row>
    <row r="23" spans="2:37" ht="12.75" customHeight="1">
      <c r="B23" s="112">
        <f t="shared" si="1"/>
        <v>0</v>
      </c>
      <c r="C23" s="37"/>
      <c r="D23" s="47"/>
      <c r="E23" s="48"/>
      <c r="F23" s="48"/>
      <c r="G23" s="26"/>
      <c r="H23" s="26"/>
      <c r="I23" s="224"/>
      <c r="J23" s="95"/>
      <c r="K23" s="102" t="s">
        <v>715</v>
      </c>
      <c r="L23" s="95"/>
      <c r="R23" s="102"/>
      <c r="AF23" s="203" t="str">
        <f>+ciselniky!A27</f>
        <v>biliard</v>
      </c>
      <c r="AG23" s="203" t="str">
        <f>+ciselniky!B27</f>
        <v>karambol</v>
      </c>
      <c r="AH23" s="203" t="str">
        <f>+ciselniky!G27</f>
        <v>I</v>
      </c>
      <c r="AI23" s="60" t="e">
        <f>+#REF!</f>
        <v>#REF!</v>
      </c>
    </row>
    <row r="24" spans="2:37" ht="12.75" customHeight="1">
      <c r="B24" s="112">
        <f t="shared" si="1"/>
        <v>0</v>
      </c>
      <c r="C24" s="37"/>
      <c r="D24" s="47"/>
      <c r="E24" s="48"/>
      <c r="F24" s="48"/>
      <c r="G24" s="26"/>
      <c r="H24" s="26"/>
      <c r="I24" s="224"/>
      <c r="J24" s="95"/>
      <c r="K24" s="102" t="s">
        <v>716</v>
      </c>
      <c r="L24" s="95"/>
      <c r="R24" s="102"/>
      <c r="AF24" s="203" t="str">
        <f>+ciselniky!A28</f>
        <v>boby a skeleton</v>
      </c>
      <c r="AG24" s="203" t="str">
        <f>+ciselniky!B28</f>
        <v>boby</v>
      </c>
      <c r="AH24" s="203" t="str">
        <f>+ciselniky!G28</f>
        <v>I</v>
      </c>
      <c r="AI24" s="60" t="e">
        <f>+#REF!</f>
        <v>#REF!</v>
      </c>
    </row>
    <row r="25" spans="2:37" ht="12.75" customHeight="1">
      <c r="B25" s="112">
        <f t="shared" si="1"/>
        <v>0</v>
      </c>
      <c r="C25" s="37"/>
      <c r="D25" s="47"/>
      <c r="E25" s="48"/>
      <c r="F25" s="48"/>
      <c r="G25" s="26"/>
      <c r="H25" s="26"/>
      <c r="I25" s="224"/>
      <c r="J25" s="95"/>
      <c r="L25" s="95"/>
      <c r="R25" s="102"/>
      <c r="AF25" s="203" t="str">
        <f>+ciselniky!A29</f>
        <v>boby a skeleton</v>
      </c>
      <c r="AG25" s="203" t="str">
        <f>+ciselniky!B29</f>
        <v>skeleton</v>
      </c>
      <c r="AH25" s="203" t="str">
        <f>+ciselniky!G29</f>
        <v>I</v>
      </c>
      <c r="AI25" s="60" t="e">
        <f>+#REF!</f>
        <v>#REF!</v>
      </c>
    </row>
    <row r="26" spans="2:37" ht="12.75" customHeight="1">
      <c r="B26" s="112">
        <f t="shared" si="1"/>
        <v>0</v>
      </c>
      <c r="C26" s="37"/>
      <c r="D26" s="47"/>
      <c r="E26" s="48"/>
      <c r="F26" s="48"/>
      <c r="G26" s="26"/>
      <c r="H26" s="26"/>
      <c r="I26" s="224"/>
      <c r="J26" s="95"/>
      <c r="L26" s="95"/>
      <c r="R26" s="102"/>
      <c r="AF26" s="203" t="str">
        <f>+ciselniky!A30</f>
        <v>boccia</v>
      </c>
      <c r="AG26" s="203" t="str">
        <f>+ciselniky!B30</f>
        <v>boccia</v>
      </c>
      <c r="AH26" s="203" t="str">
        <f>+ciselniky!G30</f>
        <v>I</v>
      </c>
      <c r="AI26" s="60" t="e">
        <f>+#REF!</f>
        <v>#REF!</v>
      </c>
    </row>
    <row r="27" spans="2:37" ht="12.75" customHeight="1">
      <c r="B27" s="112">
        <f t="shared" si="1"/>
        <v>0</v>
      </c>
      <c r="C27" s="37"/>
      <c r="D27" s="47"/>
      <c r="E27" s="48"/>
      <c r="F27" s="48"/>
      <c r="G27" s="26"/>
      <c r="H27" s="26"/>
      <c r="I27" s="224"/>
      <c r="J27" s="95"/>
      <c r="K27" s="102" t="s">
        <v>717</v>
      </c>
      <c r="L27" s="95"/>
      <c r="R27" s="102"/>
      <c r="AF27" s="203" t="str">
        <f>+ciselniky!A31</f>
        <v>boule lyonnaise</v>
      </c>
      <c r="AG27" s="203" t="str">
        <f>+ciselniky!B31</f>
        <v>boule lyonnaise</v>
      </c>
      <c r="AH27" s="203" t="str">
        <f>+ciselniky!G31</f>
        <v>I</v>
      </c>
      <c r="AI27" s="60" t="e">
        <f>+#REF!</f>
        <v>#REF!</v>
      </c>
    </row>
    <row r="28" spans="2:37" ht="12.75" customHeight="1">
      <c r="B28" s="112">
        <f t="shared" si="1"/>
        <v>0</v>
      </c>
      <c r="C28" s="37"/>
      <c r="D28" s="47"/>
      <c r="E28" s="48"/>
      <c r="F28" s="48"/>
      <c r="G28" s="26"/>
      <c r="H28" s="26"/>
      <c r="I28" s="224"/>
      <c r="J28" s="95"/>
      <c r="L28" s="95"/>
      <c r="R28" s="113"/>
      <c r="AF28" s="203" t="str">
        <f>+ciselniky!A32</f>
        <v>bowling</v>
      </c>
      <c r="AG28" s="203" t="str">
        <f>+ciselniky!B32</f>
        <v>bowling</v>
      </c>
      <c r="AH28" s="203" t="str">
        <f>+ciselniky!G32</f>
        <v>I</v>
      </c>
      <c r="AI28" s="60" t="e">
        <f>+#REF!</f>
        <v>#REF!</v>
      </c>
    </row>
    <row r="29" spans="2:37" ht="12.75" customHeight="1">
      <c r="B29" s="112">
        <f t="shared" si="1"/>
        <v>0</v>
      </c>
      <c r="C29" s="37"/>
      <c r="D29" s="47"/>
      <c r="E29" s="48"/>
      <c r="F29" s="48"/>
      <c r="G29" s="26"/>
      <c r="H29" s="26"/>
      <c r="I29" s="224"/>
      <c r="J29" s="95"/>
      <c r="K29" s="102" t="s">
        <v>718</v>
      </c>
      <c r="L29" s="95"/>
      <c r="R29" s="102"/>
      <c r="AF29" s="203" t="str">
        <f>+ciselniky!A33</f>
        <v>box</v>
      </c>
      <c r="AG29" s="203" t="str">
        <f>+ciselniky!B33</f>
        <v>box</v>
      </c>
      <c r="AH29" s="203" t="str">
        <f>+ciselniky!G33</f>
        <v>I</v>
      </c>
      <c r="AI29" s="60" t="e">
        <f>+#REF!</f>
        <v>#REF!</v>
      </c>
    </row>
    <row r="30" spans="2:37" ht="12.75" customHeight="1">
      <c r="B30" s="112">
        <f t="shared" si="1"/>
        <v>0</v>
      </c>
      <c r="C30" s="37"/>
      <c r="D30" s="47"/>
      <c r="E30" s="48"/>
      <c r="F30" s="48"/>
      <c r="G30" s="26"/>
      <c r="H30" s="26"/>
      <c r="I30" s="224"/>
      <c r="J30" s="95"/>
      <c r="K30" s="102" t="s">
        <v>719</v>
      </c>
      <c r="L30" s="95"/>
      <c r="R30" s="102"/>
      <c r="AF30" s="203" t="str">
        <f>+ciselniky!A34</f>
        <v>bridž</v>
      </c>
      <c r="AG30" s="203" t="str">
        <f>+ciselniky!B34</f>
        <v>bridž</v>
      </c>
      <c r="AH30" s="203" t="str">
        <f>+ciselniky!G34</f>
        <v>I</v>
      </c>
      <c r="AI30" s="60" t="e">
        <f>+#REF!</f>
        <v>#REF!</v>
      </c>
    </row>
    <row r="31" spans="2:37" ht="12.75" customHeight="1">
      <c r="B31" s="112">
        <f t="shared" si="1"/>
        <v>0</v>
      </c>
      <c r="C31" s="37"/>
      <c r="D31" s="47"/>
      <c r="E31" s="48"/>
      <c r="F31" s="48"/>
      <c r="G31" s="26"/>
      <c r="H31" s="26"/>
      <c r="I31" s="224"/>
      <c r="J31" s="95"/>
      <c r="K31" s="102" t="s">
        <v>720</v>
      </c>
      <c r="L31" s="95"/>
      <c r="R31" s="102"/>
      <c r="AF31" s="203" t="str">
        <f>+ciselniky!A35</f>
        <v>curling</v>
      </c>
      <c r="AG31" s="203" t="str">
        <f>+ciselniky!B35</f>
        <v>curling</v>
      </c>
      <c r="AH31" s="203" t="str">
        <f>+ciselniky!G35</f>
        <v>K</v>
      </c>
      <c r="AI31" s="60" t="e">
        <f>+#REF!</f>
        <v>#REF!</v>
      </c>
    </row>
    <row r="32" spans="2:37" ht="12.75" customHeight="1">
      <c r="B32" s="112">
        <f t="shared" si="1"/>
        <v>0</v>
      </c>
      <c r="C32" s="37"/>
      <c r="D32" s="47"/>
      <c r="E32" s="48"/>
      <c r="F32" s="48"/>
      <c r="G32" s="26"/>
      <c r="H32" s="26"/>
      <c r="I32" s="224"/>
      <c r="J32" s="95"/>
      <c r="K32" s="113"/>
      <c r="L32" s="95"/>
      <c r="R32" s="102"/>
      <c r="AF32" s="203" t="str">
        <f>+ciselniky!A36</f>
        <v>cyklistika</v>
      </c>
      <c r="AG32" s="203" t="str">
        <f>+ciselniky!B36</f>
        <v>cestná cyklistika</v>
      </c>
      <c r="AH32" s="203" t="str">
        <f>+ciselniky!G36</f>
        <v>I</v>
      </c>
      <c r="AI32" s="60" t="e">
        <f>+#REF!</f>
        <v>#REF!</v>
      </c>
    </row>
    <row r="33" spans="2:35" ht="12.75" customHeight="1">
      <c r="B33" s="112">
        <f t="shared" si="1"/>
        <v>0</v>
      </c>
      <c r="C33" s="37"/>
      <c r="D33" s="47"/>
      <c r="E33" s="48"/>
      <c r="F33" s="48"/>
      <c r="G33" s="26"/>
      <c r="H33" s="26"/>
      <c r="I33" s="224"/>
      <c r="J33" s="95"/>
      <c r="K33" s="113" t="s">
        <v>474</v>
      </c>
      <c r="L33" s="95"/>
      <c r="R33" s="102"/>
      <c r="AF33" s="203" t="str">
        <f>+ciselniky!A37</f>
        <v>cyklistika</v>
      </c>
      <c r="AG33" s="203" t="str">
        <f>+ciselniky!B37</f>
        <v>cyklokros</v>
      </c>
      <c r="AH33" s="203" t="str">
        <f>+ciselniky!G37</f>
        <v>I</v>
      </c>
      <c r="AI33" s="60" t="e">
        <f>+#REF!</f>
        <v>#REF!</v>
      </c>
    </row>
    <row r="34" spans="2:35" ht="12.75" customHeight="1">
      <c r="B34" s="112">
        <f t="shared" si="1"/>
        <v>0</v>
      </c>
      <c r="C34" s="37"/>
      <c r="D34" s="47"/>
      <c r="E34" s="48"/>
      <c r="F34" s="48"/>
      <c r="G34" s="26"/>
      <c r="H34" s="26"/>
      <c r="I34" s="224"/>
      <c r="J34" s="95"/>
      <c r="K34" s="95"/>
      <c r="L34" s="95"/>
      <c r="R34" s="102"/>
      <c r="AF34" s="203" t="str">
        <f>+ciselniky!A38</f>
        <v>cyklistika</v>
      </c>
      <c r="AG34" s="203" t="str">
        <f>+ciselniky!B38</f>
        <v>dráhová cyklistika</v>
      </c>
      <c r="AH34" s="203" t="str">
        <f>+ciselniky!G38</f>
        <v>I</v>
      </c>
      <c r="AI34" s="60" t="e">
        <f>+#REF!</f>
        <v>#REF!</v>
      </c>
    </row>
    <row r="35" spans="2:35" ht="12.75" customHeight="1">
      <c r="B35" s="112">
        <f t="shared" si="1"/>
        <v>0</v>
      </c>
      <c r="C35" s="37"/>
      <c r="D35" s="47"/>
      <c r="E35" s="48"/>
      <c r="F35" s="48"/>
      <c r="G35" s="26"/>
      <c r="H35" s="26"/>
      <c r="I35" s="224"/>
      <c r="J35" s="95"/>
      <c r="K35" s="95"/>
      <c r="L35" s="95"/>
      <c r="R35" s="102"/>
      <c r="AF35" s="203" t="str">
        <f>+ciselniky!A39</f>
        <v>cyklistika</v>
      </c>
      <c r="AG35" s="203" t="str">
        <f>+ciselniky!B39</f>
        <v>horská cyklistika</v>
      </c>
      <c r="AH35" s="203" t="str">
        <f>+ciselniky!G39</f>
        <v>I</v>
      </c>
      <c r="AI35" s="60" t="e">
        <f>+#REF!</f>
        <v>#REF!</v>
      </c>
    </row>
    <row r="36" spans="2:35" ht="12.75" customHeight="1">
      <c r="B36" s="112">
        <f t="shared" si="1"/>
        <v>0</v>
      </c>
      <c r="C36" s="37"/>
      <c r="D36" s="47"/>
      <c r="E36" s="48"/>
      <c r="F36" s="48"/>
      <c r="G36" s="26"/>
      <c r="H36" s="26"/>
      <c r="I36" s="224"/>
      <c r="J36" s="95"/>
      <c r="K36" s="95"/>
      <c r="L36" s="95"/>
      <c r="R36" s="102"/>
      <c r="AF36" s="203" t="str">
        <f>+ciselniky!A40</f>
        <v>cyklistika</v>
      </c>
      <c r="AG36" s="203" t="str">
        <f>+ciselniky!B40</f>
        <v>BMX Racing+Freestyle</v>
      </c>
      <c r="AH36" s="203" t="str">
        <f>+ciselniky!G40</f>
        <v>I</v>
      </c>
      <c r="AI36" s="60" t="e">
        <f>+#REF!</f>
        <v>#REF!</v>
      </c>
    </row>
    <row r="37" spans="2:35" ht="12.75" customHeight="1">
      <c r="B37" s="112">
        <f t="shared" si="1"/>
        <v>0</v>
      </c>
      <c r="C37" s="37"/>
      <c r="D37" s="47"/>
      <c r="E37" s="48"/>
      <c r="F37" s="48"/>
      <c r="G37" s="26"/>
      <c r="H37" s="26"/>
      <c r="I37" s="224"/>
      <c r="J37" s="95"/>
      <c r="K37" s="95"/>
      <c r="L37" s="95"/>
      <c r="R37" s="102"/>
      <c r="AF37" s="203" t="str">
        <f>+ciselniky!A41</f>
        <v>cyklistika</v>
      </c>
      <c r="AG37" s="203" t="str">
        <f>+ciselniky!B41</f>
        <v>BMX Racing</v>
      </c>
      <c r="AH37" s="203" t="str">
        <f>+ciselniky!G41</f>
        <v>I</v>
      </c>
      <c r="AI37" s="60" t="e">
        <f>+#REF!</f>
        <v>#REF!</v>
      </c>
    </row>
    <row r="38" spans="2:35" ht="12.75" customHeight="1">
      <c r="B38" s="112">
        <f t="shared" si="1"/>
        <v>0</v>
      </c>
      <c r="C38" s="37"/>
      <c r="D38" s="47"/>
      <c r="E38" s="48"/>
      <c r="F38" s="48"/>
      <c r="G38" s="26"/>
      <c r="H38" s="26"/>
      <c r="I38" s="224"/>
      <c r="J38" s="95"/>
      <c r="K38" s="95"/>
      <c r="L38" s="95"/>
      <c r="R38" s="102"/>
      <c r="AF38" s="203" t="str">
        <f>+ciselniky!A42</f>
        <v>cyklistika</v>
      </c>
      <c r="AG38" s="203" t="str">
        <f>+ciselniky!B42</f>
        <v>cyklotrial</v>
      </c>
      <c r="AH38" s="203" t="str">
        <f>+ciselniky!G42</f>
        <v>I</v>
      </c>
      <c r="AI38" s="60" t="e">
        <f>+#REF!</f>
        <v>#REF!</v>
      </c>
    </row>
    <row r="39" spans="2:35" ht="12.75" customHeight="1">
      <c r="B39" s="112">
        <f t="shared" si="1"/>
        <v>0</v>
      </c>
      <c r="C39" s="37"/>
      <c r="D39" s="47"/>
      <c r="E39" s="48"/>
      <c r="F39" s="48"/>
      <c r="G39" s="26"/>
      <c r="H39" s="26"/>
      <c r="I39" s="224"/>
      <c r="J39" s="95"/>
      <c r="K39" s="95"/>
      <c r="L39" s="95"/>
      <c r="R39" s="102"/>
      <c r="AF39" s="203" t="str">
        <f>+ciselniky!A43</f>
        <v>cyklistika</v>
      </c>
      <c r="AG39" s="203" t="str">
        <f>+ciselniky!B43</f>
        <v>sálová cyklistika</v>
      </c>
      <c r="AH39" s="203" t="str">
        <f>+ciselniky!G43</f>
        <v>I</v>
      </c>
      <c r="AI39" s="60" t="e">
        <f>+#REF!</f>
        <v>#REF!</v>
      </c>
    </row>
    <row r="40" spans="2:35" ht="12.75" customHeight="1">
      <c r="B40" s="112">
        <f t="shared" si="1"/>
        <v>0</v>
      </c>
      <c r="C40" s="37"/>
      <c r="D40" s="47"/>
      <c r="E40" s="48"/>
      <c r="F40" s="48"/>
      <c r="G40" s="26"/>
      <c r="H40" s="26"/>
      <c r="I40" s="224"/>
      <c r="J40" s="95"/>
      <c r="K40" s="95"/>
      <c r="L40" s="95"/>
      <c r="R40" s="102"/>
      <c r="AF40" s="203" t="str">
        <f>+ciselniky!A44</f>
        <v>dráhový golf</v>
      </c>
      <c r="AG40" s="203" t="str">
        <f>+ciselniky!B44</f>
        <v>dráhový golf</v>
      </c>
      <c r="AH40" s="203" t="str">
        <f>+ciselniky!G44</f>
        <v>I</v>
      </c>
      <c r="AI40" s="60" t="e">
        <f>+#REF!</f>
        <v>#REF!</v>
      </c>
    </row>
    <row r="41" spans="2:35" ht="12.75" customHeight="1">
      <c r="B41" s="112">
        <f t="shared" si="1"/>
        <v>0</v>
      </c>
      <c r="C41" s="37"/>
      <c r="D41" s="47"/>
      <c r="E41" s="48"/>
      <c r="F41" s="48"/>
      <c r="G41" s="26"/>
      <c r="H41" s="26"/>
      <c r="I41" s="224"/>
      <c r="J41" s="95"/>
      <c r="K41" s="95"/>
      <c r="L41" s="95"/>
      <c r="AF41" s="203" t="str">
        <f>+ciselniky!A45</f>
        <v>dynamická streľba</v>
      </c>
      <c r="AG41" s="203" t="str">
        <f>+ciselniky!B45</f>
        <v>dynamická streľba</v>
      </c>
      <c r="AH41" s="203" t="str">
        <f>+ciselniky!G45</f>
        <v>I</v>
      </c>
      <c r="AI41" s="60" t="e">
        <f>+#REF!</f>
        <v>#REF!</v>
      </c>
    </row>
    <row r="42" spans="2:35" ht="12.75" customHeight="1">
      <c r="B42" s="112">
        <f t="shared" si="1"/>
        <v>0</v>
      </c>
      <c r="C42" s="37"/>
      <c r="D42" s="47"/>
      <c r="E42" s="48"/>
      <c r="F42" s="48"/>
      <c r="G42" s="26"/>
      <c r="H42" s="26"/>
      <c r="I42" s="224"/>
      <c r="J42" s="95"/>
      <c r="K42" s="95"/>
      <c r="L42" s="95"/>
      <c r="R42" s="102"/>
      <c r="AF42" s="203" t="str">
        <f>+ciselniky!A46</f>
        <v>florbal</v>
      </c>
      <c r="AG42" s="203" t="str">
        <f>+ciselniky!B46</f>
        <v>florbal</v>
      </c>
      <c r="AH42" s="203" t="str">
        <f>+ciselniky!G46</f>
        <v>K</v>
      </c>
      <c r="AI42" s="60" t="e">
        <f>+#REF!</f>
        <v>#REF!</v>
      </c>
    </row>
    <row r="43" spans="2:35" ht="12.75" customHeight="1">
      <c r="B43" s="112">
        <f t="shared" si="1"/>
        <v>0</v>
      </c>
      <c r="C43" s="37"/>
      <c r="D43" s="47"/>
      <c r="E43" s="48"/>
      <c r="F43" s="48"/>
      <c r="G43" s="26"/>
      <c r="H43" s="26"/>
      <c r="I43" s="224"/>
      <c r="J43" s="95"/>
      <c r="K43" s="95"/>
      <c r="L43" s="95"/>
      <c r="R43" s="102"/>
      <c r="AF43" s="203" t="str">
        <f>+ciselniky!A47</f>
        <v>futbal</v>
      </c>
      <c r="AG43" s="203" t="str">
        <f>+ciselniky!B47</f>
        <v>futbal</v>
      </c>
      <c r="AH43" s="203" t="str">
        <f>+ciselniky!G47</f>
        <v>K</v>
      </c>
      <c r="AI43" s="60" t="e">
        <f>+#REF!</f>
        <v>#REF!</v>
      </c>
    </row>
    <row r="44" spans="2:35" ht="12.75" customHeight="1">
      <c r="B44" s="112">
        <f t="shared" si="1"/>
        <v>0</v>
      </c>
      <c r="C44" s="37"/>
      <c r="D44" s="47"/>
      <c r="E44" s="48"/>
      <c r="F44" s="48"/>
      <c r="G44" s="26"/>
      <c r="H44" s="26"/>
      <c r="I44" s="224"/>
      <c r="J44" s="95"/>
      <c r="K44" s="95"/>
      <c r="L44" s="95"/>
      <c r="R44" s="102"/>
      <c r="AF44" s="203" t="str">
        <f>+ciselniky!A48</f>
        <v>futbal</v>
      </c>
      <c r="AG44" s="203" t="str">
        <f>+ciselniky!B48</f>
        <v>futsal</v>
      </c>
      <c r="AH44" s="203" t="str">
        <f>+ciselniky!G48</f>
        <v>K</v>
      </c>
      <c r="AI44" s="60" t="e">
        <f>+#REF!</f>
        <v>#REF!</v>
      </c>
    </row>
    <row r="45" spans="2:35" ht="12.75" customHeight="1">
      <c r="B45" s="112">
        <f t="shared" si="1"/>
        <v>0</v>
      </c>
      <c r="C45" s="37"/>
      <c r="D45" s="47"/>
      <c r="E45" s="48"/>
      <c r="F45" s="48"/>
      <c r="G45" s="26"/>
      <c r="H45" s="26"/>
      <c r="I45" s="224"/>
      <c r="J45" s="95"/>
      <c r="K45" s="95"/>
      <c r="L45" s="95"/>
      <c r="R45" s="102"/>
      <c r="AF45" s="203" t="str">
        <f>+ciselniky!A49</f>
        <v>futbal</v>
      </c>
      <c r="AG45" s="203" t="str">
        <f>+ciselniky!B49</f>
        <v>plážový futbal</v>
      </c>
      <c r="AH45" s="203" t="str">
        <f>+ciselniky!G49</f>
        <v>K</v>
      </c>
      <c r="AI45" s="60" t="e">
        <f>+#REF!</f>
        <v>#REF!</v>
      </c>
    </row>
    <row r="46" spans="2:35" ht="12.75" customHeight="1">
      <c r="B46" s="112">
        <f t="shared" si="1"/>
        <v>0</v>
      </c>
      <c r="C46" s="37"/>
      <c r="D46" s="47"/>
      <c r="E46" s="48"/>
      <c r="F46" s="48"/>
      <c r="G46" s="26"/>
      <c r="H46" s="26"/>
      <c r="I46" s="224"/>
      <c r="J46" s="95"/>
      <c r="K46" s="95"/>
      <c r="L46" s="95"/>
      <c r="R46" s="102"/>
      <c r="AF46" s="203" t="str">
        <f>+ciselniky!A50</f>
        <v>go</v>
      </c>
      <c r="AG46" s="203" t="str">
        <f>+ciselniky!B50</f>
        <v>go</v>
      </c>
      <c r="AH46" s="203" t="str">
        <f>+ciselniky!G50</f>
        <v>I</v>
      </c>
      <c r="AI46" s="60" t="e">
        <f>+#REF!</f>
        <v>#REF!</v>
      </c>
    </row>
    <row r="47" spans="2:35" ht="12.75" customHeight="1">
      <c r="B47" s="112">
        <f t="shared" si="1"/>
        <v>0</v>
      </c>
      <c r="C47" s="37"/>
      <c r="D47" s="47"/>
      <c r="E47" s="48"/>
      <c r="F47" s="48"/>
      <c r="G47" s="26"/>
      <c r="H47" s="26"/>
      <c r="I47" s="224"/>
      <c r="J47" s="95"/>
      <c r="K47" s="95"/>
      <c r="L47" s="95"/>
      <c r="R47" s="102"/>
      <c r="AF47" s="203" t="str">
        <f>+ciselniky!A51</f>
        <v>golf</v>
      </c>
      <c r="AG47" s="203" t="str">
        <f>+ciselniky!B51</f>
        <v>golf</v>
      </c>
      <c r="AH47" s="203" t="str">
        <f>+ciselniky!G51</f>
        <v>I</v>
      </c>
      <c r="AI47" s="60" t="e">
        <f>+#REF!</f>
        <v>#REF!</v>
      </c>
    </row>
    <row r="48" spans="2:35" ht="12.75" customHeight="1">
      <c r="B48" s="112">
        <f t="shared" si="1"/>
        <v>0</v>
      </c>
      <c r="C48" s="37"/>
      <c r="D48" s="47"/>
      <c r="E48" s="48"/>
      <c r="F48" s="48"/>
      <c r="G48" s="26"/>
      <c r="H48" s="26"/>
      <c r="I48" s="224"/>
      <c r="J48" s="95"/>
      <c r="K48" s="95"/>
      <c r="L48" s="95"/>
      <c r="R48" s="102"/>
      <c r="AF48" s="203" t="str">
        <f>+ciselniky!A52</f>
        <v>gymnastika</v>
      </c>
      <c r="AG48" s="203" t="str">
        <f>+ciselniky!B52</f>
        <v>športová gymnastika</v>
      </c>
      <c r="AH48" s="203" t="str">
        <f>+ciselniky!G52</f>
        <v>I</v>
      </c>
      <c r="AI48" s="60" t="e">
        <f>+#REF!</f>
        <v>#REF!</v>
      </c>
    </row>
    <row r="49" spans="2:35" ht="12.75" customHeight="1">
      <c r="B49" s="112">
        <f t="shared" si="1"/>
        <v>0</v>
      </c>
      <c r="C49" s="37"/>
      <c r="D49" s="47"/>
      <c r="E49" s="48"/>
      <c r="F49" s="48"/>
      <c r="G49" s="26"/>
      <c r="H49" s="26"/>
      <c r="I49" s="224"/>
      <c r="J49" s="95"/>
      <c r="K49" s="95"/>
      <c r="L49" s="95"/>
      <c r="R49" s="113"/>
      <c r="AF49" s="203" t="str">
        <f>+ciselniky!A53</f>
        <v>gymnastika</v>
      </c>
      <c r="AG49" s="203" t="str">
        <f>+ciselniky!B53</f>
        <v>moderná gymnastika</v>
      </c>
      <c r="AH49" s="203" t="str">
        <f>+ciselniky!G53</f>
        <v>I</v>
      </c>
      <c r="AI49" s="60" t="e">
        <f>+#REF!</f>
        <v>#REF!</v>
      </c>
    </row>
    <row r="50" spans="2:35" ht="12.75" customHeight="1">
      <c r="B50" s="112">
        <f t="shared" si="1"/>
        <v>0</v>
      </c>
      <c r="C50" s="37"/>
      <c r="D50" s="47"/>
      <c r="E50" s="48"/>
      <c r="F50" s="48"/>
      <c r="G50" s="26"/>
      <c r="H50" s="26"/>
      <c r="I50" s="224"/>
      <c r="J50" s="95"/>
      <c r="K50" s="95"/>
      <c r="L50" s="95"/>
      <c r="R50" s="102"/>
      <c r="AF50" s="203" t="str">
        <f>+ciselniky!A54</f>
        <v>gymnastika</v>
      </c>
      <c r="AG50" s="203" t="str">
        <f>+ciselniky!B54</f>
        <v>športový aerobik</v>
      </c>
      <c r="AH50" s="203" t="str">
        <f>+ciselniky!G54</f>
        <v>I</v>
      </c>
      <c r="AI50" s="60" t="e">
        <f>+#REF!</f>
        <v>#REF!</v>
      </c>
    </row>
    <row r="51" spans="2:35" ht="12.75" customHeight="1">
      <c r="B51" s="112">
        <f t="shared" si="1"/>
        <v>0</v>
      </c>
      <c r="C51" s="37"/>
      <c r="D51" s="47"/>
      <c r="E51" s="48"/>
      <c r="F51" s="48"/>
      <c r="G51" s="26"/>
      <c r="H51" s="26"/>
      <c r="I51" s="224"/>
      <c r="J51" s="95"/>
      <c r="K51" s="95"/>
      <c r="L51" s="95"/>
      <c r="R51" s="102"/>
      <c r="AF51" s="203" t="str">
        <f>+ciselniky!A55</f>
        <v>gymnastika</v>
      </c>
      <c r="AG51" s="203" t="str">
        <f>+ciselniky!B55</f>
        <v>akrobatická gymnastika</v>
      </c>
      <c r="AH51" s="203" t="str">
        <f>+ciselniky!G55</f>
        <v>I</v>
      </c>
      <c r="AI51" s="60" t="e">
        <f>+#REF!</f>
        <v>#REF!</v>
      </c>
    </row>
    <row r="52" spans="2:35" ht="12.75" customHeight="1">
      <c r="B52" s="112">
        <f t="shared" si="1"/>
        <v>0</v>
      </c>
      <c r="C52" s="37"/>
      <c r="D52" s="47"/>
      <c r="E52" s="48"/>
      <c r="F52" s="48"/>
      <c r="G52" s="26"/>
      <c r="H52" s="26"/>
      <c r="I52" s="224"/>
      <c r="J52" s="95"/>
      <c r="K52" s="95"/>
      <c r="L52" s="95"/>
      <c r="R52" s="102"/>
      <c r="AF52" s="203" t="str">
        <f>+ciselniky!A56</f>
        <v>gymnastika</v>
      </c>
      <c r="AG52" s="203" t="str">
        <f>+ciselniky!B56</f>
        <v>gymnastika pre všetkých</v>
      </c>
      <c r="AH52" s="203" t="str">
        <f>+ciselniky!G56</f>
        <v>I</v>
      </c>
      <c r="AI52" s="60" t="e">
        <f>+#REF!</f>
        <v>#REF!</v>
      </c>
    </row>
    <row r="53" spans="2:35" ht="12.75" customHeight="1">
      <c r="B53" s="112">
        <f t="shared" si="1"/>
        <v>0</v>
      </c>
      <c r="C53" s="37"/>
      <c r="D53" s="47"/>
      <c r="E53" s="48"/>
      <c r="F53" s="48"/>
      <c r="G53" s="26"/>
      <c r="H53" s="26"/>
      <c r="I53" s="224"/>
      <c r="J53" s="95"/>
      <c r="K53" s="95"/>
      <c r="L53" s="95"/>
      <c r="R53" s="102"/>
      <c r="AF53" s="203" t="str">
        <f>+ciselniky!A57</f>
        <v>gymnastika</v>
      </c>
      <c r="AG53" s="203" t="str">
        <f>+ciselniky!B57</f>
        <v>skoky na trampolíne</v>
      </c>
      <c r="AH53" s="203" t="str">
        <f>+ciselniky!G57</f>
        <v>I</v>
      </c>
      <c r="AI53" s="60" t="e">
        <f>+#REF!</f>
        <v>#REF!</v>
      </c>
    </row>
    <row r="54" spans="2:35" ht="12.75" customHeight="1">
      <c r="B54" s="112">
        <f t="shared" si="1"/>
        <v>0</v>
      </c>
      <c r="C54" s="37"/>
      <c r="D54" s="47"/>
      <c r="E54" s="48"/>
      <c r="F54" s="48"/>
      <c r="G54" s="26"/>
      <c r="H54" s="26"/>
      <c r="I54" s="224"/>
      <c r="J54" s="95"/>
      <c r="K54" s="95"/>
      <c r="L54" s="95"/>
      <c r="R54" s="102"/>
      <c r="AF54" s="203" t="str">
        <f>+ciselniky!A58</f>
        <v>hádzaná</v>
      </c>
      <c r="AG54" s="203" t="str">
        <f>+ciselniky!B58</f>
        <v>hádzaná</v>
      </c>
      <c r="AH54" s="203" t="str">
        <f>+ciselniky!G58</f>
        <v>K</v>
      </c>
      <c r="AI54" s="60" t="e">
        <f>+#REF!</f>
        <v>#REF!</v>
      </c>
    </row>
    <row r="55" spans="2:35" ht="12.75" customHeight="1">
      <c r="B55" s="112">
        <f t="shared" si="1"/>
        <v>0</v>
      </c>
      <c r="C55" s="37"/>
      <c r="D55" s="47"/>
      <c r="E55" s="48"/>
      <c r="F55" s="48"/>
      <c r="G55" s="26"/>
      <c r="H55" s="26"/>
      <c r="I55" s="224"/>
      <c r="J55" s="95"/>
      <c r="K55" s="95"/>
      <c r="L55" s="95"/>
      <c r="R55" s="102"/>
      <c r="AF55" s="203" t="str">
        <f>+ciselniky!A59</f>
        <v>hádzaná</v>
      </c>
      <c r="AG55" s="203" t="str">
        <f>+ciselniky!B59</f>
        <v>plážová hádzaná</v>
      </c>
      <c r="AH55" s="203" t="str">
        <f>+ciselniky!G59</f>
        <v>K</v>
      </c>
      <c r="AI55" s="60" t="e">
        <f>+#REF!</f>
        <v>#REF!</v>
      </c>
    </row>
    <row r="56" spans="2:35" ht="12.75" customHeight="1">
      <c r="B56" s="112">
        <f t="shared" si="1"/>
        <v>0</v>
      </c>
      <c r="C56" s="37"/>
      <c r="D56" s="47"/>
      <c r="E56" s="48"/>
      <c r="F56" s="48"/>
      <c r="G56" s="26"/>
      <c r="H56" s="26"/>
      <c r="I56" s="224"/>
      <c r="J56" s="95"/>
      <c r="K56" s="95"/>
      <c r="L56" s="95"/>
      <c r="R56" s="102"/>
      <c r="AF56" s="203" t="str">
        <f>+ciselniky!A60</f>
        <v>horolezectvo</v>
      </c>
      <c r="AG56" s="203" t="str">
        <f>+ciselniky!B60</f>
        <v>preteky v ľadovom lezení a drytoolingu</v>
      </c>
      <c r="AH56" s="203" t="str">
        <f>+ciselniky!G60</f>
        <v>I</v>
      </c>
      <c r="AI56" s="60" t="e">
        <f>+#REF!</f>
        <v>#REF!</v>
      </c>
    </row>
    <row r="57" spans="2:35" ht="12.75" customHeight="1">
      <c r="B57" s="112">
        <f t="shared" si="1"/>
        <v>0</v>
      </c>
      <c r="C57" s="37"/>
      <c r="D57" s="47"/>
      <c r="E57" s="48"/>
      <c r="F57" s="48"/>
      <c r="G57" s="26"/>
      <c r="H57" s="26"/>
      <c r="I57" s="224"/>
      <c r="J57" s="95"/>
      <c r="K57" s="95"/>
      <c r="L57" s="95"/>
      <c r="R57" s="102"/>
      <c r="AF57" s="203" t="str">
        <f>+ciselniky!A61</f>
        <v>jachting</v>
      </c>
      <c r="AG57" s="203" t="str">
        <f>+ciselniky!B61</f>
        <v>okruhový jachting</v>
      </c>
      <c r="AH57" s="203" t="str">
        <f>+ciselniky!G61</f>
        <v>I</v>
      </c>
      <c r="AI57" s="60" t="e">
        <f>+#REF!</f>
        <v>#REF!</v>
      </c>
    </row>
    <row r="58" spans="2:35" ht="12.75" customHeight="1">
      <c r="B58" s="112">
        <f t="shared" si="1"/>
        <v>0</v>
      </c>
      <c r="C58" s="37"/>
      <c r="D58" s="47"/>
      <c r="E58" s="48"/>
      <c r="F58" s="48"/>
      <c r="G58" s="26"/>
      <c r="H58" s="26"/>
      <c r="I58" s="224"/>
      <c r="J58" s="95"/>
      <c r="K58" s="95"/>
      <c r="L58" s="95"/>
      <c r="R58" s="102"/>
      <c r="AF58" s="203" t="str">
        <f>+ciselniky!A62</f>
        <v>jachting</v>
      </c>
      <c r="AG58" s="203" t="str">
        <f>+ciselniky!B62</f>
        <v>windsurfing</v>
      </c>
      <c r="AH58" s="203" t="str">
        <f>+ciselniky!G62</f>
        <v>I</v>
      </c>
      <c r="AI58" s="60" t="e">
        <f>+#REF!</f>
        <v>#REF!</v>
      </c>
    </row>
    <row r="59" spans="2:35" ht="12.75" customHeight="1">
      <c r="B59" s="112">
        <f t="shared" si="1"/>
        <v>0</v>
      </c>
      <c r="C59" s="37"/>
      <c r="D59" s="47"/>
      <c r="E59" s="48"/>
      <c r="F59" s="48"/>
      <c r="G59" s="26"/>
      <c r="H59" s="26"/>
      <c r="I59" s="224"/>
      <c r="J59" s="95"/>
      <c r="K59" s="95"/>
      <c r="L59" s="95"/>
      <c r="R59" s="102"/>
      <c r="AF59" s="203" t="str">
        <f>+ciselniky!A63</f>
        <v>jachting</v>
      </c>
      <c r="AG59" s="203" t="str">
        <f>+ciselniky!B63</f>
        <v>námorný a kajutový jachting</v>
      </c>
      <c r="AH59" s="203" t="str">
        <f>+ciselniky!G63</f>
        <v>I</v>
      </c>
      <c r="AI59" s="60" t="e">
        <f>+#REF!</f>
        <v>#REF!</v>
      </c>
    </row>
    <row r="60" spans="2:35" ht="12.75" customHeight="1">
      <c r="B60" s="112">
        <f t="shared" si="1"/>
        <v>0</v>
      </c>
      <c r="C60" s="37"/>
      <c r="D60" s="47"/>
      <c r="E60" s="48"/>
      <c r="F60" s="48"/>
      <c r="G60" s="26"/>
      <c r="H60" s="26"/>
      <c r="I60" s="224"/>
      <c r="J60" s="95"/>
      <c r="K60" s="95"/>
      <c r="L60" s="95"/>
      <c r="R60" s="102"/>
      <c r="AF60" s="203" t="str">
        <f>+ciselniky!A64</f>
        <v>jachting</v>
      </c>
      <c r="AG60" s="203" t="str">
        <f>+ciselniky!B64</f>
        <v>kiteboarding</v>
      </c>
      <c r="AH60" s="203" t="str">
        <f>+ciselniky!G64</f>
        <v>I</v>
      </c>
      <c r="AI60" s="60" t="e">
        <f>+#REF!</f>
        <v>#REF!</v>
      </c>
    </row>
    <row r="61" spans="2:35" ht="12.75" customHeight="1">
      <c r="B61" s="112">
        <f t="shared" si="1"/>
        <v>0</v>
      </c>
      <c r="C61" s="37"/>
      <c r="D61" s="47"/>
      <c r="E61" s="48"/>
      <c r="F61" s="48"/>
      <c r="G61" s="26"/>
      <c r="H61" s="26"/>
      <c r="I61" s="224"/>
      <c r="J61" s="95"/>
      <c r="K61" s="95"/>
      <c r="L61" s="95"/>
      <c r="R61" s="102"/>
      <c r="AF61" s="203" t="str">
        <f>+ciselniky!A65</f>
        <v>jachting</v>
      </c>
      <c r="AG61" s="203" t="str">
        <f>+ciselniky!B65</f>
        <v>rádiom riadené plachetnice</v>
      </c>
      <c r="AH61" s="203" t="str">
        <f>+ciselniky!G65</f>
        <v>I</v>
      </c>
      <c r="AI61" s="60" t="e">
        <f>+#REF!</f>
        <v>#REF!</v>
      </c>
    </row>
    <row r="62" spans="2:35" ht="12.75" customHeight="1">
      <c r="B62" s="112">
        <f t="shared" si="1"/>
        <v>0</v>
      </c>
      <c r="C62" s="37"/>
      <c r="D62" s="47"/>
      <c r="E62" s="48"/>
      <c r="F62" s="48"/>
      <c r="G62" s="26"/>
      <c r="H62" s="26"/>
      <c r="I62" s="224"/>
      <c r="J62" s="95"/>
      <c r="K62" s="95"/>
      <c r="L62" s="95"/>
      <c r="R62" s="102"/>
      <c r="AF62" s="203" t="str">
        <f>+ciselniky!A66</f>
        <v>jachting</v>
      </c>
      <c r="AG62" s="203" t="str">
        <f>+ciselniky!B66</f>
        <v>jachting na ľade</v>
      </c>
      <c r="AH62" s="203" t="str">
        <f>+ciselniky!G66</f>
        <v>I</v>
      </c>
      <c r="AI62" s="60" t="e">
        <f>+#REF!</f>
        <v>#REF!</v>
      </c>
    </row>
    <row r="63" spans="2:35" ht="12.75" customHeight="1">
      <c r="B63" s="112">
        <f t="shared" si="1"/>
        <v>0</v>
      </c>
      <c r="C63" s="37"/>
      <c r="D63" s="47"/>
      <c r="E63" s="48"/>
      <c r="F63" s="48"/>
      <c r="G63" s="26"/>
      <c r="H63" s="26"/>
      <c r="I63" s="224"/>
      <c r="J63" s="95"/>
      <c r="K63" s="95"/>
      <c r="L63" s="95"/>
      <c r="R63" s="102"/>
      <c r="AF63" s="203" t="str">
        <f>+ciselniky!A67</f>
        <v>jazdectvo</v>
      </c>
      <c r="AG63" s="203" t="str">
        <f>+ciselniky!B67</f>
        <v>skoky</v>
      </c>
      <c r="AH63" s="203" t="str">
        <f>+ciselniky!G67</f>
        <v>I</v>
      </c>
      <c r="AI63" s="60" t="e">
        <f>+#REF!</f>
        <v>#REF!</v>
      </c>
    </row>
    <row r="64" spans="2:35" ht="12.75" customHeight="1">
      <c r="B64" s="112">
        <f t="shared" si="1"/>
        <v>0</v>
      </c>
      <c r="C64" s="37"/>
      <c r="D64" s="47"/>
      <c r="E64" s="48"/>
      <c r="F64" s="48"/>
      <c r="G64" s="26"/>
      <c r="H64" s="26"/>
      <c r="I64" s="224"/>
      <c r="J64" s="95"/>
      <c r="K64" s="95"/>
      <c r="L64" s="95"/>
      <c r="R64" s="102"/>
      <c r="AF64" s="203" t="str">
        <f>+ciselniky!A68</f>
        <v>jazdectvo</v>
      </c>
      <c r="AG64" s="203" t="str">
        <f>+ciselniky!B68</f>
        <v>voltíž</v>
      </c>
      <c r="AH64" s="203" t="str">
        <f>+ciselniky!G68</f>
        <v>I</v>
      </c>
      <c r="AI64" s="60" t="e">
        <f>+#REF!</f>
        <v>#REF!</v>
      </c>
    </row>
    <row r="65" spans="2:35" ht="12.75" customHeight="1">
      <c r="B65" s="112">
        <f t="shared" si="1"/>
        <v>0</v>
      </c>
      <c r="C65" s="37"/>
      <c r="D65" s="47"/>
      <c r="E65" s="48"/>
      <c r="F65" s="48"/>
      <c r="G65" s="26"/>
      <c r="H65" s="26"/>
      <c r="I65" s="224"/>
      <c r="J65" s="95"/>
      <c r="K65" s="95"/>
      <c r="L65" s="95"/>
      <c r="R65" s="102"/>
      <c r="AF65" s="203" t="str">
        <f>+ciselniky!A69</f>
        <v>jazdectvo</v>
      </c>
      <c r="AG65" s="203" t="str">
        <f>+ciselniky!B69</f>
        <v>drezúra</v>
      </c>
      <c r="AH65" s="203" t="str">
        <f>+ciselniky!G69</f>
        <v>I</v>
      </c>
      <c r="AI65" s="60" t="e">
        <f>+#REF!</f>
        <v>#REF!</v>
      </c>
    </row>
    <row r="66" spans="2:35" ht="12.75" customHeight="1">
      <c r="B66" s="112">
        <f t="shared" si="1"/>
        <v>0</v>
      </c>
      <c r="C66" s="37"/>
      <c r="D66" s="47"/>
      <c r="E66" s="48"/>
      <c r="F66" s="48"/>
      <c r="G66" s="26"/>
      <c r="H66" s="26"/>
      <c r="I66" s="224"/>
      <c r="J66" s="95"/>
      <c r="K66" s="95"/>
      <c r="L66" s="95"/>
      <c r="R66" s="102"/>
      <c r="AF66" s="203" t="str">
        <f>+ciselniky!A70</f>
        <v>jazdectvo</v>
      </c>
      <c r="AG66" s="203" t="str">
        <f>+ciselniky!B70</f>
        <v>vytrvalosť</v>
      </c>
      <c r="AH66" s="203" t="str">
        <f>+ciselniky!G70</f>
        <v>I</v>
      </c>
      <c r="AI66" s="60" t="e">
        <f>+#REF!</f>
        <v>#REF!</v>
      </c>
    </row>
    <row r="67" spans="2:35" ht="12.75" customHeight="1">
      <c r="B67" s="112">
        <f t="shared" si="1"/>
        <v>0</v>
      </c>
      <c r="C67" s="37"/>
      <c r="D67" s="47"/>
      <c r="E67" s="48"/>
      <c r="F67" s="48"/>
      <c r="G67" s="26"/>
      <c r="H67" s="26"/>
      <c r="I67" s="224"/>
      <c r="J67" s="95"/>
      <c r="K67" s="95"/>
      <c r="L67" s="95"/>
      <c r="R67" s="102"/>
      <c r="AF67" s="203" t="str">
        <f>+ciselniky!A71</f>
        <v>jazdectvo</v>
      </c>
      <c r="AG67" s="203" t="str">
        <f>+ciselniky!B71</f>
        <v>záprahy</v>
      </c>
      <c r="AH67" s="203" t="str">
        <f>+ciselniky!G71</f>
        <v>I</v>
      </c>
      <c r="AI67" s="60" t="e">
        <f>+#REF!</f>
        <v>#REF!</v>
      </c>
    </row>
    <row r="68" spans="2:35" ht="12.75" customHeight="1">
      <c r="B68" s="112">
        <f t="shared" si="1"/>
        <v>0</v>
      </c>
      <c r="C68" s="37"/>
      <c r="D68" s="47"/>
      <c r="E68" s="48"/>
      <c r="F68" s="48"/>
      <c r="G68" s="26"/>
      <c r="H68" s="26"/>
      <c r="I68" s="224"/>
      <c r="J68" s="95"/>
      <c r="K68" s="95"/>
      <c r="L68" s="95"/>
      <c r="R68" s="102"/>
      <c r="AF68" s="203" t="str">
        <f>+ciselniky!A72</f>
        <v>jazdectvo</v>
      </c>
      <c r="AG68" s="203" t="str">
        <f>+ciselniky!B72</f>
        <v>všestrannosť</v>
      </c>
      <c r="AH68" s="203" t="str">
        <f>+ciselniky!G72</f>
        <v>I</v>
      </c>
      <c r="AI68" s="60" t="e">
        <f>+#REF!</f>
        <v>#REF!</v>
      </c>
    </row>
    <row r="69" spans="2:35" ht="12.75" customHeight="1">
      <c r="B69" s="112">
        <f t="shared" si="1"/>
        <v>0</v>
      </c>
      <c r="C69" s="37"/>
      <c r="D69" s="47"/>
      <c r="E69" s="48"/>
      <c r="F69" s="48"/>
      <c r="G69" s="26"/>
      <c r="H69" s="26"/>
      <c r="I69" s="224"/>
      <c r="J69" s="95"/>
      <c r="K69" s="95"/>
      <c r="L69" s="95"/>
      <c r="R69" s="102"/>
      <c r="AF69" s="203" t="str">
        <f>+ciselniky!A73</f>
        <v>jazdectvo</v>
      </c>
      <c r="AG69" s="203" t="str">
        <f>+ciselniky!B73</f>
        <v>reining</v>
      </c>
      <c r="AH69" s="203" t="str">
        <f>+ciselniky!G73</f>
        <v>I</v>
      </c>
      <c r="AI69" s="60" t="e">
        <f>+#REF!</f>
        <v>#REF!</v>
      </c>
    </row>
    <row r="70" spans="2:35" ht="12.75" customHeight="1">
      <c r="B70" s="112">
        <f t="shared" si="1"/>
        <v>0</v>
      </c>
      <c r="C70" s="37"/>
      <c r="D70" s="47"/>
      <c r="E70" s="48"/>
      <c r="F70" s="48"/>
      <c r="G70" s="26"/>
      <c r="H70" s="26"/>
      <c r="I70" s="224"/>
      <c r="J70" s="95"/>
      <c r="K70" s="95"/>
      <c r="L70" s="95"/>
      <c r="R70" s="102"/>
      <c r="AF70" s="203" t="str">
        <f>+ciselniky!A74</f>
        <v>judo</v>
      </c>
      <c r="AG70" s="203" t="str">
        <f>+ciselniky!B74</f>
        <v>judo</v>
      </c>
      <c r="AH70" s="203" t="str">
        <f>+ciselniky!G74</f>
        <v>I</v>
      </c>
      <c r="AI70" s="60" t="e">
        <f>+#REF!</f>
        <v>#REF!</v>
      </c>
    </row>
    <row r="71" spans="2:35" ht="12.75" customHeight="1">
      <c r="B71" s="112">
        <f t="shared" si="1"/>
        <v>0</v>
      </c>
      <c r="C71" s="37"/>
      <c r="D71" s="47"/>
      <c r="E71" s="48"/>
      <c r="F71" s="48"/>
      <c r="G71" s="26"/>
      <c r="H71" s="26"/>
      <c r="I71" s="224"/>
      <c r="J71" s="95"/>
      <c r="K71" s="95"/>
      <c r="L71" s="95"/>
      <c r="R71" s="102"/>
      <c r="AF71" s="203" t="str">
        <f>+ciselniky!A75</f>
        <v>ju-jitsu</v>
      </c>
      <c r="AG71" s="203" t="str">
        <f>+ciselniky!B75</f>
        <v>ju-jitsu</v>
      </c>
      <c r="AH71" s="203" t="str">
        <f>+ciselniky!G75</f>
        <v>I</v>
      </c>
      <c r="AI71" s="60" t="e">
        <f>+#REF!</f>
        <v>#REF!</v>
      </c>
    </row>
    <row r="72" spans="2:35" ht="12.75" customHeight="1">
      <c r="B72" s="112">
        <f t="shared" si="1"/>
        <v>0</v>
      </c>
      <c r="C72" s="37"/>
      <c r="D72" s="47"/>
      <c r="E72" s="48"/>
      <c r="F72" s="48"/>
      <c r="G72" s="26"/>
      <c r="H72" s="26"/>
      <c r="I72" s="224"/>
      <c r="J72" s="95"/>
      <c r="K72" s="95"/>
      <c r="L72" s="95"/>
      <c r="R72" s="102"/>
      <c r="AF72" s="203" t="str">
        <f>+ciselniky!A76</f>
        <v>kanoistika</v>
      </c>
      <c r="AG72" s="203" t="str">
        <f>+ciselniky!B76</f>
        <v>rýchlostná kanoistika</v>
      </c>
      <c r="AH72" s="203" t="str">
        <f>+ciselniky!G76</f>
        <v>I</v>
      </c>
      <c r="AI72" s="60" t="e">
        <f>+#REF!</f>
        <v>#REF!</v>
      </c>
    </row>
    <row r="73" spans="2:35" ht="12.75" customHeight="1">
      <c r="B73" s="112">
        <f t="shared" si="1"/>
        <v>0</v>
      </c>
      <c r="C73" s="37"/>
      <c r="D73" s="47"/>
      <c r="E73" s="48"/>
      <c r="F73" s="48"/>
      <c r="G73" s="26"/>
      <c r="H73" s="26"/>
      <c r="I73" s="224"/>
      <c r="J73" s="95"/>
      <c r="K73" s="95"/>
      <c r="L73" s="95"/>
      <c r="R73" s="102"/>
      <c r="AF73" s="203" t="str">
        <f>+ciselniky!A77</f>
        <v>kanoistika</v>
      </c>
      <c r="AG73" s="203" t="str">
        <f>+ciselniky!B77</f>
        <v>vodný slalom</v>
      </c>
      <c r="AH73" s="203" t="str">
        <f>+ciselniky!G77</f>
        <v>I</v>
      </c>
      <c r="AI73" s="60" t="e">
        <f>+#REF!</f>
        <v>#REF!</v>
      </c>
    </row>
    <row r="74" spans="2:35" ht="12.75" customHeight="1">
      <c r="B74" s="112">
        <f t="shared" si="1"/>
        <v>0</v>
      </c>
      <c r="C74" s="37"/>
      <c r="D74" s="47"/>
      <c r="E74" s="48"/>
      <c r="F74" s="48"/>
      <c r="G74" s="26"/>
      <c r="H74" s="26"/>
      <c r="I74" s="224"/>
      <c r="J74" s="95"/>
      <c r="K74" s="95"/>
      <c r="L74" s="95"/>
      <c r="R74" s="102"/>
      <c r="AF74" s="203" t="str">
        <f>+ciselniky!A78</f>
        <v>karate</v>
      </c>
      <c r="AG74" s="203" t="str">
        <f>+ciselniky!B78</f>
        <v>karate</v>
      </c>
      <c r="AH74" s="203" t="str">
        <f>+ciselniky!G78</f>
        <v>I</v>
      </c>
      <c r="AI74" s="60" t="e">
        <f>+#REF!</f>
        <v>#REF!</v>
      </c>
    </row>
    <row r="75" spans="2:35" ht="12.75" customHeight="1">
      <c r="B75" s="112">
        <f t="shared" ref="B75:B138" si="2">$C$2</f>
        <v>0</v>
      </c>
      <c r="C75" s="37"/>
      <c r="D75" s="47"/>
      <c r="E75" s="48"/>
      <c r="F75" s="48"/>
      <c r="G75" s="26"/>
      <c r="H75" s="26"/>
      <c r="I75" s="224"/>
      <c r="J75" s="95"/>
      <c r="K75" s="95"/>
      <c r="L75" s="95"/>
      <c r="R75" s="102"/>
      <c r="AF75" s="203" t="str">
        <f>+ciselniky!A79</f>
        <v>kickbox</v>
      </c>
      <c r="AG75" s="203" t="str">
        <f>+ciselniky!B79</f>
        <v>kickbox</v>
      </c>
      <c r="AH75" s="203" t="str">
        <f>+ciselniky!G79</f>
        <v>I</v>
      </c>
      <c r="AI75" s="60" t="e">
        <f>+#REF!</f>
        <v>#REF!</v>
      </c>
    </row>
    <row r="76" spans="2:35" ht="12.75" customHeight="1">
      <c r="B76" s="112">
        <f t="shared" si="2"/>
        <v>0</v>
      </c>
      <c r="C76" s="37"/>
      <c r="D76" s="47"/>
      <c r="E76" s="48"/>
      <c r="F76" s="48"/>
      <c r="G76" s="26"/>
      <c r="H76" s="26"/>
      <c r="I76" s="224"/>
      <c r="J76" s="95"/>
      <c r="K76" s="95"/>
      <c r="L76" s="95"/>
      <c r="R76" s="102"/>
      <c r="AF76" s="203" t="str">
        <f>+ciselniky!A80</f>
        <v>kolieskové korčuľovanie</v>
      </c>
      <c r="AG76" s="203" t="str">
        <f>+ciselniky!B80</f>
        <v>skejtbord</v>
      </c>
      <c r="AH76" s="203" t="str">
        <f>+ciselniky!G80</f>
        <v>I</v>
      </c>
      <c r="AI76" s="60" t="e">
        <f>+#REF!</f>
        <v>#REF!</v>
      </c>
    </row>
    <row r="77" spans="2:35" ht="12.75" customHeight="1">
      <c r="B77" s="112">
        <f t="shared" si="2"/>
        <v>0</v>
      </c>
      <c r="C77" s="37"/>
      <c r="D77" s="47"/>
      <c r="E77" s="48"/>
      <c r="F77" s="48"/>
      <c r="G77" s="26"/>
      <c r="H77" s="26"/>
      <c r="I77" s="224"/>
      <c r="J77" s="95"/>
      <c r="K77" s="95"/>
      <c r="L77" s="95"/>
      <c r="R77" s="102"/>
      <c r="AF77" s="203" t="str">
        <f>+ciselniky!A81</f>
        <v>kolieskové korčuľovanie</v>
      </c>
      <c r="AG77" s="203" t="str">
        <f>+ciselniky!B81</f>
        <v>inline hokej</v>
      </c>
      <c r="AH77" s="203" t="str">
        <f>+ciselniky!G81</f>
        <v>K</v>
      </c>
      <c r="AI77" s="60" t="e">
        <f>+#REF!</f>
        <v>#REF!</v>
      </c>
    </row>
    <row r="78" spans="2:35" ht="12.75" customHeight="1">
      <c r="B78" s="112">
        <f t="shared" si="2"/>
        <v>0</v>
      </c>
      <c r="C78" s="37"/>
      <c r="D78" s="47"/>
      <c r="E78" s="48"/>
      <c r="F78" s="48"/>
      <c r="G78" s="26"/>
      <c r="H78" s="26"/>
      <c r="I78" s="224"/>
      <c r="J78" s="95"/>
      <c r="K78" s="95"/>
      <c r="L78" s="95"/>
      <c r="R78" s="102"/>
      <c r="AF78" s="203" t="str">
        <f>+ciselniky!A82</f>
        <v>kolieskové korčuľovanie</v>
      </c>
      <c r="AG78" s="203" t="str">
        <f>+ciselniky!B82</f>
        <v>inline rýchlostné korčuľovanie</v>
      </c>
      <c r="AH78" s="203" t="str">
        <f>+ciselniky!G82</f>
        <v>I</v>
      </c>
      <c r="AI78" s="60" t="e">
        <f>+#REF!</f>
        <v>#REF!</v>
      </c>
    </row>
    <row r="79" spans="2:35" ht="12.75" customHeight="1">
      <c r="B79" s="112">
        <f t="shared" si="2"/>
        <v>0</v>
      </c>
      <c r="C79" s="37"/>
      <c r="D79" s="47"/>
      <c r="E79" s="48"/>
      <c r="F79" s="48"/>
      <c r="G79" s="26"/>
      <c r="H79" s="26"/>
      <c r="I79" s="224"/>
      <c r="J79" s="95"/>
      <c r="K79" s="95"/>
      <c r="L79" s="95"/>
      <c r="R79" s="102"/>
      <c r="AF79" s="203" t="str">
        <f>+ciselniky!A83</f>
        <v>kolieskové korčuľovanie</v>
      </c>
      <c r="AG79" s="203" t="str">
        <f>+ciselniky!B83</f>
        <v>inline zjazd</v>
      </c>
      <c r="AH79" s="203" t="str">
        <f>+ciselniky!G83</f>
        <v>I</v>
      </c>
      <c r="AI79" s="60" t="e">
        <f>+#REF!</f>
        <v>#REF!</v>
      </c>
    </row>
    <row r="80" spans="2:35" ht="12.75" customHeight="1">
      <c r="B80" s="112">
        <f t="shared" si="2"/>
        <v>0</v>
      </c>
      <c r="C80" s="37"/>
      <c r="D80" s="47"/>
      <c r="E80" s="48"/>
      <c r="F80" s="48"/>
      <c r="G80" s="26"/>
      <c r="H80" s="26"/>
      <c r="I80" s="224"/>
      <c r="J80" s="95"/>
      <c r="K80" s="95"/>
      <c r="L80" s="95"/>
      <c r="R80" s="102"/>
      <c r="AF80" s="203" t="str">
        <f>+ciselniky!A84</f>
        <v>kolieskové korčuľovanie</v>
      </c>
      <c r="AG80" s="203" t="str">
        <f>+ciselniky!B84</f>
        <v>inline krasokorčuľovanie</v>
      </c>
      <c r="AH80" s="203" t="str">
        <f>+ciselniky!G84</f>
        <v>I</v>
      </c>
      <c r="AI80" s="60" t="e">
        <f>+#REF!</f>
        <v>#REF!</v>
      </c>
    </row>
    <row r="81" spans="2:35" ht="12.75" customHeight="1">
      <c r="B81" s="112">
        <f t="shared" si="2"/>
        <v>0</v>
      </c>
      <c r="C81" s="37"/>
      <c r="D81" s="47"/>
      <c r="E81" s="48"/>
      <c r="F81" s="48"/>
      <c r="G81" s="26"/>
      <c r="H81" s="26"/>
      <c r="I81" s="224"/>
      <c r="J81" s="95"/>
      <c r="K81" s="95"/>
      <c r="L81" s="95"/>
      <c r="R81" s="102"/>
      <c r="AF81" s="203" t="str">
        <f>+ciselniky!A85</f>
        <v>kolieskové korčuľovanie</v>
      </c>
      <c r="AG81" s="203" t="str">
        <f>+ciselniky!B85</f>
        <v>inline voľný štýl</v>
      </c>
      <c r="AH81" s="203" t="str">
        <f>+ciselniky!G85</f>
        <v>I</v>
      </c>
      <c r="AI81" s="60" t="e">
        <f>+#REF!</f>
        <v>#REF!</v>
      </c>
    </row>
    <row r="82" spans="2:35" ht="12.75" customHeight="1">
      <c r="B82" s="112">
        <f t="shared" si="2"/>
        <v>0</v>
      </c>
      <c r="C82" s="37"/>
      <c r="D82" s="47"/>
      <c r="E82" s="48"/>
      <c r="F82" s="48"/>
      <c r="G82" s="26"/>
      <c r="H82" s="26"/>
      <c r="I82" s="224"/>
      <c r="J82" s="95"/>
      <c r="K82" s="95"/>
      <c r="L82" s="95"/>
      <c r="R82" s="102"/>
      <c r="AF82" s="203" t="str">
        <f>+ciselniky!A86</f>
        <v>korfbal</v>
      </c>
      <c r="AG82" s="203" t="str">
        <f>+ciselniky!B86</f>
        <v>korfbal</v>
      </c>
      <c r="AH82" s="203" t="str">
        <f>+ciselniky!G86</f>
        <v>K</v>
      </c>
      <c r="AI82" s="60" t="e">
        <f>+#REF!</f>
        <v>#REF!</v>
      </c>
    </row>
    <row r="83" spans="2:35" ht="12.75" customHeight="1">
      <c r="B83" s="112">
        <f t="shared" si="2"/>
        <v>0</v>
      </c>
      <c r="C83" s="37"/>
      <c r="D83" s="47"/>
      <c r="E83" s="48"/>
      <c r="F83" s="48"/>
      <c r="G83" s="26"/>
      <c r="H83" s="26"/>
      <c r="I83" s="224"/>
      <c r="J83" s="95"/>
      <c r="K83" s="95"/>
      <c r="L83" s="95"/>
      <c r="R83" s="102"/>
      <c r="AF83" s="203" t="str">
        <f>+ciselniky!A87</f>
        <v>krasokorčuľovanie</v>
      </c>
      <c r="AG83" s="203" t="str">
        <f>+ciselniky!B87</f>
        <v>krasokorčuľovanie</v>
      </c>
      <c r="AH83" s="203" t="str">
        <f>+ciselniky!G87</f>
        <v>I</v>
      </c>
      <c r="AI83" s="60" t="e">
        <f>+#REF!</f>
        <v>#REF!</v>
      </c>
    </row>
    <row r="84" spans="2:35" ht="12.75" customHeight="1">
      <c r="B84" s="112">
        <f t="shared" si="2"/>
        <v>0</v>
      </c>
      <c r="C84" s="37"/>
      <c r="D84" s="47"/>
      <c r="E84" s="48"/>
      <c r="F84" s="48"/>
      <c r="G84" s="26"/>
      <c r="H84" s="26"/>
      <c r="I84" s="224"/>
      <c r="J84" s="95"/>
      <c r="K84" s="95"/>
      <c r="L84" s="95"/>
      <c r="R84" s="102"/>
      <c r="AF84" s="203" t="str">
        <f>+ciselniky!A88</f>
        <v>krasokorčuľovanie</v>
      </c>
      <c r="AG84" s="203" t="str">
        <f>+ciselniky!B88</f>
        <v>synchronizované korčuľovanie</v>
      </c>
      <c r="AH84" s="203" t="str">
        <f>+ciselniky!G88</f>
        <v>I</v>
      </c>
      <c r="AI84" s="60" t="e">
        <f>+#REF!</f>
        <v>#REF!</v>
      </c>
    </row>
    <row r="85" spans="2:35" ht="12.75" customHeight="1">
      <c r="B85" s="112">
        <f t="shared" si="2"/>
        <v>0</v>
      </c>
      <c r="C85" s="37"/>
      <c r="D85" s="47"/>
      <c r="E85" s="48"/>
      <c r="F85" s="48"/>
      <c r="G85" s="26"/>
      <c r="H85" s="26"/>
      <c r="I85" s="224"/>
      <c r="J85" s="95"/>
      <c r="K85" s="95"/>
      <c r="L85" s="95"/>
      <c r="R85" s="102"/>
      <c r="AF85" s="203" t="str">
        <f>+ciselniky!A89</f>
        <v>kulturistika a fitnes</v>
      </c>
      <c r="AG85" s="203" t="str">
        <f>+ciselniky!B89</f>
        <v>fitnes</v>
      </c>
      <c r="AH85" s="203" t="str">
        <f>+ciselniky!G89</f>
        <v>I</v>
      </c>
      <c r="AI85" s="60" t="e">
        <f>+#REF!</f>
        <v>#REF!</v>
      </c>
    </row>
    <row r="86" spans="2:35" ht="12.75" customHeight="1">
      <c r="B86" s="112">
        <f t="shared" si="2"/>
        <v>0</v>
      </c>
      <c r="C86" s="37"/>
      <c r="D86" s="47"/>
      <c r="E86" s="48"/>
      <c r="F86" s="48"/>
      <c r="G86" s="26"/>
      <c r="H86" s="26"/>
      <c r="I86" s="224"/>
      <c r="J86" s="95"/>
      <c r="K86" s="95"/>
      <c r="L86" s="95"/>
      <c r="R86" s="102"/>
      <c r="AF86" s="203" t="str">
        <f>+ciselniky!A90</f>
        <v>kulturistika a fitnes</v>
      </c>
      <c r="AG86" s="203" t="str">
        <f>+ciselniky!B90</f>
        <v>klasická kulturistika</v>
      </c>
      <c r="AH86" s="203" t="str">
        <f>+ciselniky!G90</f>
        <v>I</v>
      </c>
      <c r="AI86" s="60" t="e">
        <f>+#REF!</f>
        <v>#REF!</v>
      </c>
    </row>
    <row r="87" spans="2:35" ht="12.75" customHeight="1">
      <c r="B87" s="112">
        <f t="shared" si="2"/>
        <v>0</v>
      </c>
      <c r="C87" s="37"/>
      <c r="D87" s="47"/>
      <c r="E87" s="48"/>
      <c r="F87" s="48"/>
      <c r="G87" s="26"/>
      <c r="H87" s="26"/>
      <c r="I87" s="224"/>
      <c r="J87" s="95"/>
      <c r="K87" s="95"/>
      <c r="L87" s="95"/>
      <c r="R87" s="102"/>
      <c r="AF87" s="203" t="str">
        <f>+ciselniky!A91</f>
        <v>kulturistika a fitnes</v>
      </c>
      <c r="AG87" s="203" t="str">
        <f>+ciselniky!B91</f>
        <v>kulturistika</v>
      </c>
      <c r="AH87" s="203" t="str">
        <f>+ciselniky!G91</f>
        <v>I</v>
      </c>
      <c r="AI87" s="60" t="e">
        <f>+#REF!</f>
        <v>#REF!</v>
      </c>
    </row>
    <row r="88" spans="2:35" ht="12.75" customHeight="1">
      <c r="B88" s="112">
        <f t="shared" si="2"/>
        <v>0</v>
      </c>
      <c r="C88" s="37"/>
      <c r="D88" s="47"/>
      <c r="E88" s="48"/>
      <c r="F88" s="48"/>
      <c r="G88" s="26"/>
      <c r="H88" s="26"/>
      <c r="I88" s="224"/>
      <c r="J88" s="95"/>
      <c r="K88" s="95"/>
      <c r="L88" s="95"/>
      <c r="AF88" s="203" t="str">
        <f>+ciselniky!A92</f>
        <v>kulturistika a fitnes</v>
      </c>
      <c r="AG88" s="203" t="str">
        <f>+ciselniky!B92</f>
        <v>bodyfitnes</v>
      </c>
      <c r="AH88" s="203" t="str">
        <f>+ciselniky!G92</f>
        <v>I</v>
      </c>
      <c r="AI88" s="60" t="e">
        <f>+#REF!</f>
        <v>#REF!</v>
      </c>
    </row>
    <row r="89" spans="2:35" ht="12.75" customHeight="1">
      <c r="B89" s="112">
        <f t="shared" si="2"/>
        <v>0</v>
      </c>
      <c r="C89" s="37"/>
      <c r="D89" s="47"/>
      <c r="E89" s="48"/>
      <c r="F89" s="48"/>
      <c r="G89" s="26"/>
      <c r="H89" s="26"/>
      <c r="I89" s="224"/>
      <c r="J89" s="95"/>
      <c r="K89" s="95"/>
      <c r="L89" s="95"/>
      <c r="AF89" s="203" t="str">
        <f>+ciselniky!A93</f>
        <v>ľadový hokej</v>
      </c>
      <c r="AG89" s="203" t="str">
        <f>+ciselniky!B93</f>
        <v>ľadový hokej</v>
      </c>
      <c r="AH89" s="203" t="str">
        <f>+ciselniky!G93</f>
        <v>K</v>
      </c>
      <c r="AI89" s="60" t="e">
        <f>+#REF!</f>
        <v>#REF!</v>
      </c>
    </row>
    <row r="90" spans="2:35" ht="12.75" customHeight="1">
      <c r="B90" s="112">
        <f t="shared" si="2"/>
        <v>0</v>
      </c>
      <c r="C90" s="37"/>
      <c r="D90" s="47"/>
      <c r="E90" s="48"/>
      <c r="F90" s="48"/>
      <c r="G90" s="26"/>
      <c r="H90" s="26"/>
      <c r="I90" s="224"/>
      <c r="J90" s="95"/>
      <c r="K90" s="95"/>
      <c r="L90" s="95"/>
      <c r="AF90" s="203" t="str">
        <f>+ciselniky!A94</f>
        <v>lakros</v>
      </c>
      <c r="AG90" s="203" t="str">
        <f>+ciselniky!B94</f>
        <v>field lakros</v>
      </c>
      <c r="AH90" s="203" t="str">
        <f>+ciselniky!G94</f>
        <v>K</v>
      </c>
      <c r="AI90" s="60" t="e">
        <f>+#REF!</f>
        <v>#REF!</v>
      </c>
    </row>
    <row r="91" spans="2:35" ht="12.75" customHeight="1">
      <c r="B91" s="112">
        <f t="shared" si="2"/>
        <v>0</v>
      </c>
      <c r="C91" s="37"/>
      <c r="D91" s="47"/>
      <c r="E91" s="48"/>
      <c r="F91" s="48"/>
      <c r="G91" s="26"/>
      <c r="H91" s="26"/>
      <c r="I91" s="224"/>
      <c r="J91" s="95"/>
      <c r="K91" s="95"/>
      <c r="L91" s="95"/>
      <c r="AF91" s="203" t="str">
        <f>+ciselniky!A95</f>
        <v>lakros</v>
      </c>
      <c r="AG91" s="203" t="str">
        <f>+ciselniky!B95</f>
        <v>box lakros</v>
      </c>
      <c r="AH91" s="203" t="str">
        <f>+ciselniky!G95</f>
        <v>K</v>
      </c>
      <c r="AI91" s="60" t="e">
        <f>+#REF!</f>
        <v>#REF!</v>
      </c>
    </row>
    <row r="92" spans="2:35" ht="12.75" customHeight="1">
      <c r="B92" s="112">
        <f t="shared" si="2"/>
        <v>0</v>
      </c>
      <c r="C92" s="37"/>
      <c r="D92" s="47"/>
      <c r="E92" s="48"/>
      <c r="F92" s="48"/>
      <c r="G92" s="26"/>
      <c r="H92" s="26"/>
      <c r="I92" s="224"/>
      <c r="J92" s="95"/>
      <c r="K92" s="95"/>
      <c r="L92" s="95"/>
      <c r="AF92" s="203" t="str">
        <f>+ciselniky!A96</f>
        <v>letecké športy</v>
      </c>
      <c r="AG92" s="203" t="str">
        <f>+ciselniky!B96</f>
        <v>letecké modelárstvo</v>
      </c>
      <c r="AH92" s="203" t="str">
        <f>+ciselniky!G96</f>
        <v>I</v>
      </c>
      <c r="AI92" s="60" t="e">
        <f>+#REF!</f>
        <v>#REF!</v>
      </c>
    </row>
    <row r="93" spans="2:35" ht="12.75" customHeight="1">
      <c r="B93" s="112">
        <f t="shared" si="2"/>
        <v>0</v>
      </c>
      <c r="C93" s="37"/>
      <c r="D93" s="47"/>
      <c r="E93" s="48"/>
      <c r="F93" s="48"/>
      <c r="G93" s="26"/>
      <c r="H93" s="26"/>
      <c r="I93" s="224"/>
      <c r="J93" s="95"/>
      <c r="K93" s="95"/>
      <c r="L93" s="95"/>
      <c r="AF93" s="203" t="str">
        <f>+ciselniky!A97</f>
        <v>letecké športy</v>
      </c>
      <c r="AG93" s="203" t="str">
        <f>+ciselniky!B97</f>
        <v>padákové lietanie</v>
      </c>
      <c r="AH93" s="203" t="str">
        <f>+ciselniky!G97</f>
        <v>I</v>
      </c>
      <c r="AI93" s="60" t="e">
        <f>+#REF!</f>
        <v>#REF!</v>
      </c>
    </row>
    <row r="94" spans="2:35" ht="12.75" customHeight="1">
      <c r="B94" s="112">
        <f t="shared" si="2"/>
        <v>0</v>
      </c>
      <c r="C94" s="37"/>
      <c r="D94" s="47"/>
      <c r="E94" s="48"/>
      <c r="F94" s="48"/>
      <c r="G94" s="26"/>
      <c r="H94" s="26"/>
      <c r="I94" s="224"/>
      <c r="J94" s="95"/>
      <c r="K94" s="95"/>
      <c r="L94" s="95"/>
      <c r="AF94" s="203" t="str">
        <f>+ciselniky!A98</f>
        <v>letecké športy</v>
      </c>
      <c r="AG94" s="203" t="str">
        <f>+ciselniky!B98</f>
        <v>všeobecné letectvo</v>
      </c>
      <c r="AH94" s="203" t="str">
        <f>+ciselniky!G98</f>
        <v>I</v>
      </c>
      <c r="AI94" s="60" t="e">
        <f>+#REF!</f>
        <v>#REF!</v>
      </c>
    </row>
    <row r="95" spans="2:35" ht="12.75" customHeight="1">
      <c r="B95" s="112">
        <f t="shared" si="2"/>
        <v>0</v>
      </c>
      <c r="C95" s="37"/>
      <c r="D95" s="47"/>
      <c r="E95" s="48"/>
      <c r="F95" s="48"/>
      <c r="G95" s="26"/>
      <c r="H95" s="26"/>
      <c r="I95" s="224"/>
      <c r="J95" s="95"/>
      <c r="K95" s="95"/>
      <c r="L95" s="95"/>
      <c r="AF95" s="203" t="str">
        <f>+ciselniky!A99</f>
        <v>letecké športy</v>
      </c>
      <c r="AG95" s="203" t="str">
        <f>+ciselniky!B99</f>
        <v>parašutizmus</v>
      </c>
      <c r="AH95" s="203" t="str">
        <f>+ciselniky!G99</f>
        <v>I</v>
      </c>
      <c r="AI95" s="60" t="e">
        <f>+#REF!</f>
        <v>#REF!</v>
      </c>
    </row>
    <row r="96" spans="2:35" ht="12.75" customHeight="1">
      <c r="B96" s="112">
        <f t="shared" si="2"/>
        <v>0</v>
      </c>
      <c r="C96" s="37"/>
      <c r="D96" s="47"/>
      <c r="E96" s="48"/>
      <c r="F96" s="48"/>
      <c r="G96" s="26"/>
      <c r="H96" s="26"/>
      <c r="I96" s="224"/>
      <c r="J96" s="95"/>
      <c r="K96" s="95"/>
      <c r="L96" s="95"/>
      <c r="AF96" s="203" t="str">
        <f>+ciselniky!A100</f>
        <v>letecké športy</v>
      </c>
      <c r="AG96" s="203" t="str">
        <f>+ciselniky!B100</f>
        <v>bezmotorové lietanie</v>
      </c>
      <c r="AH96" s="203" t="str">
        <f>+ciselniky!G100</f>
        <v>I</v>
      </c>
      <c r="AI96" s="60" t="e">
        <f>+#REF!</f>
        <v>#REF!</v>
      </c>
    </row>
    <row r="97" spans="2:35" ht="12.75" customHeight="1">
      <c r="B97" s="112">
        <f t="shared" si="2"/>
        <v>0</v>
      </c>
      <c r="C97" s="37"/>
      <c r="D97" s="47"/>
      <c r="E97" s="48"/>
      <c r="F97" s="48"/>
      <c r="G97" s="26"/>
      <c r="H97" s="26"/>
      <c r="I97" s="224"/>
      <c r="J97" s="95"/>
      <c r="K97" s="95"/>
      <c r="L97" s="95"/>
      <c r="AF97" s="203" t="str">
        <f>+ciselniky!A101</f>
        <v>letecké športy</v>
      </c>
      <c r="AG97" s="203" t="str">
        <f>+ciselniky!B101</f>
        <v>balónové lietanie</v>
      </c>
      <c r="AH97" s="203" t="str">
        <f>+ciselniky!G101</f>
        <v>I</v>
      </c>
      <c r="AI97" s="60" t="e">
        <f>+#REF!</f>
        <v>#REF!</v>
      </c>
    </row>
    <row r="98" spans="2:35" ht="12.75" customHeight="1">
      <c r="B98" s="112">
        <f t="shared" si="2"/>
        <v>0</v>
      </c>
      <c r="C98" s="37"/>
      <c r="D98" s="47"/>
      <c r="E98" s="48"/>
      <c r="F98" s="48"/>
      <c r="G98" s="26"/>
      <c r="H98" s="26"/>
      <c r="I98" s="224"/>
      <c r="J98" s="95"/>
      <c r="K98" s="95"/>
      <c r="L98" s="95"/>
      <c r="AF98" s="203" t="str">
        <f>+ciselniky!A102</f>
        <v>letecké športy</v>
      </c>
      <c r="AG98" s="203" t="str">
        <f>+ciselniky!B102</f>
        <v>motorová a bezmotorová letecká akrobacia</v>
      </c>
      <c r="AH98" s="203" t="str">
        <f>+ciselniky!G102</f>
        <v>I</v>
      </c>
      <c r="AI98" s="60" t="e">
        <f>+#REF!</f>
        <v>#REF!</v>
      </c>
    </row>
    <row r="99" spans="2:35" ht="12.75" customHeight="1">
      <c r="B99" s="112">
        <f t="shared" si="2"/>
        <v>0</v>
      </c>
      <c r="C99" s="37"/>
      <c r="D99" s="47"/>
      <c r="E99" s="48"/>
      <c r="F99" s="48"/>
      <c r="G99" s="26"/>
      <c r="H99" s="26"/>
      <c r="I99" s="224"/>
      <c r="J99" s="95"/>
      <c r="K99" s="95"/>
      <c r="L99" s="95"/>
      <c r="AF99" s="203" t="str">
        <f>+ciselniky!A103</f>
        <v>letecké športy</v>
      </c>
      <c r="AG99" s="203" t="str">
        <f>+ciselniky!B103</f>
        <v>motorové závesné/padákové lietanie</v>
      </c>
      <c r="AH99" s="203" t="str">
        <f>+ciselniky!G103</f>
        <v>I</v>
      </c>
      <c r="AI99" s="60" t="e">
        <f>+#REF!</f>
        <v>#REF!</v>
      </c>
    </row>
    <row r="100" spans="2:35" ht="12.75" customHeight="1">
      <c r="B100" s="112">
        <f t="shared" si="2"/>
        <v>0</v>
      </c>
      <c r="C100" s="37"/>
      <c r="D100" s="47"/>
      <c r="E100" s="48"/>
      <c r="F100" s="48"/>
      <c r="G100" s="26"/>
      <c r="H100" s="26"/>
      <c r="I100" s="224"/>
      <c r="J100" s="95"/>
      <c r="K100" s="95"/>
      <c r="L100" s="95"/>
      <c r="AF100" s="203" t="str">
        <f>+ciselniky!A104</f>
        <v>letecké športy</v>
      </c>
      <c r="AG100" s="203" t="str">
        <f>+ciselniky!B104</f>
        <v>závesné lietanie</v>
      </c>
      <c r="AH100" s="203" t="str">
        <f>+ciselniky!G104</f>
        <v>I</v>
      </c>
      <c r="AI100" s="60" t="e">
        <f>+#REF!</f>
        <v>#REF!</v>
      </c>
    </row>
    <row r="101" spans="2:35" ht="12.75" customHeight="1">
      <c r="B101" s="112">
        <f t="shared" si="2"/>
        <v>0</v>
      </c>
      <c r="C101" s="37"/>
      <c r="D101" s="47"/>
      <c r="E101" s="48"/>
      <c r="F101" s="48"/>
      <c r="G101" s="26"/>
      <c r="H101" s="26"/>
      <c r="I101" s="224"/>
      <c r="J101" s="95"/>
      <c r="K101" s="95"/>
      <c r="L101" s="95"/>
      <c r="AF101" s="203" t="str">
        <f>+ciselniky!A105</f>
        <v>letecké športy</v>
      </c>
      <c r="AG101" s="203" t="str">
        <f>+ciselniky!B105</f>
        <v>vrtuľníkové lietanie, drony</v>
      </c>
      <c r="AH101" s="203" t="str">
        <f>+ciselniky!G105</f>
        <v>I</v>
      </c>
      <c r="AI101" s="60" t="e">
        <f>+#REF!</f>
        <v>#REF!</v>
      </c>
    </row>
    <row r="102" spans="2:35" ht="12.75" customHeight="1">
      <c r="B102" s="112">
        <f t="shared" si="2"/>
        <v>0</v>
      </c>
      <c r="C102" s="37"/>
      <c r="D102" s="47"/>
      <c r="E102" s="48"/>
      <c r="F102" s="48"/>
      <c r="G102" s="26"/>
      <c r="H102" s="26"/>
      <c r="I102" s="224"/>
      <c r="J102" s="95"/>
      <c r="K102" s="95"/>
      <c r="L102" s="95"/>
      <c r="AF102" s="203" t="str">
        <f>+ciselniky!A106</f>
        <v>lukostreľba</v>
      </c>
      <c r="AG102" s="203" t="str">
        <f>+ciselniky!B106</f>
        <v>terčová lukostreľba</v>
      </c>
      <c r="AH102" s="203" t="str">
        <f>+ciselniky!G106</f>
        <v>I</v>
      </c>
      <c r="AI102" s="60" t="e">
        <f>+#REF!</f>
        <v>#REF!</v>
      </c>
    </row>
    <row r="103" spans="2:35" ht="12.75" customHeight="1">
      <c r="B103" s="112">
        <f t="shared" si="2"/>
        <v>0</v>
      </c>
      <c r="C103" s="37"/>
      <c r="D103" s="47"/>
      <c r="E103" s="48"/>
      <c r="F103" s="48"/>
      <c r="G103" s="26"/>
      <c r="H103" s="26"/>
      <c r="I103" s="224"/>
      <c r="J103" s="95"/>
      <c r="K103" s="95"/>
      <c r="L103" s="95"/>
      <c r="AF103" s="203" t="str">
        <f>+ciselniky!A107</f>
        <v>lukostreľba</v>
      </c>
      <c r="AG103" s="203" t="str">
        <f>+ciselniky!B107</f>
        <v>3D lukostreľba</v>
      </c>
      <c r="AH103" s="203" t="str">
        <f>+ciselniky!G107</f>
        <v>I</v>
      </c>
      <c r="AI103" s="60" t="e">
        <f>+#REF!</f>
        <v>#REF!</v>
      </c>
    </row>
    <row r="104" spans="2:35" ht="12.75" customHeight="1">
      <c r="B104" s="112">
        <f t="shared" si="2"/>
        <v>0</v>
      </c>
      <c r="C104" s="37"/>
      <c r="D104" s="47"/>
      <c r="E104" s="48"/>
      <c r="F104" s="48"/>
      <c r="G104" s="26"/>
      <c r="H104" s="26"/>
      <c r="I104" s="224"/>
      <c r="J104" s="95"/>
      <c r="K104" s="95"/>
      <c r="L104" s="95"/>
      <c r="AF104" s="203" t="str">
        <f>+ciselniky!A108</f>
        <v>lukostreľba</v>
      </c>
      <c r="AG104" s="203" t="str">
        <f>+ciselniky!B108</f>
        <v>halová lukostreľba</v>
      </c>
      <c r="AH104" s="203" t="str">
        <f>+ciselniky!G108</f>
        <v>I</v>
      </c>
      <c r="AI104" s="60" t="e">
        <f>+#REF!</f>
        <v>#REF!</v>
      </c>
    </row>
    <row r="105" spans="2:35" ht="12.75" customHeight="1">
      <c r="B105" s="112">
        <f t="shared" si="2"/>
        <v>0</v>
      </c>
      <c r="C105" s="37"/>
      <c r="D105" s="47"/>
      <c r="E105" s="48"/>
      <c r="F105" s="48"/>
      <c r="G105" s="26"/>
      <c r="H105" s="26"/>
      <c r="I105" s="224"/>
      <c r="J105" s="95"/>
      <c r="K105" s="95"/>
      <c r="L105" s="95"/>
      <c r="AF105" s="203" t="str">
        <f>+ciselniky!A109</f>
        <v>lukostreľba</v>
      </c>
      <c r="AG105" s="203" t="str">
        <f>+ciselniky!B109</f>
        <v>terénna lukostreľba</v>
      </c>
      <c r="AH105" s="203" t="str">
        <f>+ciselniky!G109</f>
        <v>I</v>
      </c>
      <c r="AI105" s="60" t="e">
        <f>+#REF!</f>
        <v>#REF!</v>
      </c>
    </row>
    <row r="106" spans="2:35" ht="12.75" customHeight="1">
      <c r="B106" s="112">
        <f t="shared" si="2"/>
        <v>0</v>
      </c>
      <c r="C106" s="37"/>
      <c r="D106" s="47"/>
      <c r="E106" s="48"/>
      <c r="F106" s="48"/>
      <c r="G106" s="26"/>
      <c r="H106" s="26"/>
      <c r="I106" s="224"/>
      <c r="J106" s="95"/>
      <c r="K106" s="95"/>
      <c r="L106" s="95"/>
      <c r="AF106" s="203" t="str">
        <f>+ciselniky!A110</f>
        <v>lyžovanie</v>
      </c>
      <c r="AG106" s="203" t="str">
        <f>+ciselniky!B110</f>
        <v>zjazdové lyžovanie</v>
      </c>
      <c r="AH106" s="203" t="str">
        <f>+ciselniky!G110</f>
        <v>I</v>
      </c>
      <c r="AI106" s="60" t="e">
        <f>+#REF!</f>
        <v>#REF!</v>
      </c>
    </row>
    <row r="107" spans="2:35" ht="12.75" customHeight="1">
      <c r="B107" s="112">
        <f t="shared" si="2"/>
        <v>0</v>
      </c>
      <c r="C107" s="37"/>
      <c r="D107" s="47"/>
      <c r="E107" s="48"/>
      <c r="F107" s="48"/>
      <c r="G107" s="26"/>
      <c r="H107" s="26"/>
      <c r="I107" s="224"/>
      <c r="J107" s="95"/>
      <c r="K107" s="95"/>
      <c r="L107" s="95"/>
      <c r="AF107" s="203" t="str">
        <f>+ciselniky!A111</f>
        <v>lyžovanie</v>
      </c>
      <c r="AG107" s="203" t="str">
        <f>+ciselniky!B111</f>
        <v>bežecké lyžovanie</v>
      </c>
      <c r="AH107" s="203" t="str">
        <f>+ciselniky!G111</f>
        <v>I</v>
      </c>
      <c r="AI107" s="60" t="e">
        <f>+#REF!</f>
        <v>#REF!</v>
      </c>
    </row>
    <row r="108" spans="2:35" ht="12.75" customHeight="1">
      <c r="B108" s="112">
        <f t="shared" si="2"/>
        <v>0</v>
      </c>
      <c r="C108" s="37"/>
      <c r="D108" s="47"/>
      <c r="E108" s="48"/>
      <c r="F108" s="48"/>
      <c r="G108" s="26"/>
      <c r="H108" s="26"/>
      <c r="I108" s="224"/>
      <c r="J108" s="95"/>
      <c r="K108" s="95"/>
      <c r="L108" s="95"/>
      <c r="AF108" s="203" t="str">
        <f>+ciselniky!A112</f>
        <v>lyžovanie</v>
      </c>
      <c r="AG108" s="203" t="str">
        <f>+ciselniky!B112</f>
        <v>snowboarding</v>
      </c>
      <c r="AH108" s="203" t="str">
        <f>+ciselniky!G112</f>
        <v>I</v>
      </c>
      <c r="AI108" s="60" t="e">
        <f>+#REF!</f>
        <v>#REF!</v>
      </c>
    </row>
    <row r="109" spans="2:35" ht="12.75" customHeight="1">
      <c r="B109" s="112">
        <f t="shared" si="2"/>
        <v>0</v>
      </c>
      <c r="C109" s="37"/>
      <c r="D109" s="47"/>
      <c r="E109" s="48"/>
      <c r="F109" s="48"/>
      <c r="G109" s="26"/>
      <c r="H109" s="26"/>
      <c r="I109" s="224"/>
      <c r="J109" s="95"/>
      <c r="K109" s="95"/>
      <c r="L109" s="95"/>
      <c r="AF109" s="203" t="str">
        <f>+ciselniky!A113</f>
        <v>lyžovanie</v>
      </c>
      <c r="AG109" s="203" t="str">
        <f>+ciselniky!B113</f>
        <v>lyžovanie na tráve</v>
      </c>
      <c r="AH109" s="203" t="str">
        <f>+ciselniky!G113</f>
        <v>I</v>
      </c>
      <c r="AI109" s="60" t="e">
        <f>+#REF!</f>
        <v>#REF!</v>
      </c>
    </row>
    <row r="110" spans="2:35" ht="12.75" customHeight="1">
      <c r="B110" s="112">
        <f t="shared" si="2"/>
        <v>0</v>
      </c>
      <c r="C110" s="37"/>
      <c r="D110" s="47"/>
      <c r="E110" s="48"/>
      <c r="F110" s="48"/>
      <c r="G110" s="26"/>
      <c r="H110" s="26"/>
      <c r="I110" s="224"/>
      <c r="J110" s="95"/>
      <c r="K110" s="95"/>
      <c r="L110" s="95"/>
      <c r="AF110" s="203" t="str">
        <f>+ciselniky!A114</f>
        <v>lyžovanie</v>
      </c>
      <c r="AG110" s="203" t="str">
        <f>+ciselniky!B114</f>
        <v>voľný štýl lyžovanie</v>
      </c>
      <c r="AH110" s="203" t="str">
        <f>+ciselniky!G114</f>
        <v>I</v>
      </c>
      <c r="AI110" s="60" t="e">
        <f>+#REF!</f>
        <v>#REF!</v>
      </c>
    </row>
    <row r="111" spans="2:35" ht="12.75" customHeight="1">
      <c r="B111" s="112">
        <f t="shared" si="2"/>
        <v>0</v>
      </c>
      <c r="C111" s="37"/>
      <c r="D111" s="47"/>
      <c r="E111" s="48"/>
      <c r="F111" s="48"/>
      <c r="G111" s="26"/>
      <c r="H111" s="26"/>
      <c r="I111" s="224"/>
      <c r="J111" s="95"/>
      <c r="K111" s="95"/>
      <c r="L111" s="95"/>
      <c r="AF111" s="203" t="str">
        <f>+ciselniky!A115</f>
        <v>lyžovanie</v>
      </c>
      <c r="AG111" s="203" t="str">
        <f>+ciselniky!B115</f>
        <v>skoky na lyžiach</v>
      </c>
      <c r="AH111" s="203" t="str">
        <f>+ciselniky!G115</f>
        <v>I</v>
      </c>
      <c r="AI111" s="60" t="e">
        <f>+#REF!</f>
        <v>#REF!</v>
      </c>
    </row>
    <row r="112" spans="2:35" ht="12.75" customHeight="1">
      <c r="B112" s="112">
        <f t="shared" si="2"/>
        <v>0</v>
      </c>
      <c r="C112" s="37"/>
      <c r="D112" s="47"/>
      <c r="E112" s="48"/>
      <c r="F112" s="48"/>
      <c r="G112" s="26"/>
      <c r="H112" s="26"/>
      <c r="I112" s="224"/>
      <c r="J112" s="95"/>
      <c r="K112" s="95"/>
      <c r="L112" s="95"/>
      <c r="AF112" s="203" t="str">
        <f>+ciselniky!A116</f>
        <v>lyžovanie</v>
      </c>
      <c r="AG112" s="203" t="str">
        <f>+ciselniky!B116</f>
        <v>lyžovanie telemarkom</v>
      </c>
      <c r="AH112" s="203" t="str">
        <f>+ciselniky!G116</f>
        <v>I</v>
      </c>
      <c r="AI112" s="60" t="e">
        <f>+#REF!</f>
        <v>#REF!</v>
      </c>
    </row>
    <row r="113" spans="2:35" ht="12.75" customHeight="1">
      <c r="B113" s="112">
        <f t="shared" si="2"/>
        <v>0</v>
      </c>
      <c r="C113" s="37"/>
      <c r="D113" s="47"/>
      <c r="E113" s="48"/>
      <c r="F113" s="48"/>
      <c r="G113" s="26"/>
      <c r="H113" s="26"/>
      <c r="I113" s="224"/>
      <c r="J113" s="95"/>
      <c r="K113" s="95"/>
      <c r="L113" s="95"/>
      <c r="AF113" s="203" t="str">
        <f>+ciselniky!A117</f>
        <v>lyžovanie</v>
      </c>
      <c r="AG113" s="203" t="str">
        <f>+ciselniky!B117</f>
        <v>rýchlostné lyžovanie</v>
      </c>
      <c r="AH113" s="203" t="str">
        <f>+ciselniky!G117</f>
        <v>I</v>
      </c>
      <c r="AI113" s="60" t="e">
        <f>+#REF!</f>
        <v>#REF!</v>
      </c>
    </row>
    <row r="114" spans="2:35" ht="12.75" customHeight="1">
      <c r="B114" s="112">
        <f t="shared" si="2"/>
        <v>0</v>
      </c>
      <c r="C114" s="37"/>
      <c r="D114" s="47"/>
      <c r="E114" s="48"/>
      <c r="F114" s="48"/>
      <c r="G114" s="26"/>
      <c r="H114" s="26"/>
      <c r="I114" s="224"/>
      <c r="J114" s="95"/>
      <c r="K114" s="95"/>
      <c r="L114" s="95"/>
      <c r="AF114" s="203" t="str">
        <f>+ciselniky!A118</f>
        <v>lyžovanie</v>
      </c>
      <c r="AG114" s="203" t="str">
        <f>+ciselniky!B118</f>
        <v>severská kombinácia</v>
      </c>
      <c r="AH114" s="203" t="str">
        <f>+ciselniky!G118</f>
        <v>I</v>
      </c>
      <c r="AI114" s="60" t="e">
        <f>+#REF!</f>
        <v>#REF!</v>
      </c>
    </row>
    <row r="115" spans="2:35" ht="12.75" customHeight="1">
      <c r="B115" s="112">
        <f t="shared" si="2"/>
        <v>0</v>
      </c>
      <c r="C115" s="37"/>
      <c r="D115" s="47"/>
      <c r="E115" s="48"/>
      <c r="F115" s="48"/>
      <c r="G115" s="26"/>
      <c r="H115" s="26"/>
      <c r="I115" s="224"/>
      <c r="J115" s="95"/>
      <c r="K115" s="95"/>
      <c r="L115" s="95"/>
      <c r="AF115" s="203" t="str">
        <f>+ciselniky!A119</f>
        <v>moderný päťboj</v>
      </c>
      <c r="AG115" s="203" t="str">
        <f>+ciselniky!B119</f>
        <v>moderný päťboj</v>
      </c>
      <c r="AH115" s="203" t="str">
        <f>+ciselniky!G119</f>
        <v>I</v>
      </c>
      <c r="AI115" s="60" t="e">
        <f>+#REF!</f>
        <v>#REF!</v>
      </c>
    </row>
    <row r="116" spans="2:35" ht="12.75" customHeight="1">
      <c r="B116" s="112">
        <f t="shared" si="2"/>
        <v>0</v>
      </c>
      <c r="C116" s="37"/>
      <c r="D116" s="47"/>
      <c r="E116" s="48"/>
      <c r="F116" s="48"/>
      <c r="G116" s="26"/>
      <c r="H116" s="26"/>
      <c r="I116" s="224"/>
      <c r="J116" s="95"/>
      <c r="K116" s="95"/>
      <c r="L116" s="95"/>
      <c r="AF116" s="203" t="str">
        <f>+ciselniky!A120</f>
        <v>motocyklový šport</v>
      </c>
      <c r="AG116" s="203" t="str">
        <f>+ciselniky!B120</f>
        <v>cestné motocykle</v>
      </c>
      <c r="AH116" s="203" t="str">
        <f>+ciselniky!G120</f>
        <v>I</v>
      </c>
      <c r="AI116" s="60" t="e">
        <f>+#REF!</f>
        <v>#REF!</v>
      </c>
    </row>
    <row r="117" spans="2:35" ht="12.75" customHeight="1">
      <c r="B117" s="112">
        <f t="shared" si="2"/>
        <v>0</v>
      </c>
      <c r="C117" s="37"/>
      <c r="D117" s="47"/>
      <c r="E117" s="48"/>
      <c r="F117" s="48"/>
      <c r="G117" s="26"/>
      <c r="H117" s="26"/>
      <c r="I117" s="224"/>
      <c r="J117" s="95"/>
      <c r="K117" s="95"/>
      <c r="L117" s="95"/>
      <c r="AF117" s="203" t="str">
        <f>+ciselniky!A121</f>
        <v>motocyklový šport</v>
      </c>
      <c r="AG117" s="203" t="str">
        <f>+ciselniky!B121</f>
        <v>enduro</v>
      </c>
      <c r="AH117" s="203" t="str">
        <f>+ciselniky!G121</f>
        <v>I</v>
      </c>
      <c r="AI117" s="60" t="e">
        <f>+#REF!</f>
        <v>#REF!</v>
      </c>
    </row>
    <row r="118" spans="2:35" ht="12.75" customHeight="1">
      <c r="B118" s="112">
        <f t="shared" si="2"/>
        <v>0</v>
      </c>
      <c r="C118" s="37"/>
      <c r="D118" s="47"/>
      <c r="E118" s="48"/>
      <c r="F118" s="48"/>
      <c r="G118" s="26"/>
      <c r="H118" s="26"/>
      <c r="I118" s="224"/>
      <c r="J118" s="95"/>
      <c r="K118" s="95"/>
      <c r="L118" s="95"/>
      <c r="AF118" s="203" t="str">
        <f>+ciselniky!A122</f>
        <v>motocyklový šport</v>
      </c>
      <c r="AG118" s="203" t="str">
        <f>+ciselniky!B122</f>
        <v>motokros</v>
      </c>
      <c r="AH118" s="203" t="str">
        <f>+ciselniky!G122</f>
        <v>I</v>
      </c>
      <c r="AI118" s="60" t="e">
        <f>+#REF!</f>
        <v>#REF!</v>
      </c>
    </row>
    <row r="119" spans="2:35" ht="12.75" customHeight="1">
      <c r="B119" s="112">
        <f t="shared" si="2"/>
        <v>0</v>
      </c>
      <c r="C119" s="37"/>
      <c r="D119" s="47"/>
      <c r="E119" s="48"/>
      <c r="F119" s="48"/>
      <c r="G119" s="26"/>
      <c r="H119" s="26"/>
      <c r="I119" s="224"/>
      <c r="J119" s="95"/>
      <c r="K119" s="95"/>
      <c r="L119" s="95"/>
      <c r="AF119" s="203" t="str">
        <f>+ciselniky!A123</f>
        <v>motocyklový šport</v>
      </c>
      <c r="AG119" s="203" t="str">
        <f>+ciselniky!B123</f>
        <v>plochá dráha</v>
      </c>
      <c r="AH119" s="203" t="str">
        <f>+ciselniky!G123</f>
        <v>I</v>
      </c>
      <c r="AI119" s="60" t="e">
        <f>+#REF!</f>
        <v>#REF!</v>
      </c>
    </row>
    <row r="120" spans="2:35" ht="12.75" customHeight="1">
      <c r="B120" s="112">
        <f t="shared" si="2"/>
        <v>0</v>
      </c>
      <c r="C120" s="37"/>
      <c r="D120" s="47"/>
      <c r="E120" s="48"/>
      <c r="F120" s="48"/>
      <c r="G120" s="26"/>
      <c r="H120" s="26"/>
      <c r="I120" s="224"/>
      <c r="J120" s="95"/>
      <c r="K120" s="95"/>
      <c r="L120" s="95"/>
      <c r="AF120" s="203" t="str">
        <f>+ciselniky!A124</f>
        <v>motocyklový šport</v>
      </c>
      <c r="AG120" s="203" t="str">
        <f>+ciselniky!B124</f>
        <v>rely</v>
      </c>
      <c r="AH120" s="203" t="str">
        <f>+ciselniky!G124</f>
        <v>I</v>
      </c>
      <c r="AI120" s="60" t="e">
        <f>+#REF!</f>
        <v>#REF!</v>
      </c>
    </row>
    <row r="121" spans="2:35" ht="12.75" customHeight="1">
      <c r="B121" s="112">
        <f t="shared" si="2"/>
        <v>0</v>
      </c>
      <c r="C121" s="37"/>
      <c r="D121" s="47"/>
      <c r="E121" s="48"/>
      <c r="F121" s="48"/>
      <c r="G121" s="26"/>
      <c r="H121" s="26"/>
      <c r="I121" s="224"/>
      <c r="J121" s="95"/>
      <c r="K121" s="95"/>
      <c r="L121" s="95"/>
      <c r="AF121" s="203" t="str">
        <f>+ciselniky!A125</f>
        <v>motocyklový šport</v>
      </c>
      <c r="AG121" s="203" t="str">
        <f>+ciselniky!B125</f>
        <v>trial</v>
      </c>
      <c r="AH121" s="203" t="str">
        <f>+ciselniky!G125</f>
        <v>I</v>
      </c>
      <c r="AI121" s="60" t="e">
        <f>+#REF!</f>
        <v>#REF!</v>
      </c>
    </row>
    <row r="122" spans="2:35" ht="12.75" customHeight="1">
      <c r="B122" s="112">
        <f t="shared" si="2"/>
        <v>0</v>
      </c>
      <c r="C122" s="37"/>
      <c r="D122" s="47"/>
      <c r="E122" s="48"/>
      <c r="F122" s="48"/>
      <c r="G122" s="26"/>
      <c r="H122" s="26"/>
      <c r="I122" s="224"/>
      <c r="J122" s="95"/>
      <c r="K122" s="95"/>
      <c r="L122" s="95"/>
      <c r="AF122" s="203" t="str">
        <f>+ciselniky!A126</f>
        <v>motocyklový šport</v>
      </c>
      <c r="AG122" s="203" t="str">
        <f>+ciselniky!B126</f>
        <v>mototuristika a šprint</v>
      </c>
      <c r="AH122" s="203" t="str">
        <f>+ciselniky!G126</f>
        <v>I</v>
      </c>
      <c r="AI122" s="60" t="e">
        <f>+#REF!</f>
        <v>#REF!</v>
      </c>
    </row>
    <row r="123" spans="2:35" ht="12.75" customHeight="1">
      <c r="B123" s="112">
        <f t="shared" si="2"/>
        <v>0</v>
      </c>
      <c r="C123" s="37"/>
      <c r="D123" s="47"/>
      <c r="E123" s="48"/>
      <c r="F123" s="48"/>
      <c r="G123" s="26"/>
      <c r="H123" s="26"/>
      <c r="I123" s="224"/>
      <c r="J123" s="95"/>
      <c r="K123" s="95"/>
      <c r="L123" s="95"/>
      <c r="AF123" s="203" t="str">
        <f>+ciselniky!A127</f>
        <v>orientačné športy</v>
      </c>
      <c r="AG123" s="203" t="str">
        <f>+ciselniky!B127</f>
        <v>orientačný beh</v>
      </c>
      <c r="AH123" s="203" t="str">
        <f>+ciselniky!G127</f>
        <v>I</v>
      </c>
      <c r="AI123" s="60" t="e">
        <f>+#REF!</f>
        <v>#REF!</v>
      </c>
    </row>
    <row r="124" spans="2:35" ht="12.75" customHeight="1">
      <c r="B124" s="112">
        <f t="shared" si="2"/>
        <v>0</v>
      </c>
      <c r="C124" s="37"/>
      <c r="D124" s="47"/>
      <c r="E124" s="48"/>
      <c r="F124" s="48"/>
      <c r="G124" s="26"/>
      <c r="H124" s="26"/>
      <c r="I124" s="224"/>
      <c r="J124" s="95"/>
      <c r="K124" s="95"/>
      <c r="L124" s="95"/>
      <c r="AF124" s="203" t="str">
        <f>+ciselniky!A128</f>
        <v>orientačné športy</v>
      </c>
      <c r="AG124" s="203" t="str">
        <f>+ciselniky!B128</f>
        <v>presná orientácia</v>
      </c>
      <c r="AH124" s="203" t="str">
        <f>+ciselniky!G128</f>
        <v>I</v>
      </c>
      <c r="AI124" s="60" t="e">
        <f>+#REF!</f>
        <v>#REF!</v>
      </c>
    </row>
    <row r="125" spans="2:35" ht="12.75" customHeight="1">
      <c r="B125" s="112">
        <f t="shared" si="2"/>
        <v>0</v>
      </c>
      <c r="C125" s="37"/>
      <c r="D125" s="47"/>
      <c r="E125" s="48"/>
      <c r="F125" s="48"/>
      <c r="G125" s="26"/>
      <c r="H125" s="26"/>
      <c r="I125" s="224"/>
      <c r="J125" s="95"/>
      <c r="K125" s="95"/>
      <c r="L125" s="95"/>
      <c r="AF125" s="203" t="str">
        <f>+ciselniky!A129</f>
        <v>orientačné športy</v>
      </c>
      <c r="AG125" s="203" t="str">
        <f>+ciselniky!B129</f>
        <v>orientačná cyklistika</v>
      </c>
      <c r="AH125" s="203" t="str">
        <f>+ciselniky!G129</f>
        <v>I</v>
      </c>
      <c r="AI125" s="60" t="e">
        <f>+#REF!</f>
        <v>#REF!</v>
      </c>
    </row>
    <row r="126" spans="2:35" ht="12.75" customHeight="1">
      <c r="B126" s="112">
        <f t="shared" si="2"/>
        <v>0</v>
      </c>
      <c r="C126" s="37"/>
      <c r="D126" s="47"/>
      <c r="E126" s="48"/>
      <c r="F126" s="48"/>
      <c r="G126" s="26"/>
      <c r="H126" s="26"/>
      <c r="I126" s="224"/>
      <c r="J126" s="95"/>
      <c r="K126" s="95"/>
      <c r="L126" s="95"/>
      <c r="AF126" s="203" t="str">
        <f>+ciselniky!A130</f>
        <v>orientačné športy</v>
      </c>
      <c r="AG126" s="203" t="str">
        <f>+ciselniky!B130</f>
        <v>lyžiarsky orientačný beh</v>
      </c>
      <c r="AH126" s="203" t="str">
        <f>+ciselniky!G130</f>
        <v>I</v>
      </c>
      <c r="AI126" s="60" t="e">
        <f>+#REF!</f>
        <v>#REF!</v>
      </c>
    </row>
    <row r="127" spans="2:35" ht="12.75" customHeight="1">
      <c r="B127" s="112">
        <f t="shared" si="2"/>
        <v>0</v>
      </c>
      <c r="C127" s="37"/>
      <c r="D127" s="47"/>
      <c r="E127" s="48"/>
      <c r="F127" s="48"/>
      <c r="G127" s="26"/>
      <c r="H127" s="26"/>
      <c r="I127" s="224"/>
      <c r="J127" s="95"/>
      <c r="K127" s="95"/>
      <c r="L127" s="95"/>
      <c r="AF127" s="203" t="str">
        <f>+ciselniky!A131</f>
        <v>petanque</v>
      </c>
      <c r="AG127" s="203" t="str">
        <f>+ciselniky!B131</f>
        <v>petanque</v>
      </c>
      <c r="AH127" s="203" t="str">
        <f>+ciselniky!G131</f>
        <v>I</v>
      </c>
      <c r="AI127" s="60" t="e">
        <f>+#REF!</f>
        <v>#REF!</v>
      </c>
    </row>
    <row r="128" spans="2:35" ht="12.75" customHeight="1">
      <c r="B128" s="112">
        <f t="shared" si="2"/>
        <v>0</v>
      </c>
      <c r="C128" s="37"/>
      <c r="D128" s="47"/>
      <c r="E128" s="48"/>
      <c r="F128" s="48"/>
      <c r="G128" s="26"/>
      <c r="H128" s="26"/>
      <c r="I128" s="224"/>
      <c r="J128" s="95"/>
      <c r="K128" s="95"/>
      <c r="L128" s="95"/>
      <c r="AF128" s="203" t="str">
        <f>+ciselniky!A132</f>
        <v>plavecké športy</v>
      </c>
      <c r="AG128" s="203" t="str">
        <f>+ciselniky!B132</f>
        <v>plávanie</v>
      </c>
      <c r="AH128" s="203" t="str">
        <f>+ciselniky!G132</f>
        <v>I</v>
      </c>
      <c r="AI128" s="60" t="e">
        <f>+#REF!</f>
        <v>#REF!</v>
      </c>
    </row>
    <row r="129" spans="2:35" ht="12.75" customHeight="1">
      <c r="B129" s="112">
        <f t="shared" si="2"/>
        <v>0</v>
      </c>
      <c r="C129" s="37"/>
      <c r="D129" s="47"/>
      <c r="E129" s="48"/>
      <c r="F129" s="48"/>
      <c r="G129" s="26"/>
      <c r="H129" s="26"/>
      <c r="I129" s="224"/>
      <c r="J129" s="95"/>
      <c r="K129" s="95"/>
      <c r="L129" s="95"/>
      <c r="AF129" s="203" t="str">
        <f>+ciselniky!A133</f>
        <v>plavecké športy</v>
      </c>
      <c r="AG129" s="203" t="str">
        <f>+ciselniky!B133</f>
        <v>vodné pólo</v>
      </c>
      <c r="AH129" s="203" t="str">
        <f>+ciselniky!G133</f>
        <v>K</v>
      </c>
      <c r="AI129" s="60" t="e">
        <f>+#REF!</f>
        <v>#REF!</v>
      </c>
    </row>
    <row r="130" spans="2:35" ht="12.75" customHeight="1">
      <c r="B130" s="112">
        <f t="shared" si="2"/>
        <v>0</v>
      </c>
      <c r="C130" s="37"/>
      <c r="D130" s="47"/>
      <c r="E130" s="48"/>
      <c r="F130" s="48"/>
      <c r="G130" s="26"/>
      <c r="H130" s="26"/>
      <c r="I130" s="224"/>
      <c r="J130" s="95"/>
      <c r="K130" s="95"/>
      <c r="L130" s="95"/>
      <c r="AF130" s="203" t="str">
        <f>+ciselniky!A134</f>
        <v>plavecké športy</v>
      </c>
      <c r="AG130" s="203" t="str">
        <f>+ciselniky!B134</f>
        <v>synchronizované plávanie</v>
      </c>
      <c r="AH130" s="203" t="str">
        <f>+ciselniky!G134</f>
        <v>I</v>
      </c>
      <c r="AI130" s="60" t="e">
        <f>+#REF!</f>
        <v>#REF!</v>
      </c>
    </row>
    <row r="131" spans="2:35" ht="12.75" customHeight="1">
      <c r="B131" s="112">
        <f t="shared" si="2"/>
        <v>0</v>
      </c>
      <c r="C131" s="37"/>
      <c r="D131" s="47"/>
      <c r="E131" s="48"/>
      <c r="F131" s="48"/>
      <c r="G131" s="26"/>
      <c r="H131" s="26"/>
      <c r="I131" s="224"/>
      <c r="J131" s="95"/>
      <c r="K131" s="95"/>
      <c r="L131" s="95"/>
      <c r="AF131" s="203" t="str">
        <f>+ciselniky!A135</f>
        <v>plavecké športy</v>
      </c>
      <c r="AG131" s="203" t="str">
        <f>+ciselniky!B135</f>
        <v>diaľkové plávanie</v>
      </c>
      <c r="AH131" s="203" t="str">
        <f>+ciselniky!G135</f>
        <v>I</v>
      </c>
      <c r="AI131" s="60" t="e">
        <f>+#REF!</f>
        <v>#REF!</v>
      </c>
    </row>
    <row r="132" spans="2:35" ht="12.75" customHeight="1">
      <c r="B132" s="112">
        <f t="shared" si="2"/>
        <v>0</v>
      </c>
      <c r="C132" s="37"/>
      <c r="D132" s="47"/>
      <c r="E132" s="48"/>
      <c r="F132" s="48"/>
      <c r="G132" s="26"/>
      <c r="H132" s="26"/>
      <c r="I132" s="224"/>
      <c r="J132" s="95"/>
      <c r="K132" s="95"/>
      <c r="L132" s="95"/>
      <c r="AF132" s="203" t="str">
        <f>+ciselniky!A136</f>
        <v>plavecké športy</v>
      </c>
      <c r="AG132" s="203" t="str">
        <f>+ciselniky!B136</f>
        <v>skoky do vody</v>
      </c>
      <c r="AH132" s="203" t="str">
        <f>+ciselniky!G136</f>
        <v>I</v>
      </c>
      <c r="AI132" s="60" t="e">
        <f>+#REF!</f>
        <v>#REF!</v>
      </c>
    </row>
    <row r="133" spans="2:35" ht="12.75" customHeight="1">
      <c r="B133" s="112">
        <f t="shared" si="2"/>
        <v>0</v>
      </c>
      <c r="C133" s="37"/>
      <c r="D133" s="47"/>
      <c r="E133" s="48"/>
      <c r="F133" s="48"/>
      <c r="G133" s="26"/>
      <c r="H133" s="26"/>
      <c r="I133" s="224"/>
      <c r="J133" s="95"/>
      <c r="K133" s="95"/>
      <c r="L133" s="95"/>
      <c r="AF133" s="203" t="str">
        <f>+ciselniky!A137</f>
        <v>plavecké športy</v>
      </c>
      <c r="AG133" s="203" t="str">
        <f>+ciselniky!B137</f>
        <v>skoky do vody z výšky</v>
      </c>
      <c r="AH133" s="203" t="str">
        <f>+ciselniky!G137</f>
        <v>I</v>
      </c>
      <c r="AI133" s="60" t="e">
        <f>+#REF!</f>
        <v>#REF!</v>
      </c>
    </row>
    <row r="134" spans="2:35" ht="12.75" customHeight="1">
      <c r="B134" s="112">
        <f t="shared" si="2"/>
        <v>0</v>
      </c>
      <c r="C134" s="37"/>
      <c r="D134" s="47"/>
      <c r="E134" s="48"/>
      <c r="F134" s="48"/>
      <c r="G134" s="26"/>
      <c r="H134" s="26"/>
      <c r="I134" s="224"/>
      <c r="J134" s="95"/>
      <c r="K134" s="95"/>
      <c r="L134" s="95"/>
      <c r="AF134" s="203" t="str">
        <f>+ciselniky!A138</f>
        <v>potápačské športy</v>
      </c>
      <c r="AG134" s="203" t="str">
        <f>+ciselniky!B138</f>
        <v>plutvové plávanie</v>
      </c>
      <c r="AH134" s="203" t="str">
        <f>+ciselniky!G138</f>
        <v>I</v>
      </c>
      <c r="AI134" s="60" t="e">
        <f>+#REF!</f>
        <v>#REF!</v>
      </c>
    </row>
    <row r="135" spans="2:35" ht="12.75" customHeight="1">
      <c r="B135" s="112">
        <f t="shared" si="2"/>
        <v>0</v>
      </c>
      <c r="C135" s="37"/>
      <c r="D135" s="47"/>
      <c r="E135" s="48"/>
      <c r="F135" s="48"/>
      <c r="G135" s="26"/>
      <c r="H135" s="26"/>
      <c r="I135" s="224"/>
      <c r="J135" s="95"/>
      <c r="K135" s="95"/>
      <c r="L135" s="95"/>
      <c r="AF135" s="203" t="str">
        <f>+ciselniky!A139</f>
        <v>potápačské športy</v>
      </c>
      <c r="AG135" s="203" t="str">
        <f>+ciselniky!B139</f>
        <v>orientačné potápanie</v>
      </c>
      <c r="AH135" s="203" t="str">
        <f>+ciselniky!G139</f>
        <v>I</v>
      </c>
      <c r="AI135" s="60" t="e">
        <f>+#REF!</f>
        <v>#REF!</v>
      </c>
    </row>
    <row r="136" spans="2:35" ht="12.75" customHeight="1">
      <c r="B136" s="112">
        <f t="shared" si="2"/>
        <v>0</v>
      </c>
      <c r="C136" s="37"/>
      <c r="D136" s="47"/>
      <c r="E136" s="48"/>
      <c r="F136" s="48"/>
      <c r="G136" s="26"/>
      <c r="H136" s="26"/>
      <c r="I136" s="224"/>
      <c r="J136" s="95"/>
      <c r="K136" s="95"/>
      <c r="L136" s="95"/>
      <c r="AF136" s="203" t="str">
        <f>+ciselniky!A140</f>
        <v>potápačské športy</v>
      </c>
      <c r="AG136" s="203" t="str">
        <f>+ciselniky!B140</f>
        <v>hĺbkové potápanie na nádych</v>
      </c>
      <c r="AH136" s="203" t="str">
        <f>+ciselniky!G140</f>
        <v>I</v>
      </c>
      <c r="AI136" s="60" t="e">
        <f>+#REF!</f>
        <v>#REF!</v>
      </c>
    </row>
    <row r="137" spans="2:35" ht="12.75" customHeight="1">
      <c r="B137" s="112">
        <f t="shared" si="2"/>
        <v>0</v>
      </c>
      <c r="C137" s="37"/>
      <c r="D137" s="47"/>
      <c r="E137" s="48"/>
      <c r="F137" s="48"/>
      <c r="G137" s="26"/>
      <c r="H137" s="26"/>
      <c r="I137" s="224"/>
      <c r="J137" s="95"/>
      <c r="K137" s="95"/>
      <c r="L137" s="95"/>
      <c r="AF137" s="203" t="str">
        <f>+ciselniky!A141</f>
        <v>potápačské športy</v>
      </c>
      <c r="AG137" s="203" t="str">
        <f>+ciselniky!B141</f>
        <v>ragby pod vodou</v>
      </c>
      <c r="AH137" s="203" t="str">
        <f>+ciselniky!G141</f>
        <v>K</v>
      </c>
      <c r="AI137" s="60" t="e">
        <f>+#REF!</f>
        <v>#REF!</v>
      </c>
    </row>
    <row r="138" spans="2:35" ht="12.75" customHeight="1">
      <c r="B138" s="112">
        <f t="shared" si="2"/>
        <v>0</v>
      </c>
      <c r="C138" s="37"/>
      <c r="D138" s="47"/>
      <c r="E138" s="48"/>
      <c r="F138" s="48"/>
      <c r="G138" s="26"/>
      <c r="H138" s="26"/>
      <c r="I138" s="224"/>
      <c r="J138" s="95"/>
      <c r="K138" s="95"/>
      <c r="L138" s="95"/>
      <c r="AF138" s="203" t="str">
        <f>+ciselniky!A142</f>
        <v>potápačské športy</v>
      </c>
      <c r="AG138" s="203" t="str">
        <f>+ciselniky!B142</f>
        <v>aquathlon</v>
      </c>
      <c r="AH138" s="203" t="str">
        <f>+ciselniky!G142</f>
        <v>I</v>
      </c>
      <c r="AI138" s="60" t="e">
        <f>+#REF!</f>
        <v>#REF!</v>
      </c>
    </row>
    <row r="139" spans="2:35" ht="12.75" customHeight="1">
      <c r="B139" s="112">
        <f t="shared" ref="B139:B202" si="3">$C$2</f>
        <v>0</v>
      </c>
      <c r="C139" s="37"/>
      <c r="D139" s="47"/>
      <c r="E139" s="48"/>
      <c r="F139" s="48"/>
      <c r="G139" s="26"/>
      <c r="H139" s="26"/>
      <c r="I139" s="224"/>
      <c r="J139" s="95"/>
      <c r="K139" s="95"/>
      <c r="L139" s="95"/>
      <c r="AF139" s="203" t="str">
        <f>+ciselniky!A143</f>
        <v>potápačské športy</v>
      </c>
      <c r="AG139" s="203" t="str">
        <f>+ciselniky!B143</f>
        <v>hokej pod vodou</v>
      </c>
      <c r="AH139" s="203" t="str">
        <f>+ciselniky!G143</f>
        <v>K</v>
      </c>
      <c r="AI139" s="60" t="e">
        <f>+#REF!</f>
        <v>#REF!</v>
      </c>
    </row>
    <row r="140" spans="2:35" ht="12.75" customHeight="1">
      <c r="B140" s="112">
        <f t="shared" si="3"/>
        <v>0</v>
      </c>
      <c r="C140" s="37"/>
      <c r="D140" s="47"/>
      <c r="E140" s="48"/>
      <c r="F140" s="48"/>
      <c r="G140" s="26"/>
      <c r="H140" s="26"/>
      <c r="I140" s="224"/>
      <c r="J140" s="95"/>
      <c r="K140" s="95"/>
      <c r="L140" s="95"/>
      <c r="AF140" s="203" t="str">
        <f>+ciselniky!A144</f>
        <v>potápačské športy</v>
      </c>
      <c r="AG140" s="203" t="str">
        <f>+ciselniky!B144</f>
        <v>streľba na terč pod vodou</v>
      </c>
      <c r="AH140" s="203" t="str">
        <f>+ciselniky!G144</f>
        <v>I</v>
      </c>
      <c r="AI140" s="60" t="e">
        <f>+#REF!</f>
        <v>#REF!</v>
      </c>
    </row>
    <row r="141" spans="2:35" ht="12.75" customHeight="1">
      <c r="B141" s="112">
        <f t="shared" si="3"/>
        <v>0</v>
      </c>
      <c r="C141" s="37"/>
      <c r="D141" s="47"/>
      <c r="E141" s="48"/>
      <c r="F141" s="48"/>
      <c r="G141" s="26"/>
      <c r="H141" s="26"/>
      <c r="I141" s="224"/>
      <c r="J141" s="95"/>
      <c r="K141" s="95"/>
      <c r="L141" s="95"/>
      <c r="AF141" s="203" t="str">
        <f>+ciselniky!A145</f>
        <v>potápačské športy</v>
      </c>
      <c r="AG141" s="203" t="str">
        <f>+ciselniky!B145</f>
        <v>športové potápanie</v>
      </c>
      <c r="AH141" s="203" t="str">
        <f>+ciselniky!G145</f>
        <v>I</v>
      </c>
      <c r="AI141" s="60" t="e">
        <f>+#REF!</f>
        <v>#REF!</v>
      </c>
    </row>
    <row r="142" spans="2:35" ht="12.75" customHeight="1">
      <c r="B142" s="112">
        <f t="shared" si="3"/>
        <v>0</v>
      </c>
      <c r="C142" s="37"/>
      <c r="D142" s="47"/>
      <c r="E142" s="48"/>
      <c r="F142" s="48"/>
      <c r="G142" s="26"/>
      <c r="H142" s="26"/>
      <c r="I142" s="224"/>
      <c r="J142" s="95"/>
      <c r="K142" s="95"/>
      <c r="L142" s="95"/>
      <c r="AF142" s="203" t="str">
        <f>+ciselniky!A146</f>
        <v>pozemný hokej</v>
      </c>
      <c r="AG142" s="203" t="str">
        <f>+ciselniky!B146</f>
        <v>pozemný hokej</v>
      </c>
      <c r="AH142" s="203" t="str">
        <f>+ciselniky!G146</f>
        <v>K</v>
      </c>
      <c r="AI142" s="60" t="e">
        <f>+#REF!</f>
        <v>#REF!</v>
      </c>
    </row>
    <row r="143" spans="2:35" ht="12.75" customHeight="1">
      <c r="B143" s="112">
        <f t="shared" si="3"/>
        <v>0</v>
      </c>
      <c r="C143" s="37"/>
      <c r="D143" s="47"/>
      <c r="E143" s="48"/>
      <c r="F143" s="48"/>
      <c r="G143" s="26"/>
      <c r="H143" s="26"/>
      <c r="I143" s="224"/>
      <c r="J143" s="95"/>
      <c r="K143" s="95"/>
      <c r="L143" s="95"/>
      <c r="AF143" s="203" t="str">
        <f>+ciselniky!A147</f>
        <v>pozemný hokej</v>
      </c>
      <c r="AG143" s="203" t="str">
        <f>+ciselniky!B147</f>
        <v>halový pozemný hokej</v>
      </c>
      <c r="AH143" s="203" t="str">
        <f>+ciselniky!G147</f>
        <v>K</v>
      </c>
      <c r="AI143" s="60" t="e">
        <f>+#REF!</f>
        <v>#REF!</v>
      </c>
    </row>
    <row r="144" spans="2:35" ht="12.75" customHeight="1">
      <c r="B144" s="112">
        <f t="shared" si="3"/>
        <v>0</v>
      </c>
      <c r="C144" s="37"/>
      <c r="D144" s="47"/>
      <c r="E144" s="48"/>
      <c r="F144" s="48"/>
      <c r="G144" s="26"/>
      <c r="H144" s="26"/>
      <c r="I144" s="224"/>
      <c r="J144" s="95"/>
      <c r="K144" s="95"/>
      <c r="L144" s="95"/>
      <c r="AF144" s="203" t="str">
        <f>+ciselniky!A148</f>
        <v>pretláčanie rukou</v>
      </c>
      <c r="AG144" s="203" t="str">
        <f>+ciselniky!B148</f>
        <v>pretláčanie rukou</v>
      </c>
      <c r="AH144" s="203" t="str">
        <f>+ciselniky!G148</f>
        <v>I</v>
      </c>
      <c r="AI144" s="60" t="e">
        <f>+#REF!</f>
        <v>#REF!</v>
      </c>
    </row>
    <row r="145" spans="2:35" ht="12.75" customHeight="1">
      <c r="B145" s="112">
        <f t="shared" si="3"/>
        <v>0</v>
      </c>
      <c r="C145" s="37"/>
      <c r="D145" s="47"/>
      <c r="E145" s="48"/>
      <c r="F145" s="48"/>
      <c r="G145" s="26"/>
      <c r="H145" s="26"/>
      <c r="I145" s="224"/>
      <c r="J145" s="95"/>
      <c r="K145" s="95"/>
      <c r="L145" s="95"/>
      <c r="AF145" s="203" t="str">
        <f>+ciselniky!A149</f>
        <v>psie záprahy</v>
      </c>
      <c r="AG145" s="203" t="str">
        <f>+ciselniky!B149</f>
        <v>psie záprahy</v>
      </c>
      <c r="AH145" s="203" t="str">
        <f>+ciselniky!G149</f>
        <v>I</v>
      </c>
      <c r="AI145" s="60" t="e">
        <f>+#REF!</f>
        <v>#REF!</v>
      </c>
    </row>
    <row r="146" spans="2:35" ht="12.75" customHeight="1">
      <c r="B146" s="112">
        <f t="shared" si="3"/>
        <v>0</v>
      </c>
      <c r="C146" s="37"/>
      <c r="D146" s="47"/>
      <c r="E146" s="48"/>
      <c r="F146" s="48"/>
      <c r="G146" s="26"/>
      <c r="H146" s="26"/>
      <c r="I146" s="224"/>
      <c r="J146" s="95"/>
      <c r="K146" s="95"/>
      <c r="L146" s="95"/>
      <c r="AF146" s="203" t="str">
        <f>+ciselniky!A150</f>
        <v>rugby</v>
      </c>
      <c r="AG146" s="203" t="str">
        <f>+ciselniky!B150</f>
        <v>rugby XV.</v>
      </c>
      <c r="AH146" s="203" t="str">
        <f>+ciselniky!G150</f>
        <v>K</v>
      </c>
      <c r="AI146" s="60" t="e">
        <f>+#REF!</f>
        <v>#REF!</v>
      </c>
    </row>
    <row r="147" spans="2:35" ht="12.75" customHeight="1">
      <c r="B147" s="112">
        <f t="shared" si="3"/>
        <v>0</v>
      </c>
      <c r="C147" s="37"/>
      <c r="D147" s="47"/>
      <c r="E147" s="48"/>
      <c r="F147" s="48"/>
      <c r="G147" s="26"/>
      <c r="H147" s="26"/>
      <c r="I147" s="224"/>
      <c r="J147" s="95"/>
      <c r="K147" s="95"/>
      <c r="L147" s="95"/>
      <c r="AF147" s="203" t="str">
        <f>+ciselniky!A151</f>
        <v>rugby</v>
      </c>
      <c r="AG147" s="203" t="str">
        <f>+ciselniky!B151</f>
        <v>rugby 7</v>
      </c>
      <c r="AH147" s="203" t="str">
        <f>+ciselniky!G151</f>
        <v>K</v>
      </c>
      <c r="AI147" s="60" t="e">
        <f>+#REF!</f>
        <v>#REF!</v>
      </c>
    </row>
    <row r="148" spans="2:35" ht="12.75" customHeight="1">
      <c r="B148" s="112">
        <f t="shared" si="3"/>
        <v>0</v>
      </c>
      <c r="C148" s="37"/>
      <c r="D148" s="47"/>
      <c r="E148" s="48"/>
      <c r="F148" s="48"/>
      <c r="G148" s="26"/>
      <c r="H148" s="26"/>
      <c r="I148" s="224"/>
      <c r="J148" s="95"/>
      <c r="K148" s="95"/>
      <c r="L148" s="95"/>
      <c r="AF148" s="203" t="str">
        <f>+ciselniky!A152</f>
        <v>rybolovná technika</v>
      </c>
      <c r="AG148" s="203" t="str">
        <f>+ciselniky!B152</f>
        <v>rybolovná technika</v>
      </c>
      <c r="AH148" s="203" t="str">
        <f>+ciselniky!G152</f>
        <v>I</v>
      </c>
      <c r="AI148" s="60" t="e">
        <f>+#REF!</f>
        <v>#REF!</v>
      </c>
    </row>
    <row r="149" spans="2:35" ht="12.75" customHeight="1">
      <c r="B149" s="112">
        <f t="shared" si="3"/>
        <v>0</v>
      </c>
      <c r="C149" s="37"/>
      <c r="D149" s="47"/>
      <c r="E149" s="48"/>
      <c r="F149" s="48"/>
      <c r="G149" s="26"/>
      <c r="H149" s="26"/>
      <c r="I149" s="224"/>
      <c r="J149" s="95"/>
      <c r="K149" s="95"/>
      <c r="L149" s="95"/>
      <c r="AF149" s="203" t="str">
        <f>+ciselniky!A153</f>
        <v>rýchlokorčuľovanie</v>
      </c>
      <c r="AG149" s="203" t="str">
        <f>+ciselniky!B153</f>
        <v>rýchlokorčuľovanie</v>
      </c>
      <c r="AH149" s="203" t="str">
        <f>+ciselniky!G153</f>
        <v>I</v>
      </c>
      <c r="AI149" s="60" t="e">
        <f>+#REF!</f>
        <v>#REF!</v>
      </c>
    </row>
    <row r="150" spans="2:35" ht="12.75" customHeight="1">
      <c r="B150" s="112">
        <f t="shared" si="3"/>
        <v>0</v>
      </c>
      <c r="C150" s="37"/>
      <c r="D150" s="47"/>
      <c r="E150" s="48"/>
      <c r="F150" s="48"/>
      <c r="G150" s="26"/>
      <c r="H150" s="26"/>
      <c r="I150" s="224"/>
      <c r="J150" s="95"/>
      <c r="K150" s="95"/>
      <c r="L150" s="95"/>
      <c r="AF150" s="203" t="str">
        <f>+ciselniky!A154</f>
        <v>rýchlokorčuľovanie</v>
      </c>
      <c r="AG150" s="203" t="str">
        <f>+ciselniky!B154</f>
        <v>short track</v>
      </c>
      <c r="AH150" s="203" t="str">
        <f>+ciselniky!G154</f>
        <v>I</v>
      </c>
      <c r="AI150" s="60" t="e">
        <f>+#REF!</f>
        <v>#REF!</v>
      </c>
    </row>
    <row r="151" spans="2:35" ht="12.75" customHeight="1">
      <c r="B151" s="112">
        <f t="shared" si="3"/>
        <v>0</v>
      </c>
      <c r="C151" s="37"/>
      <c r="D151" s="47"/>
      <c r="E151" s="48"/>
      <c r="F151" s="48"/>
      <c r="G151" s="26"/>
      <c r="H151" s="26"/>
      <c r="I151" s="224"/>
      <c r="J151" s="95"/>
      <c r="K151" s="95"/>
      <c r="L151" s="95"/>
      <c r="AF151" s="203" t="str">
        <f>+ciselniky!A155</f>
        <v>sánkovanie</v>
      </c>
      <c r="AG151" s="203" t="str">
        <f>+ciselniky!B155</f>
        <v>sánkovanie</v>
      </c>
      <c r="AH151" s="203" t="str">
        <f>+ciselniky!G155</f>
        <v>I</v>
      </c>
      <c r="AI151" s="60" t="e">
        <f>+#REF!</f>
        <v>#REF!</v>
      </c>
    </row>
    <row r="152" spans="2:35" ht="12.75" customHeight="1">
      <c r="B152" s="112">
        <f t="shared" si="3"/>
        <v>0</v>
      </c>
      <c r="C152" s="37"/>
      <c r="D152" s="47"/>
      <c r="E152" s="48"/>
      <c r="F152" s="48"/>
      <c r="G152" s="26"/>
      <c r="H152" s="26"/>
      <c r="I152" s="224"/>
      <c r="J152" s="95"/>
      <c r="K152" s="95"/>
      <c r="L152" s="95"/>
      <c r="AF152" s="203" t="str">
        <f>+ciselniky!A156</f>
        <v>silový trojboj</v>
      </c>
      <c r="AG152" s="203" t="str">
        <f>+ciselniky!B156</f>
        <v>silový trojboj</v>
      </c>
      <c r="AH152" s="203" t="str">
        <f>+ciselniky!G156</f>
        <v>I</v>
      </c>
      <c r="AI152" s="60" t="e">
        <f>+#REF!</f>
        <v>#REF!</v>
      </c>
    </row>
    <row r="153" spans="2:35" ht="12.75" customHeight="1">
      <c r="B153" s="112">
        <f t="shared" si="3"/>
        <v>0</v>
      </c>
      <c r="C153" s="37"/>
      <c r="D153" s="47"/>
      <c r="E153" s="48"/>
      <c r="F153" s="48"/>
      <c r="G153" s="26"/>
      <c r="H153" s="26"/>
      <c r="I153" s="224"/>
      <c r="J153" s="95"/>
      <c r="K153" s="95"/>
      <c r="L153" s="95"/>
      <c r="AF153" s="203" t="str">
        <f>+ciselniky!A157</f>
        <v>silový trojboj</v>
      </c>
      <c r="AG153" s="203" t="str">
        <f>+ciselniky!B157</f>
        <v>klasický silový trojboj</v>
      </c>
      <c r="AH153" s="203" t="str">
        <f>+ciselniky!G157</f>
        <v>I</v>
      </c>
      <c r="AI153" s="60" t="e">
        <f>+#REF!</f>
        <v>#REF!</v>
      </c>
    </row>
    <row r="154" spans="2:35" ht="12.75" customHeight="1">
      <c r="B154" s="112">
        <f t="shared" si="3"/>
        <v>0</v>
      </c>
      <c r="C154" s="37"/>
      <c r="D154" s="47"/>
      <c r="E154" s="48"/>
      <c r="F154" s="48"/>
      <c r="G154" s="26"/>
      <c r="H154" s="26"/>
      <c r="I154" s="224"/>
      <c r="J154" s="95"/>
      <c r="K154" s="95"/>
      <c r="L154" s="95"/>
      <c r="AF154" s="203" t="str">
        <f>+ciselniky!A158</f>
        <v>silový trojboj</v>
      </c>
      <c r="AG154" s="203" t="str">
        <f>+ciselniky!B158</f>
        <v>tlak na lavičke</v>
      </c>
      <c r="AH154" s="203" t="str">
        <f>+ciselniky!G158</f>
        <v>I</v>
      </c>
      <c r="AI154" s="60" t="e">
        <f>+#REF!</f>
        <v>#REF!</v>
      </c>
    </row>
    <row r="155" spans="2:35" ht="12.75" customHeight="1">
      <c r="B155" s="112">
        <f t="shared" si="3"/>
        <v>0</v>
      </c>
      <c r="C155" s="37"/>
      <c r="D155" s="47"/>
      <c r="E155" s="48"/>
      <c r="F155" s="48"/>
      <c r="G155" s="26"/>
      <c r="H155" s="26"/>
      <c r="I155" s="224"/>
      <c r="J155" s="95"/>
      <c r="K155" s="95"/>
      <c r="L155" s="95"/>
      <c r="AF155" s="203" t="str">
        <f>+ciselniky!A159</f>
        <v>silový trojboj</v>
      </c>
      <c r="AG155" s="203" t="str">
        <f>+ciselniky!B159</f>
        <v>klasický tlak na lavičke</v>
      </c>
      <c r="AH155" s="203" t="str">
        <f>+ciselniky!G159</f>
        <v>I</v>
      </c>
      <c r="AI155" s="60" t="e">
        <f>+#REF!</f>
        <v>#REF!</v>
      </c>
    </row>
    <row r="156" spans="2:35" ht="12.75" customHeight="1">
      <c r="B156" s="112">
        <f t="shared" si="3"/>
        <v>0</v>
      </c>
      <c r="C156" s="37"/>
      <c r="D156" s="47"/>
      <c r="E156" s="48"/>
      <c r="F156" s="48"/>
      <c r="G156" s="26"/>
      <c r="H156" s="26"/>
      <c r="I156" s="224"/>
      <c r="J156" s="95"/>
      <c r="K156" s="95"/>
      <c r="L156" s="95"/>
      <c r="AF156" s="203" t="str">
        <f>+ciselniky!A160</f>
        <v>skialpinizmus</v>
      </c>
      <c r="AG156" s="203" t="str">
        <f>+ciselniky!B160</f>
        <v>skialpinizmus</v>
      </c>
      <c r="AH156" s="203" t="str">
        <f>+ciselniky!G160</f>
        <v>I</v>
      </c>
      <c r="AI156" s="60" t="e">
        <f>+#REF!</f>
        <v>#REF!</v>
      </c>
    </row>
    <row r="157" spans="2:35" ht="12.75" customHeight="1">
      <c r="B157" s="112">
        <f t="shared" si="3"/>
        <v>0</v>
      </c>
      <c r="C157" s="37"/>
      <c r="D157" s="47"/>
      <c r="E157" s="48"/>
      <c r="F157" s="48"/>
      <c r="G157" s="26"/>
      <c r="H157" s="26"/>
      <c r="I157" s="224"/>
      <c r="J157" s="95"/>
      <c r="K157" s="95"/>
      <c r="L157" s="95"/>
      <c r="AF157" s="203" t="str">
        <f>+ciselniky!A161</f>
        <v>softbal</v>
      </c>
      <c r="AG157" s="203" t="str">
        <f>+ciselniky!B161</f>
        <v>softbal</v>
      </c>
      <c r="AH157" s="203" t="str">
        <f>+ciselniky!G161</f>
        <v>K</v>
      </c>
      <c r="AI157" s="60" t="e">
        <f>+#REF!</f>
        <v>#REF!</v>
      </c>
    </row>
    <row r="158" spans="2:35" ht="12.75" customHeight="1">
      <c r="B158" s="112">
        <f t="shared" si="3"/>
        <v>0</v>
      </c>
      <c r="C158" s="37"/>
      <c r="D158" s="47"/>
      <c r="E158" s="48"/>
      <c r="F158" s="48"/>
      <c r="G158" s="26"/>
      <c r="H158" s="26"/>
      <c r="I158" s="224"/>
      <c r="J158" s="95"/>
      <c r="K158" s="95"/>
      <c r="L158" s="95"/>
      <c r="AF158" s="203" t="str">
        <f>+ciselniky!A162</f>
        <v>squash</v>
      </c>
      <c r="AG158" s="203" t="str">
        <f>+ciselniky!B162</f>
        <v>squash</v>
      </c>
      <c r="AH158" s="203" t="str">
        <f>+ciselniky!G162</f>
        <v>I</v>
      </c>
      <c r="AI158" s="60" t="e">
        <f>+#REF!</f>
        <v>#REF!</v>
      </c>
    </row>
    <row r="159" spans="2:35" ht="12.75" customHeight="1">
      <c r="B159" s="112">
        <f t="shared" si="3"/>
        <v>0</v>
      </c>
      <c r="C159" s="37"/>
      <c r="D159" s="47"/>
      <c r="E159" s="48"/>
      <c r="F159" s="48"/>
      <c r="G159" s="26"/>
      <c r="H159" s="26"/>
      <c r="I159" s="224"/>
      <c r="J159" s="95"/>
      <c r="K159" s="95"/>
      <c r="L159" s="95"/>
      <c r="AF159" s="203" t="str">
        <f>+ciselniky!A163</f>
        <v>stolný tenis</v>
      </c>
      <c r="AG159" s="203" t="str">
        <f>+ciselniky!B163</f>
        <v>stolný tenis</v>
      </c>
      <c r="AH159" s="203" t="str">
        <f>+ciselniky!G163</f>
        <v>I</v>
      </c>
      <c r="AI159" s="60" t="e">
        <f>+#REF!</f>
        <v>#REF!</v>
      </c>
    </row>
    <row r="160" spans="2:35" ht="12.75" customHeight="1">
      <c r="B160" s="112">
        <f t="shared" si="3"/>
        <v>0</v>
      </c>
      <c r="C160" s="37"/>
      <c r="D160" s="47"/>
      <c r="E160" s="48"/>
      <c r="F160" s="48"/>
      <c r="G160" s="26"/>
      <c r="H160" s="26"/>
      <c r="I160" s="224"/>
      <c r="J160" s="95"/>
      <c r="K160" s="95"/>
      <c r="L160" s="95"/>
      <c r="AF160" s="203" t="str">
        <f>+ciselniky!A164</f>
        <v>streľba</v>
      </c>
      <c r="AG160" s="203" t="str">
        <f>+ciselniky!B164</f>
        <v>streľba z brokovej zbrane</v>
      </c>
      <c r="AH160" s="203" t="str">
        <f>+ciselniky!G164</f>
        <v>I</v>
      </c>
      <c r="AI160" s="60" t="e">
        <f>+#REF!</f>
        <v>#REF!</v>
      </c>
    </row>
    <row r="161" spans="2:35" ht="12.75" customHeight="1">
      <c r="B161" s="112">
        <f t="shared" si="3"/>
        <v>0</v>
      </c>
      <c r="C161" s="37"/>
      <c r="D161" s="47"/>
      <c r="E161" s="48"/>
      <c r="F161" s="48"/>
      <c r="G161" s="26"/>
      <c r="H161" s="26"/>
      <c r="I161" s="224"/>
      <c r="J161" s="95"/>
      <c r="K161" s="95"/>
      <c r="L161" s="95"/>
      <c r="AF161" s="203" t="str">
        <f>+ciselniky!A165</f>
        <v>streľba</v>
      </c>
      <c r="AG161" s="203" t="str">
        <f>+ciselniky!B165</f>
        <v>streľba z pištole</v>
      </c>
      <c r="AH161" s="203" t="str">
        <f>+ciselniky!G165</f>
        <v>I</v>
      </c>
      <c r="AI161" s="60" t="e">
        <f>+#REF!</f>
        <v>#REF!</v>
      </c>
    </row>
    <row r="162" spans="2:35" ht="12.75" customHeight="1">
      <c r="B162" s="112">
        <f t="shared" si="3"/>
        <v>0</v>
      </c>
      <c r="C162" s="37"/>
      <c r="D162" s="47"/>
      <c r="E162" s="48"/>
      <c r="F162" s="48"/>
      <c r="G162" s="26"/>
      <c r="H162" s="26"/>
      <c r="I162" s="224"/>
      <c r="J162" s="95"/>
      <c r="K162" s="95"/>
      <c r="L162" s="95"/>
      <c r="AF162" s="203" t="str">
        <f>+ciselniky!A166</f>
        <v>streľba</v>
      </c>
      <c r="AG162" s="203" t="str">
        <f>+ciselniky!B166</f>
        <v>streľba z pušky</v>
      </c>
      <c r="AH162" s="203" t="str">
        <f>+ciselniky!G166</f>
        <v>I</v>
      </c>
      <c r="AI162" s="60" t="e">
        <f>+#REF!</f>
        <v>#REF!</v>
      </c>
    </row>
    <row r="163" spans="2:35" ht="12.75" customHeight="1">
      <c r="B163" s="112">
        <f t="shared" si="3"/>
        <v>0</v>
      </c>
      <c r="C163" s="37"/>
      <c r="D163" s="47"/>
      <c r="E163" s="48"/>
      <c r="F163" s="48"/>
      <c r="G163" s="26"/>
      <c r="H163" s="26"/>
      <c r="I163" s="224"/>
      <c r="J163" s="95"/>
      <c r="K163" s="95"/>
      <c r="L163" s="95"/>
      <c r="AF163" s="203" t="str">
        <f>+ciselniky!A167</f>
        <v>streľba</v>
      </c>
      <c r="AG163" s="203" t="str">
        <f>+ciselniky!B167</f>
        <v>streľba z historických zbraní</v>
      </c>
      <c r="AH163" s="203" t="str">
        <f>+ciselniky!G167</f>
        <v>I</v>
      </c>
      <c r="AI163" s="60" t="e">
        <f>+#REF!</f>
        <v>#REF!</v>
      </c>
    </row>
    <row r="164" spans="2:35" ht="12.75" customHeight="1">
      <c r="B164" s="112">
        <f t="shared" si="3"/>
        <v>0</v>
      </c>
      <c r="C164" s="37"/>
      <c r="D164" s="47"/>
      <c r="E164" s="48"/>
      <c r="F164" s="48"/>
      <c r="G164" s="26"/>
      <c r="H164" s="26"/>
      <c r="I164" s="224"/>
      <c r="J164" s="95"/>
      <c r="K164" s="95"/>
      <c r="L164" s="95"/>
      <c r="AF164" s="203" t="str">
        <f>+ciselniky!A168</f>
        <v>šach</v>
      </c>
      <c r="AG164" s="203" t="str">
        <f>+ciselniky!B168</f>
        <v>šach</v>
      </c>
      <c r="AH164" s="203" t="str">
        <f>+ciselniky!G168</f>
        <v>I</v>
      </c>
      <c r="AI164" s="60" t="e">
        <f>+#REF!</f>
        <v>#REF!</v>
      </c>
    </row>
    <row r="165" spans="2:35" ht="12.75" customHeight="1">
      <c r="B165" s="112">
        <f t="shared" si="3"/>
        <v>0</v>
      </c>
      <c r="C165" s="37"/>
      <c r="D165" s="47"/>
      <c r="E165" s="48"/>
      <c r="F165" s="48"/>
      <c r="G165" s="26"/>
      <c r="H165" s="26"/>
      <c r="I165" s="224"/>
      <c r="J165" s="95"/>
      <c r="K165" s="95"/>
      <c r="L165" s="95"/>
      <c r="AF165" s="203" t="str">
        <f>+ciselniky!A169</f>
        <v>šerm</v>
      </c>
      <c r="AG165" s="203" t="str">
        <f>+ciselniky!B169</f>
        <v>šerm</v>
      </c>
      <c r="AH165" s="203" t="str">
        <f>+ciselniky!G169</f>
        <v>I</v>
      </c>
      <c r="AI165" s="60" t="e">
        <f>+#REF!</f>
        <v>#REF!</v>
      </c>
    </row>
    <row r="166" spans="2:35" ht="12.75" customHeight="1">
      <c r="B166" s="112">
        <f t="shared" si="3"/>
        <v>0</v>
      </c>
      <c r="C166" s="37"/>
      <c r="D166" s="47"/>
      <c r="E166" s="48"/>
      <c r="F166" s="48"/>
      <c r="G166" s="26"/>
      <c r="H166" s="26"/>
      <c r="I166" s="224"/>
      <c r="J166" s="95"/>
      <c r="K166" s="95"/>
      <c r="L166" s="95"/>
      <c r="AF166" s="203" t="str">
        <f>+ciselniky!A170</f>
        <v>šípky</v>
      </c>
      <c r="AG166" s="203" t="str">
        <f>+ciselniky!B170</f>
        <v>šípky</v>
      </c>
      <c r="AH166" s="203" t="str">
        <f>+ciselniky!G170</f>
        <v>I</v>
      </c>
      <c r="AI166" s="60" t="e">
        <f>+#REF!</f>
        <v>#REF!</v>
      </c>
    </row>
    <row r="167" spans="2:35" ht="12.75" customHeight="1">
      <c r="B167" s="112">
        <f t="shared" si="3"/>
        <v>0</v>
      </c>
      <c r="C167" s="37"/>
      <c r="D167" s="47"/>
      <c r="E167" s="48"/>
      <c r="F167" s="48"/>
      <c r="G167" s="26"/>
      <c r="H167" s="26"/>
      <c r="I167" s="224"/>
      <c r="J167" s="95"/>
      <c r="K167" s="95"/>
      <c r="L167" s="95"/>
      <c r="AF167" s="203" t="str">
        <f>+ciselniky!A171</f>
        <v>športové lezenie</v>
      </c>
      <c r="AG167" s="203" t="str">
        <f>+ciselniky!B171</f>
        <v>športové lezenie</v>
      </c>
      <c r="AH167" s="203" t="str">
        <f>+ciselniky!G171</f>
        <v>I</v>
      </c>
      <c r="AI167" s="60" t="e">
        <f>+#REF!</f>
        <v>#REF!</v>
      </c>
    </row>
    <row r="168" spans="2:35" ht="12.75" customHeight="1">
      <c r="B168" s="112">
        <f t="shared" si="3"/>
        <v>0</v>
      </c>
      <c r="C168" s="37"/>
      <c r="D168" s="47"/>
      <c r="E168" s="48"/>
      <c r="F168" s="48"/>
      <c r="G168" s="26"/>
      <c r="H168" s="26"/>
      <c r="I168" s="224"/>
      <c r="J168" s="95"/>
      <c r="K168" s="95"/>
      <c r="L168" s="95"/>
      <c r="AF168" s="203" t="str">
        <f>+ciselniky!A172</f>
        <v>športové rybárstvo</v>
      </c>
      <c r="AG168" s="203" t="str">
        <f>+ciselniky!B172</f>
        <v>lov rýb s udicou - feeder</v>
      </c>
      <c r="AH168" s="203" t="str">
        <f>+ciselniky!G172</f>
        <v>I</v>
      </c>
      <c r="AI168" s="60" t="e">
        <f>+#REF!</f>
        <v>#REF!</v>
      </c>
    </row>
    <row r="169" spans="2:35" ht="12.75" customHeight="1">
      <c r="B169" s="112">
        <f t="shared" si="3"/>
        <v>0</v>
      </c>
      <c r="C169" s="37"/>
      <c r="D169" s="47"/>
      <c r="E169" s="48"/>
      <c r="F169" s="48"/>
      <c r="G169" s="26"/>
      <c r="H169" s="26"/>
      <c r="I169" s="224"/>
      <c r="J169" s="95"/>
      <c r="K169" s="95"/>
      <c r="L169" s="95"/>
      <c r="AF169" s="203" t="str">
        <f>+ciselniky!A173</f>
        <v>športové rybárstvo</v>
      </c>
      <c r="AG169" s="203" t="str">
        <f>+ciselniky!B173</f>
        <v>lov rýb s udicou - mucha</v>
      </c>
      <c r="AH169" s="203" t="str">
        <f>+ciselniky!G173</f>
        <v>I</v>
      </c>
      <c r="AI169" s="60" t="e">
        <f>+#REF!</f>
        <v>#REF!</v>
      </c>
    </row>
    <row r="170" spans="2:35" ht="12.75" customHeight="1">
      <c r="B170" s="112">
        <f t="shared" si="3"/>
        <v>0</v>
      </c>
      <c r="C170" s="37"/>
      <c r="D170" s="47"/>
      <c r="E170" s="48"/>
      <c r="F170" s="48"/>
      <c r="G170" s="26"/>
      <c r="H170" s="26"/>
      <c r="I170" s="224"/>
      <c r="J170" s="95"/>
      <c r="K170" s="95"/>
      <c r="L170" s="95"/>
      <c r="AF170" s="203" t="str">
        <f>+ciselniky!A174</f>
        <v>športové rybárstvo</v>
      </c>
      <c r="AG170" s="203" t="str">
        <f>+ciselniky!B174</f>
        <v>lov rýb s udicou - plávaná</v>
      </c>
      <c r="AH170" s="203" t="str">
        <f>+ciselniky!G174</f>
        <v>I</v>
      </c>
      <c r="AI170" s="60" t="e">
        <f>+#REF!</f>
        <v>#REF!</v>
      </c>
    </row>
    <row r="171" spans="2:35" ht="12.75" customHeight="1">
      <c r="B171" s="112">
        <f t="shared" si="3"/>
        <v>0</v>
      </c>
      <c r="C171" s="37"/>
      <c r="D171" s="47"/>
      <c r="E171" s="48"/>
      <c r="F171" s="48"/>
      <c r="G171" s="26"/>
      <c r="H171" s="26"/>
      <c r="I171" s="224"/>
      <c r="J171" s="95"/>
      <c r="K171" s="95"/>
      <c r="L171" s="95"/>
      <c r="AF171" s="203" t="str">
        <f>+ciselniky!A175</f>
        <v>športové rybárstvo</v>
      </c>
      <c r="AG171" s="203" t="str">
        <f>+ciselniky!B175</f>
        <v>lov rýb s udicou - prívlač</v>
      </c>
      <c r="AH171" s="203" t="str">
        <f>+ciselniky!G175</f>
        <v>I</v>
      </c>
      <c r="AI171" s="60" t="e">
        <f>+#REF!</f>
        <v>#REF!</v>
      </c>
    </row>
    <row r="172" spans="2:35" ht="12.75" customHeight="1">
      <c r="B172" s="112">
        <f t="shared" si="3"/>
        <v>0</v>
      </c>
      <c r="C172" s="37"/>
      <c r="D172" s="47"/>
      <c r="E172" s="48"/>
      <c r="F172" s="48"/>
      <c r="G172" s="26"/>
      <c r="H172" s="26"/>
      <c r="I172" s="224"/>
      <c r="J172" s="95"/>
      <c r="K172" s="95"/>
      <c r="L172" s="95"/>
      <c r="AF172" s="203" t="str">
        <f>+ciselniky!A176</f>
        <v>športové rybárstvo</v>
      </c>
      <c r="AG172" s="203" t="str">
        <f>+ciselniky!B176</f>
        <v>lov rýb s udicou - kapor</v>
      </c>
      <c r="AH172" s="203" t="str">
        <f>+ciselniky!G176</f>
        <v>I</v>
      </c>
      <c r="AI172" s="60" t="e">
        <f>+#REF!</f>
        <v>#REF!</v>
      </c>
    </row>
    <row r="173" spans="2:35" ht="12.75" customHeight="1">
      <c r="B173" s="112">
        <f t="shared" si="3"/>
        <v>0</v>
      </c>
      <c r="C173" s="37"/>
      <c r="D173" s="47"/>
      <c r="E173" s="48"/>
      <c r="F173" s="48"/>
      <c r="G173" s="26"/>
      <c r="H173" s="26"/>
      <c r="I173" s="224"/>
      <c r="J173" s="95"/>
      <c r="K173" s="95"/>
      <c r="L173" s="95"/>
      <c r="AF173" s="203" t="str">
        <f>+ciselniky!A177</f>
        <v>športy s lietajúcim diskom</v>
      </c>
      <c r="AG173" s="203" t="str">
        <f>+ciselniky!B177</f>
        <v>ultimate</v>
      </c>
      <c r="AH173" s="203" t="str">
        <f>+ciselniky!G177</f>
        <v>K</v>
      </c>
      <c r="AI173" s="60" t="e">
        <f>+#REF!</f>
        <v>#REF!</v>
      </c>
    </row>
    <row r="174" spans="2:35" ht="12.75" customHeight="1">
      <c r="B174" s="112">
        <f t="shared" si="3"/>
        <v>0</v>
      </c>
      <c r="C174" s="37"/>
      <c r="D174" s="47"/>
      <c r="E174" s="48"/>
      <c r="F174" s="48"/>
      <c r="G174" s="26"/>
      <c r="H174" s="26"/>
      <c r="I174" s="224"/>
      <c r="J174" s="95"/>
      <c r="K174" s="95"/>
      <c r="L174" s="95"/>
      <c r="AF174" s="203" t="str">
        <f>+ciselniky!A178</f>
        <v>športy s lietajúcim diskom</v>
      </c>
      <c r="AG174" s="203" t="str">
        <f>+ciselniky!B178</f>
        <v>discgolf</v>
      </c>
      <c r="AH174" s="203" t="str">
        <f>+ciselniky!G178</f>
        <v>I</v>
      </c>
      <c r="AI174" s="60" t="e">
        <f>+#REF!</f>
        <v>#REF!</v>
      </c>
    </row>
    <row r="175" spans="2:35" ht="12.75" customHeight="1">
      <c r="B175" s="112">
        <f t="shared" si="3"/>
        <v>0</v>
      </c>
      <c r="C175" s="37"/>
      <c r="D175" s="47"/>
      <c r="E175" s="48"/>
      <c r="F175" s="48"/>
      <c r="G175" s="26"/>
      <c r="H175" s="26"/>
      <c r="I175" s="224"/>
      <c r="J175" s="95"/>
      <c r="K175" s="95"/>
      <c r="L175" s="95"/>
      <c r="AF175" s="203" t="str">
        <f>+ciselniky!A179</f>
        <v>športy s lietajúcim diskom</v>
      </c>
      <c r="AG175" s="203" t="str">
        <f>+ciselniky!B179</f>
        <v>plážové ultimate</v>
      </c>
      <c r="AH175" s="203" t="str">
        <f>+ciselniky!G179</f>
        <v>K</v>
      </c>
      <c r="AI175" s="60" t="e">
        <f>+#REF!</f>
        <v>#REF!</v>
      </c>
    </row>
    <row r="176" spans="2:35" ht="12.75" customHeight="1">
      <c r="B176" s="112">
        <f t="shared" si="3"/>
        <v>0</v>
      </c>
      <c r="C176" s="37"/>
      <c r="D176" s="47"/>
      <c r="E176" s="48"/>
      <c r="F176" s="48"/>
      <c r="G176" s="26"/>
      <c r="H176" s="26"/>
      <c r="I176" s="224"/>
      <c r="J176" s="95"/>
      <c r="K176" s="95"/>
      <c r="L176" s="95"/>
      <c r="AF176" s="203" t="str">
        <f>+ciselniky!A180</f>
        <v>športy s lietajúcim diskom</v>
      </c>
      <c r="AG176" s="203" t="str">
        <f>+ciselniky!B180</f>
        <v>freestyle (volný štýl)</v>
      </c>
      <c r="AH176" s="203" t="str">
        <f>+ciselniky!G180</f>
        <v>I</v>
      </c>
      <c r="AI176" s="60" t="e">
        <f>+#REF!</f>
        <v>#REF!</v>
      </c>
    </row>
    <row r="177" spans="2:35" ht="12.75" customHeight="1">
      <c r="B177" s="112">
        <f t="shared" si="3"/>
        <v>0</v>
      </c>
      <c r="C177" s="37"/>
      <c r="D177" s="47"/>
      <c r="E177" s="48"/>
      <c r="F177" s="48"/>
      <c r="G177" s="26"/>
      <c r="H177" s="26"/>
      <c r="I177" s="224"/>
      <c r="J177" s="95"/>
      <c r="K177" s="95"/>
      <c r="L177" s="95"/>
      <c r="AF177" s="203" t="str">
        <f>+ciselniky!A181</f>
        <v>športy s lietajúcim diskom</v>
      </c>
      <c r="AG177" s="203" t="str">
        <f>+ciselniky!B181</f>
        <v>guts</v>
      </c>
      <c r="AH177" s="203" t="str">
        <f>+ciselniky!G181</f>
        <v>K</v>
      </c>
      <c r="AI177" s="60" t="e">
        <f>+#REF!</f>
        <v>#REF!</v>
      </c>
    </row>
    <row r="178" spans="2:35" ht="12.75" customHeight="1">
      <c r="B178" s="112">
        <f t="shared" si="3"/>
        <v>0</v>
      </c>
      <c r="C178" s="37"/>
      <c r="D178" s="47"/>
      <c r="E178" s="48"/>
      <c r="F178" s="48"/>
      <c r="G178" s="26"/>
      <c r="H178" s="26"/>
      <c r="I178" s="224"/>
      <c r="J178" s="95"/>
      <c r="K178" s="95"/>
      <c r="L178" s="95"/>
      <c r="AF178" s="203" t="str">
        <f>+ciselniky!A182</f>
        <v>taekwondo</v>
      </c>
      <c r="AG178" s="203" t="str">
        <f>+ciselniky!B182</f>
        <v>taekwondo</v>
      </c>
      <c r="AH178" s="203" t="str">
        <f>+ciselniky!G182</f>
        <v>I</v>
      </c>
      <c r="AI178" s="60" t="e">
        <f>+#REF!</f>
        <v>#REF!</v>
      </c>
    </row>
    <row r="179" spans="2:35" ht="12.75" customHeight="1">
      <c r="B179" s="112">
        <f t="shared" si="3"/>
        <v>0</v>
      </c>
      <c r="C179" s="37"/>
      <c r="D179" s="47"/>
      <c r="E179" s="48"/>
      <c r="F179" s="48"/>
      <c r="G179" s="26"/>
      <c r="H179" s="26"/>
      <c r="I179" s="224"/>
      <c r="J179" s="95"/>
      <c r="K179" s="95"/>
      <c r="L179" s="95"/>
      <c r="AF179" s="203" t="str">
        <f>+ciselniky!A183</f>
        <v>tanečný šport</v>
      </c>
      <c r="AG179" s="203" t="str">
        <f>+ciselniky!B183</f>
        <v>tanečný šport</v>
      </c>
      <c r="AH179" s="203" t="str">
        <f>+ciselniky!G183</f>
        <v>I</v>
      </c>
      <c r="AI179" s="60" t="e">
        <f>+#REF!</f>
        <v>#REF!</v>
      </c>
    </row>
    <row r="180" spans="2:35" ht="12.75" customHeight="1">
      <c r="B180" s="112">
        <f t="shared" si="3"/>
        <v>0</v>
      </c>
      <c r="C180" s="37"/>
      <c r="D180" s="47"/>
      <c r="E180" s="48"/>
      <c r="F180" s="48"/>
      <c r="G180" s="26"/>
      <c r="H180" s="26"/>
      <c r="I180" s="224"/>
      <c r="J180" s="95"/>
      <c r="K180" s="95"/>
      <c r="L180" s="95"/>
      <c r="AF180" s="203" t="str">
        <f>+ciselniky!A184</f>
        <v>tanečný šport</v>
      </c>
      <c r="AG180" s="203" t="str">
        <f>+ciselniky!B184</f>
        <v>akrobatický rokenrol</v>
      </c>
      <c r="AH180" s="203" t="str">
        <f>+ciselniky!G184</f>
        <v>I</v>
      </c>
      <c r="AI180" s="60" t="e">
        <f>+#REF!</f>
        <v>#REF!</v>
      </c>
    </row>
    <row r="181" spans="2:35" ht="12.75" customHeight="1">
      <c r="B181" s="112">
        <f t="shared" si="3"/>
        <v>0</v>
      </c>
      <c r="C181" s="37"/>
      <c r="D181" s="47"/>
      <c r="E181" s="48"/>
      <c r="F181" s="48"/>
      <c r="G181" s="26"/>
      <c r="H181" s="26"/>
      <c r="I181" s="224"/>
      <c r="J181" s="95"/>
      <c r="K181" s="95"/>
      <c r="L181" s="95"/>
      <c r="AF181" s="203" t="str">
        <f>+ciselniky!A185</f>
        <v>tanečný šport</v>
      </c>
      <c r="AG181" s="203" t="str">
        <f>+ciselniky!B185</f>
        <v>breaking</v>
      </c>
      <c r="AH181" s="203" t="str">
        <f>+ciselniky!G185</f>
        <v>I</v>
      </c>
      <c r="AI181" s="60" t="e">
        <f>+#REF!</f>
        <v>#REF!</v>
      </c>
    </row>
    <row r="182" spans="2:35" ht="12.75" customHeight="1">
      <c r="B182" s="112">
        <f t="shared" si="3"/>
        <v>0</v>
      </c>
      <c r="C182" s="37"/>
      <c r="D182" s="47"/>
      <c r="E182" s="48"/>
      <c r="F182" s="48"/>
      <c r="G182" s="26"/>
      <c r="H182" s="26"/>
      <c r="I182" s="224"/>
      <c r="J182" s="95"/>
      <c r="K182" s="95"/>
      <c r="L182" s="95"/>
      <c r="AF182" s="203" t="str">
        <f>+ciselniky!A186</f>
        <v>tanečný šport</v>
      </c>
      <c r="AG182" s="203" t="str">
        <f>+ciselniky!B186</f>
        <v>trendové tance</v>
      </c>
      <c r="AH182" s="203" t="str">
        <f>+ciselniky!G186</f>
        <v>I</v>
      </c>
      <c r="AI182" s="60" t="e">
        <f>+#REF!</f>
        <v>#REF!</v>
      </c>
    </row>
    <row r="183" spans="2:35" ht="12.75" customHeight="1">
      <c r="B183" s="112">
        <f t="shared" si="3"/>
        <v>0</v>
      </c>
      <c r="C183" s="37"/>
      <c r="D183" s="47"/>
      <c r="E183" s="48"/>
      <c r="F183" s="48"/>
      <c r="G183" s="26"/>
      <c r="H183" s="26"/>
      <c r="I183" s="224"/>
      <c r="J183" s="95"/>
      <c r="K183" s="95"/>
      <c r="L183" s="95"/>
      <c r="AF183" s="203" t="str">
        <f>+ciselniky!A187</f>
        <v>tenis</v>
      </c>
      <c r="AG183" s="203" t="str">
        <f>+ciselniky!B187</f>
        <v>tenis</v>
      </c>
      <c r="AH183" s="203" t="str">
        <f>+ciselniky!G187</f>
        <v>I</v>
      </c>
      <c r="AI183" s="60" t="e">
        <f>+#REF!</f>
        <v>#REF!</v>
      </c>
    </row>
    <row r="184" spans="2:35" ht="12.75" customHeight="1">
      <c r="B184" s="112">
        <f t="shared" si="3"/>
        <v>0</v>
      </c>
      <c r="C184" s="37"/>
      <c r="D184" s="47"/>
      <c r="E184" s="48"/>
      <c r="F184" s="48"/>
      <c r="G184" s="26"/>
      <c r="H184" s="26"/>
      <c r="I184" s="224"/>
      <c r="J184" s="95"/>
      <c r="K184" s="95"/>
      <c r="L184" s="95"/>
      <c r="AF184" s="203" t="str">
        <f>+ciselniky!A188</f>
        <v>teqball</v>
      </c>
      <c r="AG184" s="203" t="str">
        <f>+ciselniky!B188</f>
        <v>teqball</v>
      </c>
      <c r="AH184" s="203" t="str">
        <f>+ciselniky!G188</f>
        <v>I</v>
      </c>
      <c r="AI184" s="60" t="e">
        <f>+#REF!</f>
        <v>#REF!</v>
      </c>
    </row>
    <row r="185" spans="2:35" ht="12.75" customHeight="1">
      <c r="B185" s="112">
        <f t="shared" si="3"/>
        <v>0</v>
      </c>
      <c r="C185" s="37"/>
      <c r="D185" s="47"/>
      <c r="E185" s="48"/>
      <c r="F185" s="48"/>
      <c r="G185" s="26"/>
      <c r="H185" s="26"/>
      <c r="I185" s="224"/>
      <c r="J185" s="95"/>
      <c r="K185" s="95"/>
      <c r="L185" s="95"/>
      <c r="AF185" s="203" t="str">
        <f>+ciselniky!A189</f>
        <v>thajský box</v>
      </c>
      <c r="AG185" s="203" t="str">
        <f>+ciselniky!B189</f>
        <v>thajský box</v>
      </c>
      <c r="AH185" s="203" t="str">
        <f>+ciselniky!G189</f>
        <v>I</v>
      </c>
      <c r="AI185" s="60" t="e">
        <f>+#REF!</f>
        <v>#REF!</v>
      </c>
    </row>
    <row r="186" spans="2:35" ht="12.75" customHeight="1">
      <c r="B186" s="112">
        <f t="shared" si="3"/>
        <v>0</v>
      </c>
      <c r="C186" s="37"/>
      <c r="D186" s="47"/>
      <c r="E186" s="48"/>
      <c r="F186" s="48"/>
      <c r="G186" s="26"/>
      <c r="H186" s="26"/>
      <c r="I186" s="224"/>
      <c r="J186" s="95"/>
      <c r="K186" s="95"/>
      <c r="L186" s="95"/>
      <c r="AF186" s="203" t="str">
        <f>+ciselniky!A190</f>
        <v>triatlon</v>
      </c>
      <c r="AG186" s="203" t="str">
        <f>+ciselniky!B190</f>
        <v>triatlon</v>
      </c>
      <c r="AH186" s="203" t="str">
        <f>+ciselniky!G190</f>
        <v>I</v>
      </c>
      <c r="AI186" s="60" t="e">
        <f>+#REF!</f>
        <v>#REF!</v>
      </c>
    </row>
    <row r="187" spans="2:35" ht="12.75" customHeight="1">
      <c r="B187" s="112">
        <f t="shared" si="3"/>
        <v>0</v>
      </c>
      <c r="C187" s="37"/>
      <c r="D187" s="47"/>
      <c r="E187" s="48"/>
      <c r="F187" s="48"/>
      <c r="G187" s="26"/>
      <c r="H187" s="26"/>
      <c r="I187" s="224"/>
      <c r="J187" s="95"/>
      <c r="K187" s="95"/>
      <c r="L187" s="95"/>
      <c r="AF187" s="203" t="str">
        <f>+ciselniky!A191</f>
        <v>triatlon</v>
      </c>
      <c r="AG187" s="203" t="str">
        <f>+ciselniky!B191</f>
        <v>triatlon - multišport</v>
      </c>
      <c r="AH187" s="203" t="str">
        <f>+ciselniky!G191</f>
        <v>I</v>
      </c>
      <c r="AI187" s="60" t="e">
        <f>+#REF!</f>
        <v>#REF!</v>
      </c>
    </row>
    <row r="188" spans="2:35" ht="12.75" customHeight="1">
      <c r="B188" s="112">
        <f t="shared" si="3"/>
        <v>0</v>
      </c>
      <c r="C188" s="37"/>
      <c r="D188" s="47"/>
      <c r="E188" s="48"/>
      <c r="F188" s="48"/>
      <c r="G188" s="26"/>
      <c r="H188" s="26"/>
      <c r="I188" s="224"/>
      <c r="J188" s="95"/>
      <c r="K188" s="95"/>
      <c r="L188" s="95"/>
      <c r="AF188" s="203" t="str">
        <f>+ciselniky!A192</f>
        <v>veslovanie</v>
      </c>
      <c r="AG188" s="203" t="str">
        <f>+ciselniky!B192</f>
        <v>veslovanie</v>
      </c>
      <c r="AH188" s="203" t="str">
        <f>+ciselniky!G192</f>
        <v>I</v>
      </c>
      <c r="AI188" s="60" t="e">
        <f>+#REF!</f>
        <v>#REF!</v>
      </c>
    </row>
    <row r="189" spans="2:35" ht="12.75" customHeight="1">
      <c r="B189" s="112">
        <f t="shared" si="3"/>
        <v>0</v>
      </c>
      <c r="C189" s="37"/>
      <c r="D189" s="47"/>
      <c r="E189" s="48"/>
      <c r="F189" s="48"/>
      <c r="G189" s="26"/>
      <c r="H189" s="26"/>
      <c r="I189" s="224"/>
      <c r="J189" s="95"/>
      <c r="K189" s="95"/>
      <c r="L189" s="95"/>
      <c r="AF189" s="203" t="str">
        <f>+ciselniky!A193</f>
        <v>vodné lyžovanie</v>
      </c>
      <c r="AG189" s="203" t="str">
        <f>+ciselniky!B193</f>
        <v>vodné lyžovanie za vlekom</v>
      </c>
      <c r="AH189" s="203" t="str">
        <f>+ciselniky!G193</f>
        <v>I</v>
      </c>
      <c r="AI189" s="60" t="e">
        <f>+#REF!</f>
        <v>#REF!</v>
      </c>
    </row>
    <row r="190" spans="2:35" ht="12.75" customHeight="1">
      <c r="B190" s="112">
        <f t="shared" si="3"/>
        <v>0</v>
      </c>
      <c r="C190" s="37"/>
      <c r="D190" s="47"/>
      <c r="E190" s="48"/>
      <c r="F190" s="48"/>
      <c r="G190" s="26"/>
      <c r="H190" s="26"/>
      <c r="I190" s="224"/>
      <c r="J190" s="95"/>
      <c r="K190" s="95"/>
      <c r="L190" s="95"/>
      <c r="AF190" s="203" t="str">
        <f>+ciselniky!A194</f>
        <v>vodné lyžovanie</v>
      </c>
      <c r="AG190" s="203" t="str">
        <f>+ciselniky!B194</f>
        <v>vodné lyžovanie za člnom</v>
      </c>
      <c r="AH190" s="203" t="str">
        <f>+ciselniky!G194</f>
        <v>I</v>
      </c>
      <c r="AI190" s="60" t="e">
        <f>+#REF!</f>
        <v>#REF!</v>
      </c>
    </row>
    <row r="191" spans="2:35" ht="12.75" customHeight="1">
      <c r="B191" s="112">
        <f t="shared" si="3"/>
        <v>0</v>
      </c>
      <c r="C191" s="37"/>
      <c r="D191" s="47"/>
      <c r="E191" s="48"/>
      <c r="F191" s="48"/>
      <c r="G191" s="26"/>
      <c r="H191" s="26"/>
      <c r="I191" s="224"/>
      <c r="J191" s="95"/>
      <c r="K191" s="95"/>
      <c r="L191" s="95"/>
      <c r="AF191" s="203" t="str">
        <f>+ciselniky!A195</f>
        <v>vodné lyžovanie</v>
      </c>
      <c r="AG191" s="203" t="str">
        <f>+ciselniky!B195</f>
        <v>wakeboard za vlekom</v>
      </c>
      <c r="AH191" s="203" t="str">
        <f>+ciselniky!G195</f>
        <v>I</v>
      </c>
      <c r="AI191" s="60" t="e">
        <f>+#REF!</f>
        <v>#REF!</v>
      </c>
    </row>
    <row r="192" spans="2:35" ht="12.75" customHeight="1">
      <c r="B192" s="112">
        <f t="shared" si="3"/>
        <v>0</v>
      </c>
      <c r="C192" s="37"/>
      <c r="D192" s="47"/>
      <c r="E192" s="48"/>
      <c r="F192" s="48"/>
      <c r="G192" s="26"/>
      <c r="H192" s="26"/>
      <c r="I192" s="224"/>
      <c r="J192" s="95"/>
      <c r="K192" s="95"/>
      <c r="L192" s="95"/>
      <c r="AF192" s="203" t="str">
        <f>+ciselniky!A196</f>
        <v>vodné lyžovanie</v>
      </c>
      <c r="AG192" s="203" t="str">
        <f>+ciselniky!B196</f>
        <v>lyžovanie barefoot</v>
      </c>
      <c r="AH192" s="203" t="str">
        <f>+ciselniky!G196</f>
        <v>I</v>
      </c>
      <c r="AI192" s="60" t="e">
        <f>+#REF!</f>
        <v>#REF!</v>
      </c>
    </row>
    <row r="193" spans="2:35" ht="12.75" customHeight="1">
      <c r="B193" s="112">
        <f t="shared" si="3"/>
        <v>0</v>
      </c>
      <c r="C193" s="37"/>
      <c r="D193" s="47"/>
      <c r="E193" s="48"/>
      <c r="F193" s="48"/>
      <c r="G193" s="26"/>
      <c r="H193" s="26"/>
      <c r="I193" s="224"/>
      <c r="J193" s="95"/>
      <c r="K193" s="95"/>
      <c r="L193" s="95"/>
      <c r="AF193" s="203" t="str">
        <f>+ciselniky!A197</f>
        <v>vodné lyžovanie</v>
      </c>
      <c r="AG193" s="203" t="str">
        <f>+ciselniky!B197</f>
        <v>rýchlostné vodné lyžovanie</v>
      </c>
      <c r="AH193" s="203" t="str">
        <f>+ciselniky!G197</f>
        <v>I</v>
      </c>
      <c r="AI193" s="60" t="e">
        <f>+#REF!</f>
        <v>#REF!</v>
      </c>
    </row>
    <row r="194" spans="2:35" ht="12.75" customHeight="1">
      <c r="B194" s="112">
        <f t="shared" si="3"/>
        <v>0</v>
      </c>
      <c r="C194" s="37"/>
      <c r="D194" s="47"/>
      <c r="E194" s="48"/>
      <c r="F194" s="48"/>
      <c r="G194" s="26"/>
      <c r="H194" s="26"/>
      <c r="I194" s="224"/>
      <c r="J194" s="95"/>
      <c r="K194" s="95"/>
      <c r="L194" s="95"/>
      <c r="AF194" s="203" t="str">
        <f>+ciselniky!A198</f>
        <v>vodné lyžovanie</v>
      </c>
      <c r="AG194" s="203" t="str">
        <f>+ciselniky!B198</f>
        <v>wakeboard za člnom</v>
      </c>
      <c r="AH194" s="203" t="str">
        <f>+ciselniky!G198</f>
        <v>I</v>
      </c>
      <c r="AI194" s="60" t="e">
        <f>+#REF!</f>
        <v>#REF!</v>
      </c>
    </row>
    <row r="195" spans="2:35" ht="12.75" customHeight="1">
      <c r="B195" s="112">
        <f t="shared" si="3"/>
        <v>0</v>
      </c>
      <c r="C195" s="37"/>
      <c r="D195" s="47"/>
      <c r="E195" s="48"/>
      <c r="F195" s="48"/>
      <c r="G195" s="26"/>
      <c r="H195" s="26"/>
      <c r="I195" s="224"/>
      <c r="J195" s="95"/>
      <c r="K195" s="95"/>
      <c r="L195" s="95"/>
      <c r="AF195" s="203" t="str">
        <f>+ciselniky!A199</f>
        <v>vodný motorizmus</v>
      </c>
      <c r="AG195" s="203" t="str">
        <f>+ciselniky!B199</f>
        <v>vodný motorizmus</v>
      </c>
      <c r="AH195" s="203" t="str">
        <f>+ciselniky!G199</f>
        <v>I</v>
      </c>
      <c r="AI195" s="60" t="e">
        <f>+#REF!</f>
        <v>#REF!</v>
      </c>
    </row>
    <row r="196" spans="2:35" ht="12.75" customHeight="1">
      <c r="B196" s="112">
        <f t="shared" si="3"/>
        <v>0</v>
      </c>
      <c r="C196" s="37"/>
      <c r="D196" s="47"/>
      <c r="E196" s="48"/>
      <c r="F196" s="48"/>
      <c r="G196" s="26"/>
      <c r="H196" s="26"/>
      <c r="I196" s="224"/>
      <c r="J196" s="95"/>
      <c r="K196" s="95"/>
      <c r="L196" s="95"/>
      <c r="AF196" s="203" t="str">
        <f>+ciselniky!A200</f>
        <v>vodný motorizmus</v>
      </c>
      <c r="AG196" s="203" t="str">
        <f>+ciselniky!B200</f>
        <v>vznášadlá</v>
      </c>
      <c r="AH196" s="203" t="str">
        <f>+ciselniky!G200</f>
        <v>I</v>
      </c>
      <c r="AI196" s="60" t="e">
        <f>+#REF!</f>
        <v>#REF!</v>
      </c>
    </row>
    <row r="197" spans="2:35" ht="12.75" customHeight="1">
      <c r="B197" s="112">
        <f t="shared" si="3"/>
        <v>0</v>
      </c>
      <c r="C197" s="37"/>
      <c r="D197" s="47"/>
      <c r="E197" s="48"/>
      <c r="F197" s="48"/>
      <c r="G197" s="26"/>
      <c r="H197" s="26"/>
      <c r="I197" s="224"/>
      <c r="J197" s="95"/>
      <c r="K197" s="95"/>
      <c r="L197" s="95"/>
      <c r="AF197" s="203" t="str">
        <f>+ciselniky!A201</f>
        <v>vodný motorizmus</v>
      </c>
      <c r="AG197" s="203" t="str">
        <f>+ciselniky!B201</f>
        <v>vodné skútre</v>
      </c>
      <c r="AH197" s="203" t="str">
        <f>+ciselniky!G201</f>
        <v>I</v>
      </c>
      <c r="AI197" s="60" t="e">
        <f>+#REF!</f>
        <v>#REF!</v>
      </c>
    </row>
    <row r="198" spans="2:35" ht="12.75" customHeight="1">
      <c r="B198" s="112">
        <f t="shared" si="3"/>
        <v>0</v>
      </c>
      <c r="C198" s="37"/>
      <c r="D198" s="47"/>
      <c r="E198" s="48"/>
      <c r="F198" s="48"/>
      <c r="G198" s="26"/>
      <c r="H198" s="26"/>
      <c r="I198" s="224"/>
      <c r="J198" s="95"/>
      <c r="K198" s="95"/>
      <c r="L198" s="95"/>
      <c r="AF198" s="203" t="str">
        <f>+ciselniky!A202</f>
        <v>volejbal</v>
      </c>
      <c r="AG198" s="203" t="str">
        <f>+ciselniky!B202</f>
        <v>volejbal</v>
      </c>
      <c r="AH198" s="203" t="str">
        <f>+ciselniky!G202</f>
        <v>K</v>
      </c>
      <c r="AI198" s="60" t="e">
        <f>+#REF!</f>
        <v>#REF!</v>
      </c>
    </row>
    <row r="199" spans="2:35" ht="12.75" customHeight="1">
      <c r="B199" s="112">
        <f t="shared" si="3"/>
        <v>0</v>
      </c>
      <c r="C199" s="37"/>
      <c r="D199" s="47"/>
      <c r="E199" s="48"/>
      <c r="F199" s="48"/>
      <c r="G199" s="26"/>
      <c r="H199" s="26"/>
      <c r="I199" s="224"/>
      <c r="J199" s="95"/>
      <c r="K199" s="95"/>
      <c r="L199" s="95"/>
      <c r="AF199" s="203" t="str">
        <f>+ciselniky!A203</f>
        <v>volejbal</v>
      </c>
      <c r="AG199" s="203" t="str">
        <f>+ciselniky!B203</f>
        <v>plážový volejbal</v>
      </c>
      <c r="AH199" s="203" t="str">
        <f>+ciselniky!G203</f>
        <v>I</v>
      </c>
      <c r="AI199" s="60" t="e">
        <f>+#REF!</f>
        <v>#REF!</v>
      </c>
    </row>
    <row r="200" spans="2:35" ht="12.75" customHeight="1">
      <c r="B200" s="112">
        <f t="shared" si="3"/>
        <v>0</v>
      </c>
      <c r="C200" s="37"/>
      <c r="D200" s="47"/>
      <c r="E200" s="48"/>
      <c r="F200" s="48"/>
      <c r="G200" s="26"/>
      <c r="H200" s="26"/>
      <c r="I200" s="224"/>
      <c r="J200" s="95"/>
      <c r="K200" s="95"/>
      <c r="L200" s="95"/>
      <c r="AF200" s="203" t="str">
        <f>+ciselniky!A204</f>
        <v>vzpieranie</v>
      </c>
      <c r="AG200" s="203" t="str">
        <f>+ciselniky!B204</f>
        <v>vzpieranie</v>
      </c>
      <c r="AH200" s="203" t="str">
        <f>+ciselniky!G204</f>
        <v>I</v>
      </c>
      <c r="AI200" s="60" t="e">
        <f>+#REF!</f>
        <v>#REF!</v>
      </c>
    </row>
    <row r="201" spans="2:35" ht="12.75" customHeight="1">
      <c r="B201" s="112">
        <f t="shared" si="3"/>
        <v>0</v>
      </c>
      <c r="C201" s="37"/>
      <c r="D201" s="47"/>
      <c r="E201" s="48"/>
      <c r="F201" s="48"/>
      <c r="G201" s="26"/>
      <c r="H201" s="26"/>
      <c r="I201" s="224"/>
      <c r="J201" s="95"/>
      <c r="K201" s="95"/>
      <c r="L201" s="95"/>
      <c r="AF201" s="203" t="str">
        <f>+ciselniky!A205</f>
        <v>wushu</v>
      </c>
      <c r="AG201" s="203" t="str">
        <f>+ciselniky!B205</f>
        <v>wushu</v>
      </c>
      <c r="AH201" s="203" t="str">
        <f>+ciselniky!G205</f>
        <v>I</v>
      </c>
      <c r="AI201" s="60" t="e">
        <f>+#REF!</f>
        <v>#REF!</v>
      </c>
    </row>
    <row r="202" spans="2:35" ht="12.75" customHeight="1">
      <c r="B202" s="112">
        <f t="shared" si="3"/>
        <v>0</v>
      </c>
      <c r="C202" s="37"/>
      <c r="D202" s="47"/>
      <c r="E202" s="48"/>
      <c r="F202" s="48"/>
      <c r="G202" s="26"/>
      <c r="H202" s="26"/>
      <c r="I202" s="224"/>
      <c r="J202" s="95"/>
      <c r="K202" s="95"/>
      <c r="L202" s="95"/>
      <c r="AF202" s="203" t="str">
        <f>+ciselniky!A206</f>
        <v>zápasenie</v>
      </c>
      <c r="AG202" s="203" t="str">
        <f>+ciselniky!B206</f>
        <v>zápasenie voľným štýlom</v>
      </c>
      <c r="AH202" s="203" t="str">
        <f>+ciselniky!G206</f>
        <v>I</v>
      </c>
      <c r="AI202" s="60" t="e">
        <f>+#REF!</f>
        <v>#REF!</v>
      </c>
    </row>
    <row r="203" spans="2:35" ht="12.75" customHeight="1">
      <c r="B203" s="112">
        <f t="shared" ref="B203:B266" si="4">$C$2</f>
        <v>0</v>
      </c>
      <c r="C203" s="37"/>
      <c r="D203" s="47"/>
      <c r="E203" s="48"/>
      <c r="F203" s="48"/>
      <c r="G203" s="26"/>
      <c r="H203" s="26"/>
      <c r="I203" s="224"/>
      <c r="J203" s="95"/>
      <c r="K203" s="95"/>
      <c r="L203" s="95"/>
      <c r="AF203" s="203" t="str">
        <f>+ciselniky!A207</f>
        <v>zápasenie</v>
      </c>
      <c r="AG203" s="203" t="str">
        <f>+ciselniky!B207</f>
        <v>gréckorímske zápasenie</v>
      </c>
      <c r="AH203" s="203" t="str">
        <f>+ciselniky!G207</f>
        <v>I</v>
      </c>
      <c r="AI203" s="60" t="e">
        <f>+#REF!</f>
        <v>#REF!</v>
      </c>
    </row>
    <row r="204" spans="2:35" ht="12.75" customHeight="1">
      <c r="B204" s="112">
        <f t="shared" si="4"/>
        <v>0</v>
      </c>
      <c r="C204" s="37"/>
      <c r="D204" s="47"/>
      <c r="E204" s="48"/>
      <c r="F204" s="48"/>
      <c r="G204" s="26"/>
      <c r="H204" s="26"/>
      <c r="I204" s="224"/>
      <c r="J204" s="95"/>
      <c r="K204" s="95"/>
      <c r="L204" s="95"/>
      <c r="AF204" s="203">
        <f>+ciselniky!A208</f>
        <v>0</v>
      </c>
      <c r="AG204" s="203">
        <f>+ciselniky!B208</f>
        <v>0</v>
      </c>
      <c r="AH204" s="203">
        <f>+ciselniky!G208</f>
        <v>0</v>
      </c>
      <c r="AI204" s="60" t="e">
        <f>+#REF!</f>
        <v>#REF!</v>
      </c>
    </row>
    <row r="205" spans="2:35" ht="12.75" customHeight="1">
      <c r="B205" s="112">
        <f t="shared" si="4"/>
        <v>0</v>
      </c>
      <c r="C205" s="37"/>
      <c r="D205" s="47"/>
      <c r="E205" s="48"/>
      <c r="F205" s="48"/>
      <c r="G205" s="26"/>
      <c r="H205" s="26"/>
      <c r="I205" s="224"/>
      <c r="J205" s="95"/>
      <c r="K205" s="95"/>
      <c r="L205" s="95"/>
      <c r="AF205" s="203">
        <f>+ciselniky!A209</f>
        <v>0</v>
      </c>
      <c r="AG205" s="203">
        <f>+ciselniky!B209</f>
        <v>0</v>
      </c>
      <c r="AH205" s="203">
        <f>+ciselniky!G209</f>
        <v>0</v>
      </c>
      <c r="AI205" s="60" t="e">
        <f>+#REF!</f>
        <v>#REF!</v>
      </c>
    </row>
    <row r="206" spans="2:35" ht="12.75" customHeight="1">
      <c r="B206" s="112">
        <f t="shared" si="4"/>
        <v>0</v>
      </c>
      <c r="C206" s="37"/>
      <c r="D206" s="47"/>
      <c r="E206" s="48"/>
      <c r="F206" s="48"/>
      <c r="G206" s="26"/>
      <c r="H206" s="26"/>
      <c r="I206" s="224"/>
      <c r="J206" s="95"/>
      <c r="K206" s="95"/>
      <c r="L206" s="95"/>
      <c r="AF206" s="203">
        <f>+ciselniky!A210</f>
        <v>0</v>
      </c>
      <c r="AG206" s="203">
        <f>+ciselniky!B210</f>
        <v>0</v>
      </c>
      <c r="AH206" s="203">
        <f>+ciselniky!G210</f>
        <v>0</v>
      </c>
      <c r="AI206" s="60" t="e">
        <f>+#REF!</f>
        <v>#REF!</v>
      </c>
    </row>
    <row r="207" spans="2:35" ht="12.75" customHeight="1">
      <c r="B207" s="112">
        <f t="shared" si="4"/>
        <v>0</v>
      </c>
      <c r="C207" s="37"/>
      <c r="D207" s="47"/>
      <c r="E207" s="48"/>
      <c r="F207" s="48"/>
      <c r="G207" s="26"/>
      <c r="H207" s="26"/>
      <c r="I207" s="224"/>
      <c r="J207" s="95"/>
      <c r="K207" s="95"/>
      <c r="L207" s="95"/>
      <c r="AF207" s="203">
        <f>+ciselniky!A211</f>
        <v>0</v>
      </c>
      <c r="AG207" s="203">
        <f>+ciselniky!B211</f>
        <v>0</v>
      </c>
      <c r="AH207" s="203">
        <f>+ciselniky!G211</f>
        <v>0</v>
      </c>
      <c r="AI207" s="60" t="e">
        <f>+#REF!</f>
        <v>#REF!</v>
      </c>
    </row>
    <row r="208" spans="2:35" ht="12.75" customHeight="1">
      <c r="B208" s="112">
        <f t="shared" si="4"/>
        <v>0</v>
      </c>
      <c r="C208" s="37"/>
      <c r="D208" s="47"/>
      <c r="E208" s="48"/>
      <c r="F208" s="48"/>
      <c r="G208" s="26"/>
      <c r="H208" s="26"/>
      <c r="I208" s="224"/>
      <c r="J208" s="95"/>
      <c r="K208" s="95"/>
      <c r="L208" s="95"/>
      <c r="AF208" s="203">
        <f>+ciselniky!A212</f>
        <v>0</v>
      </c>
      <c r="AG208" s="203">
        <f>+ciselniky!B212</f>
        <v>0</v>
      </c>
      <c r="AH208" s="203">
        <f>+ciselniky!G212</f>
        <v>0</v>
      </c>
      <c r="AI208" s="60" t="e">
        <f>+#REF!</f>
        <v>#REF!</v>
      </c>
    </row>
    <row r="209" spans="2:35" ht="12.75" customHeight="1">
      <c r="B209" s="112">
        <f t="shared" si="4"/>
        <v>0</v>
      </c>
      <c r="C209" s="37"/>
      <c r="D209" s="47"/>
      <c r="E209" s="48"/>
      <c r="F209" s="48"/>
      <c r="G209" s="26"/>
      <c r="H209" s="26"/>
      <c r="I209" s="224"/>
      <c r="J209" s="95"/>
      <c r="K209" s="95"/>
      <c r="L209" s="95"/>
      <c r="AF209" s="203">
        <f>+ciselniky!A213</f>
        <v>0</v>
      </c>
      <c r="AG209" s="203">
        <f>+ciselniky!B213</f>
        <v>0</v>
      </c>
      <c r="AH209" s="203">
        <f>+ciselniky!G213</f>
        <v>0</v>
      </c>
      <c r="AI209" s="60" t="e">
        <f>+#REF!</f>
        <v>#REF!</v>
      </c>
    </row>
    <row r="210" spans="2:35" ht="12.75" customHeight="1">
      <c r="B210" s="112">
        <f t="shared" si="4"/>
        <v>0</v>
      </c>
      <c r="C210" s="37"/>
      <c r="D210" s="47"/>
      <c r="E210" s="48"/>
      <c r="F210" s="48"/>
      <c r="G210" s="26"/>
      <c r="H210" s="26"/>
      <c r="I210" s="224"/>
      <c r="J210" s="95"/>
      <c r="K210" s="95"/>
      <c r="L210" s="95"/>
      <c r="AF210" s="203">
        <f>+ciselniky!A214</f>
        <v>0</v>
      </c>
      <c r="AG210" s="203">
        <f>+ciselniky!B214</f>
        <v>0</v>
      </c>
      <c r="AH210" s="203">
        <f>+ciselniky!G214</f>
        <v>0</v>
      </c>
      <c r="AI210" s="60" t="e">
        <f>+#REF!</f>
        <v>#REF!</v>
      </c>
    </row>
    <row r="211" spans="2:35" ht="12.75" customHeight="1">
      <c r="B211" s="112">
        <f t="shared" si="4"/>
        <v>0</v>
      </c>
      <c r="C211" s="37"/>
      <c r="D211" s="47"/>
      <c r="E211" s="48"/>
      <c r="F211" s="48"/>
      <c r="G211" s="26"/>
      <c r="H211" s="26"/>
      <c r="I211" s="224"/>
      <c r="J211" s="95"/>
      <c r="K211" s="95"/>
      <c r="L211" s="95"/>
      <c r="AF211" s="203">
        <f>+ciselniky!A215</f>
        <v>0</v>
      </c>
      <c r="AG211" s="203">
        <f>+ciselniky!B215</f>
        <v>0</v>
      </c>
      <c r="AH211" s="203">
        <f>+ciselniky!G215</f>
        <v>0</v>
      </c>
      <c r="AI211" s="60" t="e">
        <f>+#REF!</f>
        <v>#REF!</v>
      </c>
    </row>
    <row r="212" spans="2:35" ht="12.75" customHeight="1">
      <c r="B212" s="112">
        <f t="shared" si="4"/>
        <v>0</v>
      </c>
      <c r="C212" s="37"/>
      <c r="D212" s="47"/>
      <c r="E212" s="48"/>
      <c r="F212" s="48"/>
      <c r="G212" s="26"/>
      <c r="H212" s="26"/>
      <c r="I212" s="224"/>
      <c r="J212" s="95"/>
      <c r="K212" s="95"/>
      <c r="L212" s="95"/>
      <c r="AF212" s="203">
        <f>+ciselniky!A216</f>
        <v>0</v>
      </c>
      <c r="AG212" s="203">
        <f>+ciselniky!B216</f>
        <v>0</v>
      </c>
      <c r="AH212" s="203">
        <f>+ciselniky!G216</f>
        <v>0</v>
      </c>
      <c r="AI212" s="60" t="e">
        <f>+#REF!</f>
        <v>#REF!</v>
      </c>
    </row>
    <row r="213" spans="2:35" ht="12.75" customHeight="1">
      <c r="B213" s="112">
        <f t="shared" si="4"/>
        <v>0</v>
      </c>
      <c r="C213" s="37"/>
      <c r="D213" s="47"/>
      <c r="E213" s="48"/>
      <c r="F213" s="48"/>
      <c r="G213" s="26"/>
      <c r="H213" s="26"/>
      <c r="I213" s="224"/>
      <c r="J213" s="95"/>
      <c r="K213" s="95"/>
      <c r="L213" s="95"/>
      <c r="AF213" s="203">
        <f>+ciselniky!A217</f>
        <v>0</v>
      </c>
      <c r="AG213" s="203">
        <f>+ciselniky!B217</f>
        <v>0</v>
      </c>
      <c r="AH213" s="203">
        <f>+ciselniky!G217</f>
        <v>0</v>
      </c>
      <c r="AI213" s="60" t="e">
        <f>+#REF!</f>
        <v>#REF!</v>
      </c>
    </row>
    <row r="214" spans="2:35" ht="12.75" customHeight="1">
      <c r="B214" s="112">
        <f t="shared" si="4"/>
        <v>0</v>
      </c>
      <c r="C214" s="37"/>
      <c r="D214" s="47"/>
      <c r="E214" s="48"/>
      <c r="F214" s="48"/>
      <c r="G214" s="26"/>
      <c r="H214" s="26"/>
      <c r="I214" s="224"/>
      <c r="J214" s="95"/>
      <c r="K214" s="95"/>
      <c r="L214" s="95"/>
      <c r="AF214" s="203">
        <f>+ciselniky!A218</f>
        <v>0</v>
      </c>
      <c r="AG214" s="203">
        <f>+ciselniky!B218</f>
        <v>0</v>
      </c>
      <c r="AH214" s="203">
        <f>+ciselniky!G218</f>
        <v>0</v>
      </c>
      <c r="AI214" s="60" t="e">
        <f>+#REF!</f>
        <v>#REF!</v>
      </c>
    </row>
    <row r="215" spans="2:35" ht="12.75" customHeight="1">
      <c r="B215" s="112">
        <f t="shared" si="4"/>
        <v>0</v>
      </c>
      <c r="C215" s="37"/>
      <c r="D215" s="47"/>
      <c r="E215" s="48"/>
      <c r="F215" s="48"/>
      <c r="G215" s="26"/>
      <c r="H215" s="26"/>
      <c r="I215" s="224"/>
      <c r="J215" s="95"/>
      <c r="K215" s="95"/>
      <c r="L215" s="95"/>
      <c r="AF215" s="203">
        <f>+ciselniky!A219</f>
        <v>0</v>
      </c>
      <c r="AG215" s="203">
        <f>+ciselniky!B219</f>
        <v>0</v>
      </c>
      <c r="AH215" s="203">
        <f>+ciselniky!G219</f>
        <v>0</v>
      </c>
    </row>
    <row r="216" spans="2:35" ht="12.75" customHeight="1">
      <c r="B216" s="112">
        <f t="shared" si="4"/>
        <v>0</v>
      </c>
      <c r="C216" s="37"/>
      <c r="D216" s="47"/>
      <c r="E216" s="48"/>
      <c r="F216" s="48"/>
      <c r="G216" s="26"/>
      <c r="H216" s="26"/>
      <c r="I216" s="224"/>
      <c r="J216" s="95"/>
      <c r="K216" s="95"/>
      <c r="L216" s="95"/>
      <c r="AF216" s="203">
        <f>+ciselniky!A220</f>
        <v>0</v>
      </c>
      <c r="AG216" s="203">
        <f>+ciselniky!B220</f>
        <v>0</v>
      </c>
      <c r="AH216" s="203">
        <f>+ciselniky!G220</f>
        <v>0</v>
      </c>
    </row>
    <row r="217" spans="2:35" ht="12.75" customHeight="1">
      <c r="B217" s="112">
        <f t="shared" si="4"/>
        <v>0</v>
      </c>
      <c r="C217" s="37"/>
      <c r="D217" s="47"/>
      <c r="E217" s="48"/>
      <c r="F217" s="48"/>
      <c r="G217" s="26"/>
      <c r="H217" s="26"/>
      <c r="I217" s="224"/>
      <c r="J217" s="95"/>
      <c r="K217" s="95"/>
      <c r="L217" s="95"/>
      <c r="AF217" s="203">
        <f>+ciselniky!A221</f>
        <v>0</v>
      </c>
      <c r="AG217" s="203">
        <f>+ciselniky!B221</f>
        <v>0</v>
      </c>
      <c r="AH217" s="203">
        <f>+ciselniky!G221</f>
        <v>0</v>
      </c>
    </row>
    <row r="218" spans="2:35" ht="12.75" customHeight="1">
      <c r="B218" s="112">
        <f t="shared" si="4"/>
        <v>0</v>
      </c>
      <c r="C218" s="37"/>
      <c r="D218" s="47"/>
      <c r="E218" s="48"/>
      <c r="F218" s="48"/>
      <c r="G218" s="26"/>
      <c r="H218" s="26"/>
      <c r="I218" s="224"/>
      <c r="J218" s="95"/>
      <c r="K218" s="95"/>
      <c r="L218" s="95"/>
    </row>
    <row r="219" spans="2:35" ht="12.75" customHeight="1">
      <c r="B219" s="112">
        <f t="shared" si="4"/>
        <v>0</v>
      </c>
      <c r="C219" s="37"/>
      <c r="D219" s="47"/>
      <c r="E219" s="48"/>
      <c r="F219" s="48"/>
      <c r="G219" s="26"/>
      <c r="H219" s="26"/>
      <c r="I219" s="224"/>
      <c r="J219" s="95"/>
      <c r="K219" s="95"/>
      <c r="L219" s="95"/>
    </row>
    <row r="220" spans="2:35" ht="12.75" customHeight="1">
      <c r="B220" s="112">
        <f t="shared" si="4"/>
        <v>0</v>
      </c>
      <c r="C220" s="37"/>
      <c r="D220" s="47"/>
      <c r="E220" s="48"/>
      <c r="F220" s="48"/>
      <c r="G220" s="26"/>
      <c r="H220" s="26"/>
      <c r="I220" s="224"/>
      <c r="J220" s="95"/>
      <c r="K220" s="95"/>
      <c r="L220" s="95"/>
    </row>
    <row r="221" spans="2:35" ht="12.75" customHeight="1">
      <c r="B221" s="112">
        <f t="shared" si="4"/>
        <v>0</v>
      </c>
      <c r="C221" s="37"/>
      <c r="D221" s="47"/>
      <c r="E221" s="48"/>
      <c r="F221" s="48"/>
      <c r="G221" s="26"/>
      <c r="H221" s="26"/>
      <c r="I221" s="224"/>
      <c r="J221" s="95"/>
      <c r="K221" s="95"/>
      <c r="L221" s="95"/>
    </row>
    <row r="222" spans="2:35" ht="12.75" customHeight="1">
      <c r="B222" s="112">
        <f t="shared" si="4"/>
        <v>0</v>
      </c>
      <c r="C222" s="37"/>
      <c r="D222" s="47"/>
      <c r="E222" s="48"/>
      <c r="F222" s="48"/>
      <c r="G222" s="26"/>
      <c r="H222" s="26"/>
      <c r="I222" s="224"/>
      <c r="J222" s="95"/>
      <c r="K222" s="95"/>
      <c r="L222" s="95"/>
    </row>
    <row r="223" spans="2:35" ht="12.75" customHeight="1">
      <c r="B223" s="112">
        <f t="shared" si="4"/>
        <v>0</v>
      </c>
      <c r="C223" s="37"/>
      <c r="D223" s="47"/>
      <c r="E223" s="48"/>
      <c r="F223" s="48"/>
      <c r="G223" s="26"/>
      <c r="H223" s="26"/>
      <c r="I223" s="224"/>
      <c r="J223" s="95"/>
      <c r="K223" s="95"/>
      <c r="L223" s="95"/>
    </row>
    <row r="224" spans="2:35" ht="12.75" customHeight="1">
      <c r="B224" s="112">
        <f t="shared" si="4"/>
        <v>0</v>
      </c>
      <c r="C224" s="37"/>
      <c r="D224" s="47"/>
      <c r="E224" s="48"/>
      <c r="F224" s="48"/>
      <c r="G224" s="26"/>
      <c r="H224" s="26"/>
      <c r="I224" s="224"/>
      <c r="J224" s="95"/>
      <c r="K224" s="95"/>
      <c r="L224" s="95"/>
    </row>
    <row r="225" spans="2:12" ht="12.75" customHeight="1">
      <c r="B225" s="112">
        <f t="shared" si="4"/>
        <v>0</v>
      </c>
      <c r="C225" s="37"/>
      <c r="D225" s="47"/>
      <c r="E225" s="48"/>
      <c r="F225" s="48"/>
      <c r="G225" s="26"/>
      <c r="H225" s="26"/>
      <c r="I225" s="224"/>
      <c r="J225" s="95"/>
      <c r="K225" s="95"/>
      <c r="L225" s="95"/>
    </row>
    <row r="226" spans="2:12" ht="12.75" customHeight="1">
      <c r="B226" s="112">
        <f t="shared" si="4"/>
        <v>0</v>
      </c>
      <c r="C226" s="37"/>
      <c r="D226" s="47"/>
      <c r="E226" s="48"/>
      <c r="F226" s="48"/>
      <c r="G226" s="26"/>
      <c r="H226" s="26"/>
      <c r="I226" s="224"/>
      <c r="J226" s="95"/>
      <c r="K226" s="95"/>
      <c r="L226" s="95"/>
    </row>
    <row r="227" spans="2:12" ht="12.75" customHeight="1">
      <c r="B227" s="112">
        <f t="shared" si="4"/>
        <v>0</v>
      </c>
      <c r="C227" s="37"/>
      <c r="D227" s="47"/>
      <c r="E227" s="48"/>
      <c r="F227" s="48"/>
      <c r="G227" s="26"/>
      <c r="H227" s="26"/>
      <c r="I227" s="224"/>
      <c r="J227" s="95"/>
      <c r="K227" s="95"/>
      <c r="L227" s="95"/>
    </row>
    <row r="228" spans="2:12" ht="12.75" customHeight="1">
      <c r="B228" s="112">
        <f t="shared" si="4"/>
        <v>0</v>
      </c>
      <c r="C228" s="37"/>
      <c r="D228" s="47"/>
      <c r="E228" s="48"/>
      <c r="F228" s="48"/>
      <c r="G228" s="26"/>
      <c r="H228" s="26"/>
      <c r="I228" s="224"/>
      <c r="J228" s="95"/>
      <c r="K228" s="95"/>
      <c r="L228" s="95"/>
    </row>
    <row r="229" spans="2:12" ht="12.75" customHeight="1">
      <c r="B229" s="112">
        <f t="shared" si="4"/>
        <v>0</v>
      </c>
      <c r="C229" s="37"/>
      <c r="D229" s="47"/>
      <c r="E229" s="48"/>
      <c r="F229" s="48"/>
      <c r="G229" s="26"/>
      <c r="H229" s="26"/>
      <c r="I229" s="224"/>
      <c r="J229" s="95"/>
      <c r="K229" s="95"/>
      <c r="L229" s="95"/>
    </row>
    <row r="230" spans="2:12" ht="12.75" customHeight="1">
      <c r="B230" s="112">
        <f t="shared" si="4"/>
        <v>0</v>
      </c>
      <c r="C230" s="37"/>
      <c r="D230" s="47"/>
      <c r="E230" s="48"/>
      <c r="F230" s="48"/>
      <c r="G230" s="26"/>
      <c r="H230" s="26"/>
      <c r="I230" s="224"/>
      <c r="J230" s="95"/>
      <c r="K230" s="95"/>
      <c r="L230" s="95"/>
    </row>
    <row r="231" spans="2:12" ht="12.75" customHeight="1">
      <c r="B231" s="112">
        <f t="shared" si="4"/>
        <v>0</v>
      </c>
      <c r="C231" s="37"/>
      <c r="D231" s="47"/>
      <c r="E231" s="48"/>
      <c r="F231" s="48"/>
      <c r="G231" s="26"/>
      <c r="H231" s="26"/>
      <c r="I231" s="224"/>
      <c r="J231" s="95"/>
      <c r="K231" s="95"/>
      <c r="L231" s="95"/>
    </row>
    <row r="232" spans="2:12" ht="12.75" customHeight="1">
      <c r="B232" s="112">
        <f t="shared" si="4"/>
        <v>0</v>
      </c>
      <c r="C232" s="37"/>
      <c r="D232" s="47"/>
      <c r="E232" s="48"/>
      <c r="F232" s="48"/>
      <c r="G232" s="26"/>
      <c r="H232" s="26"/>
      <c r="I232" s="224"/>
      <c r="J232" s="95"/>
      <c r="K232" s="95"/>
      <c r="L232" s="95"/>
    </row>
    <row r="233" spans="2:12" ht="12.75" customHeight="1">
      <c r="B233" s="112">
        <f t="shared" si="4"/>
        <v>0</v>
      </c>
      <c r="C233" s="37"/>
      <c r="D233" s="47"/>
      <c r="E233" s="48"/>
      <c r="F233" s="48"/>
      <c r="G233" s="26"/>
      <c r="H233" s="26"/>
      <c r="I233" s="224"/>
      <c r="J233" s="95"/>
      <c r="K233" s="95"/>
      <c r="L233" s="95"/>
    </row>
    <row r="234" spans="2:12" ht="12.75" customHeight="1">
      <c r="B234" s="112">
        <f t="shared" si="4"/>
        <v>0</v>
      </c>
      <c r="C234" s="37"/>
      <c r="D234" s="47"/>
      <c r="E234" s="48"/>
      <c r="F234" s="48"/>
      <c r="G234" s="26"/>
      <c r="H234" s="26"/>
      <c r="I234" s="224"/>
      <c r="J234" s="95"/>
      <c r="K234" s="95"/>
      <c r="L234" s="95"/>
    </row>
    <row r="235" spans="2:12" ht="12.75" customHeight="1">
      <c r="B235" s="112">
        <f t="shared" si="4"/>
        <v>0</v>
      </c>
      <c r="C235" s="37"/>
      <c r="D235" s="47"/>
      <c r="E235" s="48"/>
      <c r="F235" s="48"/>
      <c r="G235" s="26"/>
      <c r="H235" s="26"/>
      <c r="I235" s="224"/>
      <c r="J235" s="95"/>
      <c r="K235" s="95"/>
      <c r="L235" s="95"/>
    </row>
    <row r="236" spans="2:12" ht="12.75" customHeight="1">
      <c r="B236" s="112">
        <f t="shared" si="4"/>
        <v>0</v>
      </c>
      <c r="C236" s="37"/>
      <c r="D236" s="47"/>
      <c r="E236" s="48"/>
      <c r="F236" s="48"/>
      <c r="G236" s="26"/>
      <c r="H236" s="26"/>
      <c r="I236" s="224"/>
      <c r="J236" s="95"/>
      <c r="K236" s="95"/>
      <c r="L236" s="95"/>
    </row>
    <row r="237" spans="2:12" ht="12.75" customHeight="1">
      <c r="B237" s="112">
        <f t="shared" si="4"/>
        <v>0</v>
      </c>
      <c r="C237" s="37"/>
      <c r="D237" s="47"/>
      <c r="E237" s="48"/>
      <c r="F237" s="48"/>
      <c r="G237" s="26"/>
      <c r="H237" s="26"/>
      <c r="I237" s="224"/>
      <c r="J237" s="95"/>
      <c r="K237" s="95"/>
      <c r="L237" s="95"/>
    </row>
    <row r="238" spans="2:12" ht="12.75" customHeight="1">
      <c r="B238" s="112">
        <f t="shared" si="4"/>
        <v>0</v>
      </c>
      <c r="C238" s="37"/>
      <c r="D238" s="47"/>
      <c r="E238" s="48"/>
      <c r="F238" s="48"/>
      <c r="G238" s="26"/>
      <c r="H238" s="26"/>
      <c r="I238" s="224"/>
      <c r="J238" s="95"/>
      <c r="K238" s="95"/>
      <c r="L238" s="95"/>
    </row>
    <row r="239" spans="2:12" ht="12.75" customHeight="1">
      <c r="B239" s="112">
        <f t="shared" si="4"/>
        <v>0</v>
      </c>
      <c r="C239" s="37"/>
      <c r="D239" s="47"/>
      <c r="E239" s="48"/>
      <c r="F239" s="48"/>
      <c r="G239" s="26"/>
      <c r="H239" s="26"/>
      <c r="I239" s="224"/>
      <c r="J239" s="95"/>
      <c r="K239" s="95"/>
      <c r="L239" s="95"/>
    </row>
    <row r="240" spans="2:12" ht="12.75" customHeight="1">
      <c r="B240" s="112">
        <f t="shared" si="4"/>
        <v>0</v>
      </c>
      <c r="C240" s="37"/>
      <c r="D240" s="47"/>
      <c r="E240" s="48"/>
      <c r="F240" s="48"/>
      <c r="G240" s="26"/>
      <c r="H240" s="26"/>
      <c r="I240" s="224"/>
      <c r="J240" s="95"/>
      <c r="K240" s="95"/>
      <c r="L240" s="95"/>
    </row>
    <row r="241" spans="2:12" ht="12.75" customHeight="1">
      <c r="B241" s="112">
        <f t="shared" si="4"/>
        <v>0</v>
      </c>
      <c r="C241" s="37"/>
      <c r="D241" s="47"/>
      <c r="E241" s="48"/>
      <c r="F241" s="48"/>
      <c r="G241" s="26"/>
      <c r="H241" s="26"/>
      <c r="I241" s="224"/>
      <c r="J241" s="95"/>
      <c r="K241" s="95"/>
      <c r="L241" s="95"/>
    </row>
    <row r="242" spans="2:12" ht="12.75" customHeight="1">
      <c r="B242" s="112">
        <f t="shared" si="4"/>
        <v>0</v>
      </c>
      <c r="C242" s="37"/>
      <c r="D242" s="47"/>
      <c r="E242" s="48"/>
      <c r="F242" s="48"/>
      <c r="G242" s="26"/>
      <c r="H242" s="26"/>
      <c r="I242" s="224"/>
      <c r="J242" s="95"/>
      <c r="K242" s="95"/>
      <c r="L242" s="95"/>
    </row>
    <row r="243" spans="2:12" ht="12.75" customHeight="1">
      <c r="B243" s="112">
        <f t="shared" si="4"/>
        <v>0</v>
      </c>
      <c r="C243" s="37"/>
      <c r="D243" s="47"/>
      <c r="E243" s="48"/>
      <c r="F243" s="48"/>
      <c r="G243" s="26"/>
      <c r="H243" s="26"/>
      <c r="I243" s="224"/>
      <c r="J243" s="95"/>
      <c r="K243" s="95"/>
      <c r="L243" s="95"/>
    </row>
    <row r="244" spans="2:12" ht="12.75" customHeight="1">
      <c r="B244" s="112">
        <f t="shared" si="4"/>
        <v>0</v>
      </c>
      <c r="C244" s="37"/>
      <c r="D244" s="47"/>
      <c r="E244" s="48"/>
      <c r="F244" s="48"/>
      <c r="G244" s="26"/>
      <c r="H244" s="26"/>
      <c r="I244" s="224"/>
      <c r="J244" s="95"/>
      <c r="K244" s="95"/>
      <c r="L244" s="95"/>
    </row>
    <row r="245" spans="2:12" ht="12.75" customHeight="1">
      <c r="B245" s="112">
        <f t="shared" si="4"/>
        <v>0</v>
      </c>
      <c r="C245" s="37"/>
      <c r="D245" s="47"/>
      <c r="E245" s="48"/>
      <c r="F245" s="48"/>
      <c r="G245" s="26"/>
      <c r="H245" s="26"/>
      <c r="I245" s="224"/>
      <c r="J245" s="95"/>
      <c r="K245" s="95"/>
      <c r="L245" s="95"/>
    </row>
    <row r="246" spans="2:12" ht="12.75" customHeight="1">
      <c r="B246" s="112">
        <f t="shared" si="4"/>
        <v>0</v>
      </c>
      <c r="C246" s="37"/>
      <c r="D246" s="47"/>
      <c r="E246" s="48"/>
      <c r="F246" s="48"/>
      <c r="G246" s="26"/>
      <c r="H246" s="26"/>
      <c r="I246" s="224"/>
      <c r="J246" s="95"/>
      <c r="K246" s="95"/>
      <c r="L246" s="95"/>
    </row>
    <row r="247" spans="2:12" ht="12.75" customHeight="1">
      <c r="B247" s="112">
        <f t="shared" si="4"/>
        <v>0</v>
      </c>
      <c r="C247" s="37"/>
      <c r="D247" s="47"/>
      <c r="E247" s="48"/>
      <c r="F247" s="48"/>
      <c r="G247" s="26"/>
      <c r="H247" s="26"/>
      <c r="I247" s="224"/>
      <c r="J247" s="95"/>
      <c r="K247" s="95"/>
      <c r="L247" s="95"/>
    </row>
    <row r="248" spans="2:12" ht="12.75" customHeight="1">
      <c r="B248" s="112">
        <f t="shared" si="4"/>
        <v>0</v>
      </c>
      <c r="C248" s="37"/>
      <c r="D248" s="47"/>
      <c r="E248" s="48"/>
      <c r="F248" s="48"/>
      <c r="G248" s="26"/>
      <c r="H248" s="26"/>
      <c r="I248" s="224"/>
      <c r="J248" s="95"/>
      <c r="K248" s="95"/>
      <c r="L248" s="95"/>
    </row>
    <row r="249" spans="2:12" ht="12.75" customHeight="1">
      <c r="B249" s="112">
        <f t="shared" si="4"/>
        <v>0</v>
      </c>
      <c r="C249" s="37"/>
      <c r="D249" s="47"/>
      <c r="E249" s="48"/>
      <c r="F249" s="48"/>
      <c r="G249" s="26"/>
      <c r="H249" s="26"/>
      <c r="I249" s="224"/>
      <c r="J249" s="95"/>
      <c r="K249" s="95"/>
      <c r="L249" s="95"/>
    </row>
    <row r="250" spans="2:12" ht="12.75" customHeight="1">
      <c r="B250" s="112">
        <f t="shared" si="4"/>
        <v>0</v>
      </c>
      <c r="C250" s="37"/>
      <c r="D250" s="47"/>
      <c r="E250" s="48"/>
      <c r="F250" s="48"/>
      <c r="G250" s="26"/>
      <c r="H250" s="26"/>
      <c r="I250" s="224"/>
      <c r="J250" s="95"/>
      <c r="K250" s="95"/>
      <c r="L250" s="95"/>
    </row>
    <row r="251" spans="2:12" ht="12.75" customHeight="1">
      <c r="B251" s="112">
        <f t="shared" si="4"/>
        <v>0</v>
      </c>
      <c r="C251" s="37"/>
      <c r="D251" s="47"/>
      <c r="E251" s="48"/>
      <c r="F251" s="48"/>
      <c r="G251" s="26"/>
      <c r="H251" s="26"/>
      <c r="I251" s="224"/>
      <c r="J251" s="95"/>
      <c r="K251" s="95"/>
      <c r="L251" s="95"/>
    </row>
    <row r="252" spans="2:12" ht="12.75" customHeight="1">
      <c r="B252" s="112">
        <f t="shared" si="4"/>
        <v>0</v>
      </c>
      <c r="C252" s="37"/>
      <c r="D252" s="47"/>
      <c r="E252" s="48"/>
      <c r="F252" s="48"/>
      <c r="G252" s="26"/>
      <c r="H252" s="26"/>
      <c r="I252" s="224"/>
      <c r="J252" s="95"/>
      <c r="K252" s="95"/>
      <c r="L252" s="95"/>
    </row>
    <row r="253" spans="2:12" ht="12.75" customHeight="1">
      <c r="B253" s="112">
        <f t="shared" si="4"/>
        <v>0</v>
      </c>
      <c r="C253" s="37"/>
      <c r="D253" s="47"/>
      <c r="E253" s="48"/>
      <c r="F253" s="48"/>
      <c r="G253" s="26"/>
      <c r="H253" s="26"/>
      <c r="I253" s="224"/>
      <c r="J253" s="95"/>
      <c r="K253" s="95"/>
      <c r="L253" s="95"/>
    </row>
    <row r="254" spans="2:12" ht="12.75" customHeight="1">
      <c r="B254" s="112">
        <f t="shared" si="4"/>
        <v>0</v>
      </c>
      <c r="C254" s="37"/>
      <c r="D254" s="47"/>
      <c r="E254" s="48"/>
      <c r="F254" s="48"/>
      <c r="G254" s="26"/>
      <c r="H254" s="26"/>
      <c r="I254" s="224"/>
      <c r="J254" s="95"/>
      <c r="K254" s="95"/>
      <c r="L254" s="95"/>
    </row>
    <row r="255" spans="2:12" ht="12.75" customHeight="1">
      <c r="B255" s="112">
        <f t="shared" si="4"/>
        <v>0</v>
      </c>
      <c r="C255" s="37"/>
      <c r="D255" s="47"/>
      <c r="E255" s="48"/>
      <c r="F255" s="48"/>
      <c r="G255" s="26"/>
      <c r="H255" s="26"/>
      <c r="I255" s="224"/>
      <c r="J255" s="95"/>
      <c r="K255" s="95"/>
      <c r="L255" s="95"/>
    </row>
    <row r="256" spans="2:12" ht="12.75" customHeight="1">
      <c r="B256" s="112">
        <f t="shared" si="4"/>
        <v>0</v>
      </c>
      <c r="C256" s="37"/>
      <c r="D256" s="47"/>
      <c r="E256" s="48"/>
      <c r="F256" s="48"/>
      <c r="G256" s="26"/>
      <c r="H256" s="26"/>
      <c r="I256" s="224"/>
      <c r="J256" s="95"/>
      <c r="K256" s="95"/>
      <c r="L256" s="95"/>
    </row>
    <row r="257" spans="2:12" ht="12.75" customHeight="1">
      <c r="B257" s="112">
        <f t="shared" si="4"/>
        <v>0</v>
      </c>
      <c r="C257" s="37"/>
      <c r="D257" s="47"/>
      <c r="E257" s="48"/>
      <c r="F257" s="48"/>
      <c r="G257" s="26"/>
      <c r="H257" s="26"/>
      <c r="I257" s="224"/>
      <c r="J257" s="95"/>
      <c r="K257" s="95"/>
      <c r="L257" s="95"/>
    </row>
    <row r="258" spans="2:12" ht="12.75" customHeight="1">
      <c r="B258" s="112">
        <f t="shared" si="4"/>
        <v>0</v>
      </c>
      <c r="C258" s="37"/>
      <c r="D258" s="47"/>
      <c r="E258" s="48"/>
      <c r="F258" s="48"/>
      <c r="G258" s="26"/>
      <c r="H258" s="26"/>
      <c r="I258" s="224"/>
      <c r="J258" s="95"/>
      <c r="K258" s="95"/>
      <c r="L258" s="95"/>
    </row>
    <row r="259" spans="2:12" ht="12.75" customHeight="1">
      <c r="B259" s="112">
        <f t="shared" si="4"/>
        <v>0</v>
      </c>
      <c r="C259" s="37"/>
      <c r="D259" s="47"/>
      <c r="E259" s="48"/>
      <c r="F259" s="48"/>
      <c r="G259" s="26"/>
      <c r="H259" s="26"/>
      <c r="I259" s="224"/>
      <c r="J259" s="95"/>
      <c r="K259" s="95"/>
      <c r="L259" s="95"/>
    </row>
    <row r="260" spans="2:12" ht="12.75" customHeight="1">
      <c r="B260" s="112">
        <f t="shared" si="4"/>
        <v>0</v>
      </c>
      <c r="C260" s="37"/>
      <c r="D260" s="47"/>
      <c r="E260" s="48"/>
      <c r="F260" s="48"/>
      <c r="G260" s="26"/>
      <c r="H260" s="26"/>
      <c r="I260" s="224"/>
      <c r="J260" s="95"/>
      <c r="K260" s="95"/>
      <c r="L260" s="95"/>
    </row>
    <row r="261" spans="2:12" ht="12.75" customHeight="1">
      <c r="B261" s="112">
        <f t="shared" si="4"/>
        <v>0</v>
      </c>
      <c r="C261" s="37"/>
      <c r="D261" s="47"/>
      <c r="E261" s="48"/>
      <c r="F261" s="48"/>
      <c r="G261" s="26"/>
      <c r="H261" s="26"/>
      <c r="I261" s="224"/>
      <c r="J261" s="95"/>
      <c r="K261" s="95"/>
      <c r="L261" s="95"/>
    </row>
    <row r="262" spans="2:12" ht="12.75" customHeight="1">
      <c r="B262" s="112">
        <f t="shared" si="4"/>
        <v>0</v>
      </c>
      <c r="C262" s="37"/>
      <c r="D262" s="47"/>
      <c r="E262" s="48"/>
      <c r="F262" s="48"/>
      <c r="G262" s="26"/>
      <c r="H262" s="26"/>
      <c r="I262" s="224"/>
      <c r="J262" s="95"/>
      <c r="K262" s="95"/>
      <c r="L262" s="95"/>
    </row>
    <row r="263" spans="2:12" ht="12.75" customHeight="1">
      <c r="B263" s="112">
        <f t="shared" si="4"/>
        <v>0</v>
      </c>
      <c r="C263" s="37"/>
      <c r="D263" s="47"/>
      <c r="E263" s="48"/>
      <c r="F263" s="48"/>
      <c r="G263" s="26"/>
      <c r="H263" s="26"/>
      <c r="I263" s="224"/>
      <c r="J263" s="95"/>
      <c r="K263" s="95"/>
      <c r="L263" s="95"/>
    </row>
    <row r="264" spans="2:12" ht="12.75" customHeight="1">
      <c r="B264" s="112">
        <f t="shared" si="4"/>
        <v>0</v>
      </c>
      <c r="C264" s="37"/>
      <c r="D264" s="47"/>
      <c r="E264" s="48"/>
      <c r="F264" s="48"/>
      <c r="G264" s="26"/>
      <c r="H264" s="26"/>
      <c r="I264" s="224"/>
      <c r="J264" s="95"/>
      <c r="K264" s="95"/>
      <c r="L264" s="95"/>
    </row>
    <row r="265" spans="2:12" ht="12.75" customHeight="1">
      <c r="B265" s="112">
        <f t="shared" si="4"/>
        <v>0</v>
      </c>
      <c r="C265" s="37"/>
      <c r="D265" s="47"/>
      <c r="E265" s="48"/>
      <c r="F265" s="48"/>
      <c r="G265" s="26"/>
      <c r="H265" s="26"/>
      <c r="I265" s="224"/>
      <c r="J265" s="95"/>
      <c r="K265" s="95"/>
      <c r="L265" s="95"/>
    </row>
    <row r="266" spans="2:12" ht="12.75" customHeight="1">
      <c r="B266" s="112">
        <f t="shared" si="4"/>
        <v>0</v>
      </c>
      <c r="C266" s="37"/>
      <c r="D266" s="47"/>
      <c r="E266" s="48"/>
      <c r="F266" s="48"/>
      <c r="G266" s="26"/>
      <c r="H266" s="26"/>
      <c r="I266" s="224"/>
      <c r="J266" s="95"/>
      <c r="K266" s="95"/>
      <c r="L266" s="95"/>
    </row>
    <row r="267" spans="2:12" ht="12.75" customHeight="1">
      <c r="B267" s="112">
        <f t="shared" ref="B267:B330" si="5">$C$2</f>
        <v>0</v>
      </c>
      <c r="C267" s="37"/>
      <c r="D267" s="47"/>
      <c r="E267" s="48"/>
      <c r="F267" s="48"/>
      <c r="G267" s="26"/>
      <c r="H267" s="26"/>
      <c r="I267" s="224"/>
      <c r="J267" s="95"/>
      <c r="K267" s="95"/>
      <c r="L267" s="95"/>
    </row>
    <row r="268" spans="2:12" ht="12.75" customHeight="1">
      <c r="B268" s="112">
        <f t="shared" si="5"/>
        <v>0</v>
      </c>
      <c r="C268" s="37"/>
      <c r="D268" s="47"/>
      <c r="E268" s="48"/>
      <c r="F268" s="48"/>
      <c r="G268" s="26"/>
      <c r="H268" s="26"/>
      <c r="I268" s="224"/>
      <c r="J268" s="95"/>
      <c r="K268" s="95"/>
      <c r="L268" s="95"/>
    </row>
    <row r="269" spans="2:12" ht="12.75" customHeight="1">
      <c r="B269" s="112">
        <f t="shared" si="5"/>
        <v>0</v>
      </c>
      <c r="C269" s="37"/>
      <c r="D269" s="47"/>
      <c r="E269" s="48"/>
      <c r="F269" s="48"/>
      <c r="G269" s="26"/>
      <c r="H269" s="26"/>
      <c r="I269" s="224"/>
      <c r="J269" s="95"/>
      <c r="K269" s="95"/>
      <c r="L269" s="95"/>
    </row>
    <row r="270" spans="2:12" ht="12.75" customHeight="1">
      <c r="B270" s="112">
        <f t="shared" si="5"/>
        <v>0</v>
      </c>
      <c r="C270" s="37"/>
      <c r="D270" s="47"/>
      <c r="E270" s="48"/>
      <c r="F270" s="48"/>
      <c r="G270" s="26"/>
      <c r="H270" s="26"/>
      <c r="I270" s="224"/>
      <c r="J270" s="95"/>
      <c r="K270" s="95"/>
      <c r="L270" s="95"/>
    </row>
    <row r="271" spans="2:12" ht="12.75" customHeight="1">
      <c r="B271" s="112">
        <f t="shared" si="5"/>
        <v>0</v>
      </c>
      <c r="C271" s="37"/>
      <c r="D271" s="47"/>
      <c r="E271" s="48"/>
      <c r="F271" s="48"/>
      <c r="G271" s="26"/>
      <c r="H271" s="26"/>
      <c r="I271" s="224"/>
      <c r="J271" s="95"/>
      <c r="K271" s="95"/>
      <c r="L271" s="95"/>
    </row>
    <row r="272" spans="2:12" ht="12.75" customHeight="1">
      <c r="B272" s="112">
        <f t="shared" si="5"/>
        <v>0</v>
      </c>
      <c r="C272" s="37"/>
      <c r="D272" s="47"/>
      <c r="E272" s="48"/>
      <c r="F272" s="48"/>
      <c r="G272" s="26"/>
      <c r="H272" s="26"/>
      <c r="I272" s="224"/>
      <c r="J272" s="95"/>
      <c r="K272" s="95"/>
      <c r="L272" s="95"/>
    </row>
    <row r="273" spans="2:12" ht="12.75" customHeight="1">
      <c r="B273" s="112">
        <f t="shared" si="5"/>
        <v>0</v>
      </c>
      <c r="C273" s="37"/>
      <c r="D273" s="47"/>
      <c r="E273" s="48"/>
      <c r="F273" s="48"/>
      <c r="G273" s="26"/>
      <c r="H273" s="26"/>
      <c r="I273" s="224"/>
      <c r="J273" s="95"/>
      <c r="K273" s="95"/>
      <c r="L273" s="95"/>
    </row>
    <row r="274" spans="2:12" ht="12.75" customHeight="1">
      <c r="B274" s="112">
        <f t="shared" si="5"/>
        <v>0</v>
      </c>
      <c r="C274" s="37"/>
      <c r="D274" s="47"/>
      <c r="E274" s="48"/>
      <c r="F274" s="48"/>
      <c r="G274" s="26"/>
      <c r="H274" s="26"/>
      <c r="I274" s="224"/>
      <c r="J274" s="95"/>
      <c r="K274" s="95"/>
      <c r="L274" s="95"/>
    </row>
    <row r="275" spans="2:12" ht="12.75" customHeight="1">
      <c r="B275" s="112">
        <f t="shared" si="5"/>
        <v>0</v>
      </c>
      <c r="C275" s="37"/>
      <c r="D275" s="47"/>
      <c r="E275" s="48"/>
      <c r="F275" s="48"/>
      <c r="G275" s="26"/>
      <c r="H275" s="26"/>
      <c r="I275" s="224"/>
      <c r="J275" s="95"/>
      <c r="K275" s="95"/>
      <c r="L275" s="95"/>
    </row>
    <row r="276" spans="2:12" ht="12.75" customHeight="1">
      <c r="B276" s="112">
        <f t="shared" si="5"/>
        <v>0</v>
      </c>
      <c r="C276" s="37"/>
      <c r="D276" s="47"/>
      <c r="E276" s="48"/>
      <c r="F276" s="48"/>
      <c r="G276" s="26"/>
      <c r="H276" s="26"/>
      <c r="I276" s="224"/>
      <c r="J276" s="95"/>
      <c r="K276" s="95"/>
      <c r="L276" s="95"/>
    </row>
    <row r="277" spans="2:12" ht="12.75" customHeight="1">
      <c r="B277" s="112">
        <f t="shared" si="5"/>
        <v>0</v>
      </c>
      <c r="C277" s="37"/>
      <c r="D277" s="47"/>
      <c r="E277" s="48"/>
      <c r="F277" s="48"/>
      <c r="G277" s="26"/>
      <c r="H277" s="26"/>
      <c r="I277" s="224"/>
      <c r="J277" s="95"/>
      <c r="K277" s="95"/>
      <c r="L277" s="95"/>
    </row>
    <row r="278" spans="2:12" ht="12.75" customHeight="1">
      <c r="B278" s="112">
        <f t="shared" si="5"/>
        <v>0</v>
      </c>
      <c r="C278" s="37"/>
      <c r="D278" s="47"/>
      <c r="E278" s="48"/>
      <c r="F278" s="48"/>
      <c r="G278" s="26"/>
      <c r="H278" s="26"/>
      <c r="I278" s="224"/>
      <c r="J278" s="95"/>
      <c r="K278" s="95"/>
      <c r="L278" s="95"/>
    </row>
    <row r="279" spans="2:12" ht="12.75" customHeight="1">
      <c r="B279" s="112">
        <f t="shared" si="5"/>
        <v>0</v>
      </c>
      <c r="C279" s="37"/>
      <c r="D279" s="47"/>
      <c r="E279" s="48"/>
      <c r="F279" s="48"/>
      <c r="G279" s="26"/>
      <c r="H279" s="26"/>
      <c r="I279" s="224"/>
      <c r="J279" s="95"/>
      <c r="K279" s="95"/>
      <c r="L279" s="95"/>
    </row>
    <row r="280" spans="2:12" ht="12.75" customHeight="1">
      <c r="B280" s="112">
        <f t="shared" si="5"/>
        <v>0</v>
      </c>
      <c r="C280" s="37"/>
      <c r="D280" s="47"/>
      <c r="E280" s="48"/>
      <c r="F280" s="48"/>
      <c r="G280" s="26"/>
      <c r="H280" s="26"/>
      <c r="I280" s="224"/>
      <c r="J280" s="95"/>
      <c r="K280" s="95"/>
      <c r="L280" s="95"/>
    </row>
    <row r="281" spans="2:12" ht="12.75" customHeight="1">
      <c r="B281" s="112">
        <f t="shared" si="5"/>
        <v>0</v>
      </c>
      <c r="C281" s="37"/>
      <c r="D281" s="47"/>
      <c r="E281" s="48"/>
      <c r="F281" s="48"/>
      <c r="G281" s="26"/>
      <c r="H281" s="26"/>
      <c r="I281" s="224"/>
      <c r="J281" s="95"/>
      <c r="K281" s="95"/>
      <c r="L281" s="95"/>
    </row>
    <row r="282" spans="2:12" ht="12.75" customHeight="1">
      <c r="B282" s="112">
        <f t="shared" si="5"/>
        <v>0</v>
      </c>
      <c r="C282" s="37"/>
      <c r="D282" s="47"/>
      <c r="E282" s="48"/>
      <c r="F282" s="48"/>
      <c r="G282" s="26"/>
      <c r="H282" s="26"/>
      <c r="I282" s="224"/>
      <c r="J282" s="95"/>
      <c r="K282" s="95"/>
      <c r="L282" s="95"/>
    </row>
    <row r="283" spans="2:12" ht="12.75" customHeight="1">
      <c r="B283" s="112">
        <f t="shared" si="5"/>
        <v>0</v>
      </c>
      <c r="C283" s="37"/>
      <c r="D283" s="47"/>
      <c r="E283" s="48"/>
      <c r="F283" s="48"/>
      <c r="G283" s="26"/>
      <c r="H283" s="26"/>
      <c r="I283" s="224"/>
      <c r="J283" s="95"/>
      <c r="K283" s="95"/>
      <c r="L283" s="95"/>
    </row>
    <row r="284" spans="2:12" ht="12.75" customHeight="1">
      <c r="B284" s="112">
        <f t="shared" si="5"/>
        <v>0</v>
      </c>
      <c r="C284" s="37"/>
      <c r="D284" s="47"/>
      <c r="E284" s="48"/>
      <c r="F284" s="48"/>
      <c r="G284" s="26"/>
      <c r="H284" s="26"/>
      <c r="I284" s="224"/>
      <c r="J284" s="95"/>
      <c r="K284" s="95"/>
      <c r="L284" s="95"/>
    </row>
    <row r="285" spans="2:12" ht="12.75" customHeight="1">
      <c r="B285" s="112">
        <f t="shared" si="5"/>
        <v>0</v>
      </c>
      <c r="C285" s="37"/>
      <c r="D285" s="47"/>
      <c r="E285" s="48"/>
      <c r="F285" s="48"/>
      <c r="G285" s="26"/>
      <c r="H285" s="26"/>
      <c r="I285" s="224"/>
      <c r="J285" s="95"/>
      <c r="K285" s="95"/>
      <c r="L285" s="95"/>
    </row>
    <row r="286" spans="2:12" ht="12.75" customHeight="1">
      <c r="B286" s="112">
        <f t="shared" si="5"/>
        <v>0</v>
      </c>
      <c r="C286" s="37"/>
      <c r="D286" s="47"/>
      <c r="E286" s="48"/>
      <c r="F286" s="48"/>
      <c r="G286" s="26"/>
      <c r="H286" s="26"/>
      <c r="I286" s="224"/>
      <c r="J286" s="95"/>
      <c r="K286" s="95"/>
      <c r="L286" s="95"/>
    </row>
    <row r="287" spans="2:12" ht="12.75" customHeight="1">
      <c r="B287" s="112">
        <f t="shared" si="5"/>
        <v>0</v>
      </c>
      <c r="C287" s="37"/>
      <c r="D287" s="47"/>
      <c r="E287" s="48"/>
      <c r="F287" s="48"/>
      <c r="G287" s="26"/>
      <c r="H287" s="26"/>
      <c r="I287" s="224"/>
      <c r="J287" s="95"/>
      <c r="K287" s="95"/>
      <c r="L287" s="95"/>
    </row>
    <row r="288" spans="2:12" ht="12.75" customHeight="1">
      <c r="B288" s="112">
        <f t="shared" si="5"/>
        <v>0</v>
      </c>
      <c r="C288" s="37"/>
      <c r="D288" s="47"/>
      <c r="E288" s="48"/>
      <c r="F288" s="48"/>
      <c r="G288" s="26"/>
      <c r="H288" s="26"/>
      <c r="I288" s="224"/>
      <c r="J288" s="95"/>
      <c r="K288" s="95"/>
      <c r="L288" s="95"/>
    </row>
    <row r="289" spans="2:12" ht="12.75" customHeight="1">
      <c r="B289" s="112">
        <f t="shared" si="5"/>
        <v>0</v>
      </c>
      <c r="C289" s="37"/>
      <c r="D289" s="47"/>
      <c r="E289" s="48"/>
      <c r="F289" s="48"/>
      <c r="G289" s="26"/>
      <c r="H289" s="26"/>
      <c r="I289" s="224"/>
      <c r="J289" s="95"/>
      <c r="K289" s="95"/>
      <c r="L289" s="95"/>
    </row>
    <row r="290" spans="2:12" ht="12.75" customHeight="1">
      <c r="B290" s="112">
        <f t="shared" si="5"/>
        <v>0</v>
      </c>
      <c r="C290" s="37"/>
      <c r="D290" s="47"/>
      <c r="E290" s="48"/>
      <c r="F290" s="48"/>
      <c r="G290" s="26"/>
      <c r="H290" s="26"/>
      <c r="I290" s="224"/>
      <c r="J290" s="95"/>
      <c r="K290" s="95"/>
      <c r="L290" s="95"/>
    </row>
    <row r="291" spans="2:12" ht="12.75" customHeight="1">
      <c r="B291" s="112">
        <f t="shared" si="5"/>
        <v>0</v>
      </c>
      <c r="C291" s="37"/>
      <c r="D291" s="47"/>
      <c r="E291" s="48"/>
      <c r="F291" s="48"/>
      <c r="G291" s="26"/>
      <c r="H291" s="26"/>
      <c r="I291" s="224"/>
      <c r="J291" s="95"/>
      <c r="K291" s="95"/>
      <c r="L291" s="95"/>
    </row>
    <row r="292" spans="2:12" ht="12.75" customHeight="1">
      <c r="B292" s="112">
        <f t="shared" si="5"/>
        <v>0</v>
      </c>
      <c r="C292" s="37"/>
      <c r="D292" s="47"/>
      <c r="E292" s="48"/>
      <c r="F292" s="48"/>
      <c r="G292" s="26"/>
      <c r="H292" s="26"/>
      <c r="I292" s="224"/>
      <c r="J292" s="95"/>
      <c r="K292" s="95"/>
      <c r="L292" s="95"/>
    </row>
    <row r="293" spans="2:12" ht="12.75" customHeight="1">
      <c r="B293" s="112">
        <f t="shared" si="5"/>
        <v>0</v>
      </c>
      <c r="C293" s="37"/>
      <c r="D293" s="47"/>
      <c r="E293" s="48"/>
      <c r="F293" s="48"/>
      <c r="G293" s="26"/>
      <c r="H293" s="26"/>
      <c r="I293" s="224"/>
      <c r="J293" s="95"/>
      <c r="K293" s="95"/>
      <c r="L293" s="95"/>
    </row>
    <row r="294" spans="2:12" ht="12.75" customHeight="1">
      <c r="B294" s="112">
        <f t="shared" si="5"/>
        <v>0</v>
      </c>
      <c r="C294" s="37"/>
      <c r="D294" s="47"/>
      <c r="E294" s="48"/>
      <c r="F294" s="48"/>
      <c r="G294" s="26"/>
      <c r="H294" s="26"/>
      <c r="I294" s="224"/>
      <c r="J294" s="95"/>
      <c r="K294" s="95"/>
      <c r="L294" s="95"/>
    </row>
    <row r="295" spans="2:12" ht="12.75" customHeight="1">
      <c r="B295" s="112">
        <f t="shared" si="5"/>
        <v>0</v>
      </c>
      <c r="C295" s="37"/>
      <c r="D295" s="47"/>
      <c r="E295" s="48"/>
      <c r="F295" s="48"/>
      <c r="G295" s="26"/>
      <c r="H295" s="26"/>
      <c r="I295" s="224"/>
      <c r="J295" s="95"/>
      <c r="K295" s="95"/>
      <c r="L295" s="95"/>
    </row>
    <row r="296" spans="2:12" ht="12.75" customHeight="1">
      <c r="B296" s="112">
        <f t="shared" si="5"/>
        <v>0</v>
      </c>
      <c r="C296" s="37"/>
      <c r="D296" s="47"/>
      <c r="E296" s="48"/>
      <c r="F296" s="48"/>
      <c r="G296" s="26"/>
      <c r="H296" s="26"/>
      <c r="I296" s="224"/>
      <c r="J296" s="95"/>
      <c r="K296" s="95"/>
      <c r="L296" s="95"/>
    </row>
    <row r="297" spans="2:12" ht="12.75" customHeight="1">
      <c r="B297" s="112">
        <f t="shared" si="5"/>
        <v>0</v>
      </c>
      <c r="C297" s="37"/>
      <c r="D297" s="47"/>
      <c r="E297" s="48"/>
      <c r="F297" s="48"/>
      <c r="G297" s="26"/>
      <c r="H297" s="26"/>
      <c r="I297" s="224"/>
      <c r="J297" s="95"/>
      <c r="K297" s="95"/>
      <c r="L297" s="95"/>
    </row>
    <row r="298" spans="2:12" ht="12.75" customHeight="1">
      <c r="B298" s="112">
        <f t="shared" si="5"/>
        <v>0</v>
      </c>
      <c r="C298" s="37"/>
      <c r="D298" s="47"/>
      <c r="E298" s="48"/>
      <c r="F298" s="48"/>
      <c r="G298" s="26"/>
      <c r="H298" s="26"/>
      <c r="I298" s="224"/>
      <c r="J298" s="95"/>
      <c r="K298" s="95"/>
      <c r="L298" s="95"/>
    </row>
    <row r="299" spans="2:12" ht="12.75" customHeight="1">
      <c r="B299" s="112">
        <f t="shared" si="5"/>
        <v>0</v>
      </c>
      <c r="C299" s="37"/>
      <c r="D299" s="47"/>
      <c r="E299" s="48"/>
      <c r="F299" s="48"/>
      <c r="G299" s="26"/>
      <c r="H299" s="26"/>
      <c r="I299" s="224"/>
      <c r="J299" s="95"/>
      <c r="K299" s="95"/>
      <c r="L299" s="95"/>
    </row>
    <row r="300" spans="2:12" ht="12.75" customHeight="1">
      <c r="B300" s="112">
        <f t="shared" si="5"/>
        <v>0</v>
      </c>
      <c r="C300" s="37"/>
      <c r="D300" s="47"/>
      <c r="E300" s="48"/>
      <c r="F300" s="48"/>
      <c r="G300" s="26"/>
      <c r="H300" s="26"/>
      <c r="I300" s="224"/>
      <c r="J300" s="95"/>
      <c r="K300" s="95"/>
      <c r="L300" s="95"/>
    </row>
    <row r="301" spans="2:12" ht="12.75" customHeight="1">
      <c r="B301" s="112">
        <f t="shared" si="5"/>
        <v>0</v>
      </c>
      <c r="C301" s="37"/>
      <c r="D301" s="47"/>
      <c r="E301" s="48"/>
      <c r="F301" s="48"/>
      <c r="G301" s="26"/>
      <c r="H301" s="26"/>
      <c r="I301" s="224"/>
      <c r="J301" s="95"/>
      <c r="K301" s="95"/>
      <c r="L301" s="95"/>
    </row>
    <row r="302" spans="2:12" ht="12.75" customHeight="1">
      <c r="B302" s="112">
        <f t="shared" si="5"/>
        <v>0</v>
      </c>
      <c r="C302" s="37"/>
      <c r="D302" s="47"/>
      <c r="E302" s="48"/>
      <c r="F302" s="48"/>
      <c r="G302" s="26"/>
      <c r="H302" s="26"/>
      <c r="I302" s="224"/>
      <c r="J302" s="95"/>
      <c r="K302" s="95"/>
      <c r="L302" s="95"/>
    </row>
    <row r="303" spans="2:12" ht="12.75" customHeight="1">
      <c r="B303" s="112">
        <f t="shared" si="5"/>
        <v>0</v>
      </c>
      <c r="C303" s="37"/>
      <c r="D303" s="47"/>
      <c r="E303" s="48"/>
      <c r="F303" s="48"/>
      <c r="G303" s="26"/>
      <c r="H303" s="26"/>
      <c r="I303" s="224"/>
      <c r="J303" s="95"/>
      <c r="K303" s="95"/>
      <c r="L303" s="95"/>
    </row>
    <row r="304" spans="2:12" ht="12.75" customHeight="1">
      <c r="B304" s="112">
        <f t="shared" si="5"/>
        <v>0</v>
      </c>
      <c r="C304" s="37"/>
      <c r="D304" s="47"/>
      <c r="E304" s="48"/>
      <c r="F304" s="48"/>
      <c r="G304" s="26"/>
      <c r="H304" s="26"/>
      <c r="I304" s="224"/>
      <c r="J304" s="95"/>
      <c r="K304" s="95"/>
      <c r="L304" s="95"/>
    </row>
    <row r="305" spans="2:12" ht="12.75" customHeight="1">
      <c r="B305" s="112">
        <f t="shared" si="5"/>
        <v>0</v>
      </c>
      <c r="C305" s="37"/>
      <c r="D305" s="47"/>
      <c r="E305" s="48"/>
      <c r="F305" s="48"/>
      <c r="G305" s="26"/>
      <c r="H305" s="26"/>
      <c r="I305" s="224"/>
      <c r="J305" s="95"/>
      <c r="K305" s="95"/>
      <c r="L305" s="95"/>
    </row>
    <row r="306" spans="2:12" ht="12.75" customHeight="1">
      <c r="B306" s="112">
        <f t="shared" si="5"/>
        <v>0</v>
      </c>
      <c r="C306" s="37"/>
      <c r="D306" s="47"/>
      <c r="E306" s="48"/>
      <c r="F306" s="48"/>
      <c r="G306" s="26"/>
      <c r="H306" s="26"/>
      <c r="I306" s="224"/>
      <c r="J306" s="95"/>
      <c r="K306" s="95"/>
      <c r="L306" s="95"/>
    </row>
    <row r="307" spans="2:12" ht="12.75" customHeight="1">
      <c r="B307" s="112">
        <f t="shared" si="5"/>
        <v>0</v>
      </c>
      <c r="C307" s="37"/>
      <c r="D307" s="47"/>
      <c r="E307" s="48"/>
      <c r="F307" s="48"/>
      <c r="G307" s="26"/>
      <c r="H307" s="26"/>
      <c r="I307" s="224"/>
      <c r="J307" s="95"/>
      <c r="K307" s="95"/>
      <c r="L307" s="95"/>
    </row>
    <row r="308" spans="2:12" ht="12.75" customHeight="1">
      <c r="B308" s="112">
        <f t="shared" si="5"/>
        <v>0</v>
      </c>
      <c r="C308" s="37"/>
      <c r="D308" s="47"/>
      <c r="E308" s="48"/>
      <c r="F308" s="48"/>
      <c r="G308" s="26"/>
      <c r="H308" s="26"/>
      <c r="I308" s="224"/>
      <c r="J308" s="95"/>
      <c r="K308" s="95"/>
      <c r="L308" s="95"/>
    </row>
    <row r="309" spans="2:12" ht="12.75" customHeight="1">
      <c r="B309" s="112">
        <f t="shared" si="5"/>
        <v>0</v>
      </c>
      <c r="C309" s="37"/>
      <c r="D309" s="47"/>
      <c r="E309" s="48"/>
      <c r="F309" s="48"/>
      <c r="G309" s="26"/>
      <c r="H309" s="26"/>
      <c r="I309" s="224"/>
      <c r="J309" s="95"/>
      <c r="K309" s="95"/>
      <c r="L309" s="95"/>
    </row>
    <row r="310" spans="2:12" ht="12.75" customHeight="1">
      <c r="B310" s="112">
        <f t="shared" si="5"/>
        <v>0</v>
      </c>
      <c r="C310" s="37"/>
      <c r="D310" s="47"/>
      <c r="E310" s="48"/>
      <c r="F310" s="48"/>
      <c r="G310" s="26"/>
      <c r="H310" s="26"/>
      <c r="I310" s="224"/>
      <c r="J310" s="95"/>
      <c r="K310" s="95"/>
      <c r="L310" s="95"/>
    </row>
    <row r="311" spans="2:12" ht="12.75" customHeight="1">
      <c r="B311" s="112">
        <f t="shared" si="5"/>
        <v>0</v>
      </c>
      <c r="C311" s="37"/>
      <c r="D311" s="47"/>
      <c r="E311" s="48"/>
      <c r="F311" s="48"/>
      <c r="G311" s="26"/>
      <c r="H311" s="26"/>
      <c r="I311" s="224"/>
      <c r="J311" s="95"/>
      <c r="K311" s="95"/>
      <c r="L311" s="95"/>
    </row>
    <row r="312" spans="2:12" ht="12.75" customHeight="1">
      <c r="B312" s="112">
        <f t="shared" si="5"/>
        <v>0</v>
      </c>
      <c r="C312" s="37"/>
      <c r="D312" s="47"/>
      <c r="E312" s="48"/>
      <c r="F312" s="48"/>
      <c r="G312" s="26"/>
      <c r="H312" s="26"/>
      <c r="I312" s="224"/>
      <c r="J312" s="95"/>
      <c r="K312" s="95"/>
      <c r="L312" s="95"/>
    </row>
    <row r="313" spans="2:12" ht="12.75" customHeight="1">
      <c r="B313" s="112">
        <f t="shared" si="5"/>
        <v>0</v>
      </c>
      <c r="C313" s="37"/>
      <c r="D313" s="47"/>
      <c r="E313" s="48"/>
      <c r="F313" s="48"/>
      <c r="G313" s="26"/>
      <c r="H313" s="26"/>
      <c r="I313" s="224"/>
      <c r="J313" s="95"/>
      <c r="K313" s="95"/>
      <c r="L313" s="95"/>
    </row>
    <row r="314" spans="2:12" ht="12.75" customHeight="1">
      <c r="B314" s="112">
        <f t="shared" si="5"/>
        <v>0</v>
      </c>
      <c r="C314" s="37"/>
      <c r="D314" s="47"/>
      <c r="E314" s="48"/>
      <c r="F314" s="48"/>
      <c r="G314" s="26"/>
      <c r="H314" s="26"/>
      <c r="I314" s="224"/>
      <c r="J314" s="95"/>
      <c r="K314" s="95"/>
      <c r="L314" s="95"/>
    </row>
    <row r="315" spans="2:12" ht="12.75" customHeight="1">
      <c r="B315" s="112">
        <f t="shared" si="5"/>
        <v>0</v>
      </c>
      <c r="C315" s="37"/>
      <c r="D315" s="47"/>
      <c r="E315" s="48"/>
      <c r="F315" s="48"/>
      <c r="G315" s="26"/>
      <c r="H315" s="26"/>
      <c r="I315" s="224"/>
      <c r="J315" s="95"/>
      <c r="K315" s="95"/>
      <c r="L315" s="95"/>
    </row>
    <row r="316" spans="2:12" ht="12.75" customHeight="1">
      <c r="B316" s="112">
        <f t="shared" si="5"/>
        <v>0</v>
      </c>
      <c r="C316" s="37"/>
      <c r="D316" s="47"/>
      <c r="E316" s="48"/>
      <c r="F316" s="48"/>
      <c r="G316" s="26"/>
      <c r="H316" s="26"/>
      <c r="I316" s="224"/>
      <c r="J316" s="95"/>
      <c r="K316" s="95"/>
      <c r="L316" s="95"/>
    </row>
    <row r="317" spans="2:12" ht="12.75" customHeight="1">
      <c r="B317" s="112">
        <f t="shared" si="5"/>
        <v>0</v>
      </c>
      <c r="C317" s="37"/>
      <c r="D317" s="47"/>
      <c r="E317" s="48"/>
      <c r="F317" s="48"/>
      <c r="G317" s="26"/>
      <c r="H317" s="26"/>
      <c r="I317" s="224"/>
      <c r="J317" s="95"/>
      <c r="K317" s="95"/>
      <c r="L317" s="95"/>
    </row>
    <row r="318" spans="2:12" ht="12.75" customHeight="1">
      <c r="B318" s="112">
        <f t="shared" si="5"/>
        <v>0</v>
      </c>
      <c r="C318" s="37"/>
      <c r="D318" s="47"/>
      <c r="E318" s="48"/>
      <c r="F318" s="48"/>
      <c r="G318" s="26"/>
      <c r="H318" s="26"/>
      <c r="I318" s="224"/>
      <c r="J318" s="95"/>
      <c r="K318" s="95"/>
      <c r="L318" s="95"/>
    </row>
    <row r="319" spans="2:12" ht="12.75" customHeight="1">
      <c r="B319" s="112">
        <f t="shared" si="5"/>
        <v>0</v>
      </c>
      <c r="C319" s="37"/>
      <c r="D319" s="47"/>
      <c r="E319" s="48"/>
      <c r="F319" s="48"/>
      <c r="G319" s="26"/>
      <c r="H319" s="26"/>
      <c r="I319" s="224"/>
      <c r="J319" s="95"/>
      <c r="K319" s="95"/>
      <c r="L319" s="95"/>
    </row>
    <row r="320" spans="2:12" ht="12.75" customHeight="1">
      <c r="B320" s="112">
        <f t="shared" si="5"/>
        <v>0</v>
      </c>
      <c r="C320" s="37"/>
      <c r="D320" s="47"/>
      <c r="E320" s="48"/>
      <c r="F320" s="48"/>
      <c r="G320" s="26"/>
      <c r="H320" s="26"/>
      <c r="I320" s="224"/>
      <c r="J320" s="95"/>
      <c r="K320" s="95"/>
      <c r="L320" s="95"/>
    </row>
    <row r="321" spans="2:12" ht="12.75" customHeight="1">
      <c r="B321" s="112">
        <f t="shared" si="5"/>
        <v>0</v>
      </c>
      <c r="C321" s="37"/>
      <c r="D321" s="47"/>
      <c r="E321" s="48"/>
      <c r="F321" s="48"/>
      <c r="G321" s="26"/>
      <c r="H321" s="26"/>
      <c r="I321" s="224"/>
      <c r="J321" s="95"/>
      <c r="K321" s="95"/>
      <c r="L321" s="95"/>
    </row>
    <row r="322" spans="2:12" ht="12.75" customHeight="1">
      <c r="B322" s="112">
        <f t="shared" si="5"/>
        <v>0</v>
      </c>
      <c r="C322" s="37"/>
      <c r="D322" s="47"/>
      <c r="E322" s="48"/>
      <c r="F322" s="48"/>
      <c r="G322" s="26"/>
      <c r="H322" s="26"/>
      <c r="I322" s="224"/>
      <c r="J322" s="95"/>
      <c r="K322" s="95"/>
      <c r="L322" s="95"/>
    </row>
    <row r="323" spans="2:12" ht="12.75" customHeight="1">
      <c r="B323" s="112">
        <f t="shared" si="5"/>
        <v>0</v>
      </c>
      <c r="C323" s="37"/>
      <c r="D323" s="47"/>
      <c r="E323" s="48"/>
      <c r="F323" s="48"/>
      <c r="G323" s="26"/>
      <c r="H323" s="26"/>
      <c r="I323" s="224"/>
      <c r="J323" s="95"/>
      <c r="K323" s="95"/>
      <c r="L323" s="95"/>
    </row>
    <row r="324" spans="2:12" ht="12.75" customHeight="1">
      <c r="B324" s="112">
        <f t="shared" si="5"/>
        <v>0</v>
      </c>
      <c r="C324" s="37"/>
      <c r="D324" s="47"/>
      <c r="E324" s="48"/>
      <c r="F324" s="48"/>
      <c r="G324" s="26"/>
      <c r="H324" s="26"/>
      <c r="I324" s="224"/>
      <c r="J324" s="95"/>
      <c r="K324" s="95"/>
      <c r="L324" s="95"/>
    </row>
    <row r="325" spans="2:12" ht="12.75" customHeight="1">
      <c r="B325" s="112">
        <f t="shared" si="5"/>
        <v>0</v>
      </c>
      <c r="C325" s="37"/>
      <c r="D325" s="47"/>
      <c r="E325" s="48"/>
      <c r="F325" s="48"/>
      <c r="G325" s="26"/>
      <c r="H325" s="26"/>
      <c r="I325" s="224"/>
      <c r="J325" s="95"/>
      <c r="K325" s="95"/>
      <c r="L325" s="95"/>
    </row>
    <row r="326" spans="2:12" ht="12.75" customHeight="1">
      <c r="B326" s="112">
        <f t="shared" si="5"/>
        <v>0</v>
      </c>
      <c r="C326" s="37"/>
      <c r="D326" s="47"/>
      <c r="E326" s="48"/>
      <c r="F326" s="48"/>
      <c r="G326" s="26"/>
      <c r="H326" s="26"/>
      <c r="I326" s="224"/>
      <c r="J326" s="95"/>
      <c r="K326" s="95"/>
      <c r="L326" s="95"/>
    </row>
    <row r="327" spans="2:12" ht="12.75" customHeight="1">
      <c r="B327" s="112">
        <f t="shared" si="5"/>
        <v>0</v>
      </c>
      <c r="C327" s="37"/>
      <c r="D327" s="47"/>
      <c r="E327" s="48"/>
      <c r="F327" s="48"/>
      <c r="G327" s="26"/>
      <c r="H327" s="26"/>
      <c r="I327" s="224"/>
      <c r="J327" s="95"/>
      <c r="K327" s="95"/>
      <c r="L327" s="95"/>
    </row>
    <row r="328" spans="2:12" ht="12.75" customHeight="1">
      <c r="B328" s="112">
        <f t="shared" si="5"/>
        <v>0</v>
      </c>
      <c r="C328" s="37"/>
      <c r="D328" s="47"/>
      <c r="E328" s="48"/>
      <c r="F328" s="48"/>
      <c r="G328" s="26"/>
      <c r="H328" s="26"/>
      <c r="I328" s="224"/>
      <c r="J328" s="95"/>
      <c r="K328" s="95"/>
      <c r="L328" s="95"/>
    </row>
    <row r="329" spans="2:12" ht="12.75" customHeight="1">
      <c r="B329" s="112">
        <f t="shared" si="5"/>
        <v>0</v>
      </c>
      <c r="C329" s="37"/>
      <c r="D329" s="47"/>
      <c r="E329" s="48"/>
      <c r="F329" s="48"/>
      <c r="G329" s="26"/>
      <c r="H329" s="26"/>
      <c r="I329" s="224"/>
      <c r="J329" s="95"/>
      <c r="K329" s="95"/>
      <c r="L329" s="95"/>
    </row>
    <row r="330" spans="2:12" ht="12.75" customHeight="1">
      <c r="B330" s="112">
        <f t="shared" si="5"/>
        <v>0</v>
      </c>
      <c r="C330" s="37"/>
      <c r="D330" s="47"/>
      <c r="E330" s="48"/>
      <c r="F330" s="48"/>
      <c r="G330" s="26"/>
      <c r="H330" s="26"/>
      <c r="I330" s="224"/>
      <c r="J330" s="95"/>
      <c r="K330" s="95"/>
      <c r="L330" s="95"/>
    </row>
    <row r="331" spans="2:12" ht="12.75" customHeight="1">
      <c r="B331" s="112">
        <f t="shared" ref="B331:B394" si="6">$C$2</f>
        <v>0</v>
      </c>
      <c r="C331" s="37"/>
      <c r="D331" s="47"/>
      <c r="E331" s="48"/>
      <c r="F331" s="48"/>
      <c r="G331" s="26"/>
      <c r="H331" s="26"/>
      <c r="I331" s="224"/>
      <c r="J331" s="95"/>
      <c r="K331" s="95"/>
      <c r="L331" s="95"/>
    </row>
    <row r="332" spans="2:12" ht="12.75" customHeight="1">
      <c r="B332" s="112">
        <f t="shared" si="6"/>
        <v>0</v>
      </c>
      <c r="C332" s="37"/>
      <c r="D332" s="47"/>
      <c r="E332" s="48"/>
      <c r="F332" s="48"/>
      <c r="G332" s="26"/>
      <c r="H332" s="26"/>
      <c r="I332" s="224"/>
      <c r="J332" s="95"/>
      <c r="K332" s="95"/>
      <c r="L332" s="95"/>
    </row>
    <row r="333" spans="2:12" ht="12.75" customHeight="1">
      <c r="B333" s="112">
        <f t="shared" si="6"/>
        <v>0</v>
      </c>
      <c r="C333" s="37"/>
      <c r="D333" s="47"/>
      <c r="E333" s="48"/>
      <c r="F333" s="48"/>
      <c r="G333" s="26"/>
      <c r="H333" s="26"/>
      <c r="I333" s="224"/>
      <c r="J333" s="95"/>
      <c r="K333" s="95"/>
      <c r="L333" s="95"/>
    </row>
    <row r="334" spans="2:12" ht="12.75" customHeight="1">
      <c r="B334" s="112">
        <f t="shared" si="6"/>
        <v>0</v>
      </c>
      <c r="C334" s="37"/>
      <c r="D334" s="47"/>
      <c r="E334" s="48"/>
      <c r="F334" s="48"/>
      <c r="G334" s="26"/>
      <c r="H334" s="26"/>
      <c r="I334" s="224"/>
      <c r="J334" s="95"/>
      <c r="K334" s="95"/>
      <c r="L334" s="95"/>
    </row>
    <row r="335" spans="2:12" ht="12.75" customHeight="1">
      <c r="B335" s="112">
        <f t="shared" si="6"/>
        <v>0</v>
      </c>
      <c r="C335" s="37"/>
      <c r="D335" s="47"/>
      <c r="E335" s="48"/>
      <c r="F335" s="48"/>
      <c r="G335" s="26"/>
      <c r="H335" s="26"/>
      <c r="I335" s="224"/>
      <c r="J335" s="95"/>
      <c r="K335" s="95"/>
      <c r="L335" s="95"/>
    </row>
    <row r="336" spans="2:12" ht="12.75" customHeight="1">
      <c r="B336" s="112">
        <f t="shared" si="6"/>
        <v>0</v>
      </c>
      <c r="C336" s="37"/>
      <c r="D336" s="47"/>
      <c r="E336" s="48"/>
      <c r="F336" s="48"/>
      <c r="G336" s="26"/>
      <c r="H336" s="26"/>
      <c r="I336" s="224"/>
      <c r="J336" s="95"/>
      <c r="K336" s="95"/>
      <c r="L336" s="95"/>
    </row>
    <row r="337" spans="2:12" ht="12.75" customHeight="1">
      <c r="B337" s="112">
        <f t="shared" si="6"/>
        <v>0</v>
      </c>
      <c r="C337" s="37"/>
      <c r="D337" s="47"/>
      <c r="E337" s="48"/>
      <c r="F337" s="48"/>
      <c r="G337" s="26"/>
      <c r="H337" s="26"/>
      <c r="I337" s="224"/>
      <c r="J337" s="95"/>
      <c r="K337" s="95"/>
      <c r="L337" s="95"/>
    </row>
    <row r="338" spans="2:12" ht="12.75" customHeight="1">
      <c r="B338" s="112">
        <f t="shared" si="6"/>
        <v>0</v>
      </c>
      <c r="C338" s="37"/>
      <c r="D338" s="47"/>
      <c r="E338" s="48"/>
      <c r="F338" s="48"/>
      <c r="G338" s="26"/>
      <c r="H338" s="26"/>
      <c r="I338" s="224"/>
      <c r="J338" s="95"/>
      <c r="K338" s="95"/>
      <c r="L338" s="95"/>
    </row>
    <row r="339" spans="2:12" ht="12.75" customHeight="1">
      <c r="B339" s="112">
        <f t="shared" si="6"/>
        <v>0</v>
      </c>
      <c r="C339" s="37"/>
      <c r="D339" s="47"/>
      <c r="E339" s="48"/>
      <c r="F339" s="48"/>
      <c r="G339" s="26"/>
      <c r="H339" s="26"/>
      <c r="I339" s="224"/>
      <c r="J339" s="95"/>
      <c r="K339" s="95"/>
      <c r="L339" s="95"/>
    </row>
    <row r="340" spans="2:12" ht="12.75" customHeight="1">
      <c r="B340" s="112">
        <f t="shared" si="6"/>
        <v>0</v>
      </c>
      <c r="C340" s="37"/>
      <c r="D340" s="47"/>
      <c r="E340" s="48"/>
      <c r="F340" s="48"/>
      <c r="G340" s="26"/>
      <c r="H340" s="26"/>
      <c r="I340" s="224"/>
      <c r="J340" s="95"/>
      <c r="K340" s="95"/>
      <c r="L340" s="95"/>
    </row>
    <row r="341" spans="2:12" ht="12.75" customHeight="1">
      <c r="B341" s="112">
        <f t="shared" si="6"/>
        <v>0</v>
      </c>
      <c r="C341" s="37"/>
      <c r="D341" s="47"/>
      <c r="E341" s="48"/>
      <c r="F341" s="48"/>
      <c r="G341" s="26"/>
      <c r="H341" s="26"/>
      <c r="I341" s="224"/>
      <c r="J341" s="95"/>
      <c r="K341" s="95"/>
      <c r="L341" s="95"/>
    </row>
    <row r="342" spans="2:12" ht="12.75" customHeight="1">
      <c r="B342" s="112">
        <f t="shared" si="6"/>
        <v>0</v>
      </c>
      <c r="C342" s="37"/>
      <c r="D342" s="47"/>
      <c r="E342" s="48"/>
      <c r="F342" s="48"/>
      <c r="G342" s="26"/>
      <c r="H342" s="26"/>
      <c r="I342" s="224"/>
      <c r="J342" s="95"/>
      <c r="K342" s="95"/>
      <c r="L342" s="95"/>
    </row>
    <row r="343" spans="2:12" ht="12.75" customHeight="1">
      <c r="B343" s="112">
        <f t="shared" si="6"/>
        <v>0</v>
      </c>
      <c r="C343" s="37"/>
      <c r="D343" s="47"/>
      <c r="E343" s="48"/>
      <c r="F343" s="48"/>
      <c r="G343" s="26"/>
      <c r="H343" s="26"/>
      <c r="I343" s="224"/>
      <c r="J343" s="95"/>
      <c r="K343" s="95"/>
      <c r="L343" s="95"/>
    </row>
    <row r="344" spans="2:12" ht="12.75" customHeight="1">
      <c r="B344" s="112">
        <f t="shared" si="6"/>
        <v>0</v>
      </c>
      <c r="C344" s="37"/>
      <c r="D344" s="47"/>
      <c r="E344" s="48"/>
      <c r="F344" s="48"/>
      <c r="G344" s="26"/>
      <c r="H344" s="26"/>
      <c r="I344" s="224"/>
      <c r="J344" s="95"/>
      <c r="K344" s="95"/>
      <c r="L344" s="95"/>
    </row>
    <row r="345" spans="2:12" ht="12.75" customHeight="1">
      <c r="B345" s="112">
        <f t="shared" si="6"/>
        <v>0</v>
      </c>
      <c r="C345" s="37"/>
      <c r="D345" s="47"/>
      <c r="E345" s="48"/>
      <c r="F345" s="48"/>
      <c r="G345" s="26"/>
      <c r="H345" s="26"/>
      <c r="I345" s="224"/>
      <c r="J345" s="95"/>
      <c r="K345" s="95"/>
      <c r="L345" s="95"/>
    </row>
    <row r="346" spans="2:12" ht="12.75" customHeight="1">
      <c r="B346" s="112">
        <f t="shared" si="6"/>
        <v>0</v>
      </c>
      <c r="C346" s="37"/>
      <c r="D346" s="47"/>
      <c r="E346" s="48"/>
      <c r="F346" s="48"/>
      <c r="G346" s="26"/>
      <c r="H346" s="26"/>
      <c r="I346" s="224"/>
      <c r="J346" s="95"/>
      <c r="K346" s="95"/>
      <c r="L346" s="95"/>
    </row>
    <row r="347" spans="2:12" ht="12.75" customHeight="1">
      <c r="B347" s="112">
        <f t="shared" si="6"/>
        <v>0</v>
      </c>
      <c r="C347" s="37"/>
      <c r="D347" s="47"/>
      <c r="E347" s="48"/>
      <c r="F347" s="48"/>
      <c r="G347" s="26"/>
      <c r="H347" s="26"/>
      <c r="I347" s="224"/>
      <c r="J347" s="95"/>
      <c r="K347" s="95"/>
      <c r="L347" s="95"/>
    </row>
    <row r="348" spans="2:12" ht="12.75" customHeight="1">
      <c r="B348" s="112">
        <f t="shared" si="6"/>
        <v>0</v>
      </c>
      <c r="C348" s="37"/>
      <c r="D348" s="47"/>
      <c r="E348" s="48"/>
      <c r="F348" s="48"/>
      <c r="G348" s="26"/>
      <c r="H348" s="26"/>
      <c r="I348" s="224"/>
      <c r="J348" s="95"/>
      <c r="K348" s="95"/>
      <c r="L348" s="95"/>
    </row>
    <row r="349" spans="2:12" ht="12.75" customHeight="1">
      <c r="B349" s="112">
        <f t="shared" si="6"/>
        <v>0</v>
      </c>
      <c r="C349" s="37"/>
      <c r="D349" s="47"/>
      <c r="E349" s="48"/>
      <c r="F349" s="48"/>
      <c r="G349" s="26"/>
      <c r="H349" s="26"/>
      <c r="I349" s="224"/>
      <c r="J349" s="95"/>
      <c r="K349" s="95"/>
      <c r="L349" s="95"/>
    </row>
    <row r="350" spans="2:12" ht="12.75" customHeight="1">
      <c r="B350" s="112">
        <f t="shared" si="6"/>
        <v>0</v>
      </c>
      <c r="C350" s="37"/>
      <c r="D350" s="47"/>
      <c r="E350" s="48"/>
      <c r="F350" s="48"/>
      <c r="G350" s="26"/>
      <c r="H350" s="26"/>
      <c r="I350" s="224"/>
      <c r="J350" s="95"/>
      <c r="K350" s="95"/>
      <c r="L350" s="95"/>
    </row>
    <row r="351" spans="2:12" ht="12.75" customHeight="1">
      <c r="B351" s="112">
        <f t="shared" si="6"/>
        <v>0</v>
      </c>
      <c r="C351" s="37"/>
      <c r="D351" s="47"/>
      <c r="E351" s="48"/>
      <c r="F351" s="48"/>
      <c r="G351" s="26"/>
      <c r="H351" s="26"/>
      <c r="I351" s="224"/>
      <c r="J351" s="95"/>
      <c r="K351" s="95"/>
      <c r="L351" s="95"/>
    </row>
    <row r="352" spans="2:12" ht="12.75" customHeight="1">
      <c r="B352" s="112">
        <f t="shared" si="6"/>
        <v>0</v>
      </c>
      <c r="C352" s="37"/>
      <c r="D352" s="47"/>
      <c r="E352" s="48"/>
      <c r="F352" s="48"/>
      <c r="G352" s="26"/>
      <c r="H352" s="26"/>
      <c r="I352" s="224"/>
      <c r="J352" s="95"/>
      <c r="K352" s="95"/>
      <c r="L352" s="95"/>
    </row>
    <row r="353" spans="2:12" ht="12.75" customHeight="1">
      <c r="B353" s="112">
        <f t="shared" si="6"/>
        <v>0</v>
      </c>
      <c r="C353" s="37"/>
      <c r="D353" s="47"/>
      <c r="E353" s="48"/>
      <c r="F353" s="48"/>
      <c r="G353" s="26"/>
      <c r="H353" s="26"/>
      <c r="I353" s="224"/>
      <c r="J353" s="95"/>
      <c r="K353" s="95"/>
      <c r="L353" s="95"/>
    </row>
    <row r="354" spans="2:12" ht="12.75" customHeight="1">
      <c r="B354" s="112">
        <f t="shared" si="6"/>
        <v>0</v>
      </c>
      <c r="C354" s="37"/>
      <c r="D354" s="47"/>
      <c r="E354" s="48"/>
      <c r="F354" s="48"/>
      <c r="G354" s="26"/>
      <c r="H354" s="26"/>
      <c r="I354" s="224"/>
      <c r="J354" s="95"/>
      <c r="K354" s="95"/>
      <c r="L354" s="95"/>
    </row>
    <row r="355" spans="2:12" ht="12.75" customHeight="1">
      <c r="B355" s="112">
        <f t="shared" si="6"/>
        <v>0</v>
      </c>
      <c r="C355" s="37"/>
      <c r="D355" s="47"/>
      <c r="E355" s="48"/>
      <c r="F355" s="48"/>
      <c r="G355" s="26"/>
      <c r="H355" s="26"/>
      <c r="I355" s="224"/>
      <c r="J355" s="95"/>
      <c r="K355" s="95"/>
      <c r="L355" s="95"/>
    </row>
    <row r="356" spans="2:12" ht="12.75" customHeight="1">
      <c r="B356" s="112">
        <f t="shared" si="6"/>
        <v>0</v>
      </c>
      <c r="C356" s="37"/>
      <c r="D356" s="47"/>
      <c r="E356" s="48"/>
      <c r="F356" s="48"/>
      <c r="G356" s="26"/>
      <c r="H356" s="26"/>
      <c r="I356" s="224"/>
      <c r="J356" s="95"/>
      <c r="K356" s="95"/>
      <c r="L356" s="95"/>
    </row>
    <row r="357" spans="2:12" ht="12.75" customHeight="1">
      <c r="B357" s="112">
        <f t="shared" si="6"/>
        <v>0</v>
      </c>
      <c r="C357" s="37"/>
      <c r="D357" s="47"/>
      <c r="E357" s="48"/>
      <c r="F357" s="48"/>
      <c r="G357" s="26"/>
      <c r="H357" s="26"/>
      <c r="I357" s="224"/>
      <c r="J357" s="95"/>
      <c r="K357" s="95"/>
      <c r="L357" s="95"/>
    </row>
    <row r="358" spans="2:12" ht="12.75" customHeight="1">
      <c r="B358" s="112">
        <f t="shared" si="6"/>
        <v>0</v>
      </c>
      <c r="C358" s="37"/>
      <c r="D358" s="47"/>
      <c r="E358" s="48"/>
      <c r="F358" s="48"/>
      <c r="G358" s="26"/>
      <c r="H358" s="26"/>
      <c r="I358" s="224"/>
      <c r="J358" s="95"/>
      <c r="K358" s="95"/>
      <c r="L358" s="95"/>
    </row>
    <row r="359" spans="2:12" ht="12.75" customHeight="1">
      <c r="B359" s="112">
        <f t="shared" si="6"/>
        <v>0</v>
      </c>
      <c r="C359" s="37"/>
      <c r="D359" s="47"/>
      <c r="E359" s="48"/>
      <c r="F359" s="48"/>
      <c r="G359" s="26"/>
      <c r="H359" s="26"/>
      <c r="I359" s="224"/>
      <c r="J359" s="95"/>
      <c r="K359" s="95"/>
      <c r="L359" s="95"/>
    </row>
    <row r="360" spans="2:12" ht="12.75" customHeight="1">
      <c r="B360" s="112">
        <f t="shared" si="6"/>
        <v>0</v>
      </c>
      <c r="C360" s="37"/>
      <c r="D360" s="47"/>
      <c r="E360" s="48"/>
      <c r="F360" s="48"/>
      <c r="G360" s="26"/>
      <c r="H360" s="26"/>
      <c r="I360" s="224"/>
      <c r="J360" s="95"/>
      <c r="K360" s="95"/>
      <c r="L360" s="95"/>
    </row>
    <row r="361" spans="2:12" ht="12.75" customHeight="1">
      <c r="B361" s="112">
        <f t="shared" si="6"/>
        <v>0</v>
      </c>
      <c r="C361" s="37"/>
      <c r="D361" s="47"/>
      <c r="E361" s="48"/>
      <c r="F361" s="48"/>
      <c r="G361" s="26"/>
      <c r="H361" s="26"/>
      <c r="I361" s="224"/>
      <c r="J361" s="95"/>
      <c r="K361" s="95"/>
      <c r="L361" s="95"/>
    </row>
    <row r="362" spans="2:12" ht="12.75" customHeight="1">
      <c r="B362" s="112">
        <f t="shared" si="6"/>
        <v>0</v>
      </c>
      <c r="C362" s="37"/>
      <c r="D362" s="47"/>
      <c r="E362" s="48"/>
      <c r="F362" s="48"/>
      <c r="G362" s="26"/>
      <c r="H362" s="26"/>
      <c r="I362" s="224"/>
      <c r="J362" s="95"/>
      <c r="K362" s="95"/>
      <c r="L362" s="95"/>
    </row>
    <row r="363" spans="2:12" ht="12.75" customHeight="1">
      <c r="B363" s="112">
        <f t="shared" si="6"/>
        <v>0</v>
      </c>
      <c r="C363" s="37"/>
      <c r="D363" s="47"/>
      <c r="E363" s="48"/>
      <c r="F363" s="48"/>
      <c r="G363" s="26"/>
      <c r="H363" s="26"/>
      <c r="I363" s="224"/>
      <c r="J363" s="95"/>
      <c r="K363" s="95"/>
      <c r="L363" s="95"/>
    </row>
    <row r="364" spans="2:12" ht="12.75" customHeight="1">
      <c r="B364" s="112">
        <f t="shared" si="6"/>
        <v>0</v>
      </c>
      <c r="C364" s="37"/>
      <c r="D364" s="47"/>
      <c r="E364" s="48"/>
      <c r="F364" s="48"/>
      <c r="G364" s="26"/>
      <c r="H364" s="26"/>
      <c r="I364" s="224"/>
      <c r="J364" s="95"/>
      <c r="K364" s="95"/>
      <c r="L364" s="95"/>
    </row>
    <row r="365" spans="2:12" ht="12.75" customHeight="1">
      <c r="B365" s="112">
        <f t="shared" si="6"/>
        <v>0</v>
      </c>
      <c r="C365" s="37"/>
      <c r="D365" s="47"/>
      <c r="E365" s="48"/>
      <c r="F365" s="48"/>
      <c r="G365" s="26"/>
      <c r="H365" s="26"/>
      <c r="I365" s="224"/>
      <c r="J365" s="95"/>
      <c r="K365" s="95"/>
      <c r="L365" s="95"/>
    </row>
    <row r="366" spans="2:12" ht="12.75" customHeight="1">
      <c r="B366" s="112">
        <f t="shared" si="6"/>
        <v>0</v>
      </c>
      <c r="C366" s="37"/>
      <c r="D366" s="47"/>
      <c r="E366" s="48"/>
      <c r="F366" s="48"/>
      <c r="G366" s="26"/>
      <c r="H366" s="26"/>
      <c r="I366" s="224"/>
      <c r="J366" s="95"/>
      <c r="K366" s="95"/>
      <c r="L366" s="95"/>
    </row>
    <row r="367" spans="2:12" ht="12.75" customHeight="1">
      <c r="B367" s="112">
        <f t="shared" si="6"/>
        <v>0</v>
      </c>
      <c r="C367" s="37"/>
      <c r="D367" s="47"/>
      <c r="E367" s="48"/>
      <c r="F367" s="48"/>
      <c r="G367" s="26"/>
      <c r="H367" s="26"/>
      <c r="I367" s="224"/>
      <c r="J367" s="95"/>
      <c r="K367" s="95"/>
      <c r="L367" s="95"/>
    </row>
    <row r="368" spans="2:12" ht="12.75" customHeight="1">
      <c r="B368" s="112">
        <f t="shared" si="6"/>
        <v>0</v>
      </c>
      <c r="C368" s="37"/>
      <c r="D368" s="47"/>
      <c r="E368" s="48"/>
      <c r="F368" s="48"/>
      <c r="G368" s="26"/>
      <c r="H368" s="26"/>
      <c r="I368" s="224"/>
      <c r="J368" s="95"/>
      <c r="K368" s="95"/>
      <c r="L368" s="95"/>
    </row>
    <row r="369" spans="2:12" ht="12.75" customHeight="1">
      <c r="B369" s="112">
        <f t="shared" si="6"/>
        <v>0</v>
      </c>
      <c r="C369" s="37"/>
      <c r="D369" s="47"/>
      <c r="E369" s="48"/>
      <c r="F369" s="48"/>
      <c r="G369" s="26"/>
      <c r="H369" s="26"/>
      <c r="I369" s="224"/>
      <c r="J369" s="95"/>
      <c r="K369" s="95"/>
      <c r="L369" s="95"/>
    </row>
    <row r="370" spans="2:12" ht="12.75" customHeight="1">
      <c r="B370" s="112">
        <f t="shared" si="6"/>
        <v>0</v>
      </c>
      <c r="C370" s="37"/>
      <c r="D370" s="47"/>
      <c r="E370" s="48"/>
      <c r="F370" s="48"/>
      <c r="G370" s="26"/>
      <c r="H370" s="26"/>
      <c r="I370" s="224"/>
      <c r="J370" s="95"/>
      <c r="K370" s="95"/>
      <c r="L370" s="95"/>
    </row>
    <row r="371" spans="2:12" ht="12.75" customHeight="1">
      <c r="B371" s="112">
        <f t="shared" si="6"/>
        <v>0</v>
      </c>
      <c r="C371" s="37"/>
      <c r="D371" s="47"/>
      <c r="E371" s="48"/>
      <c r="F371" s="48"/>
      <c r="G371" s="26"/>
      <c r="H371" s="26"/>
      <c r="I371" s="224"/>
      <c r="J371" s="95"/>
      <c r="K371" s="95"/>
      <c r="L371" s="95"/>
    </row>
    <row r="372" spans="2:12" ht="12.75" customHeight="1">
      <c r="B372" s="112">
        <f t="shared" si="6"/>
        <v>0</v>
      </c>
      <c r="C372" s="37"/>
      <c r="D372" s="47"/>
      <c r="E372" s="48"/>
      <c r="F372" s="48"/>
      <c r="G372" s="26"/>
      <c r="H372" s="26"/>
      <c r="I372" s="224"/>
      <c r="J372" s="95"/>
      <c r="K372" s="95"/>
      <c r="L372" s="95"/>
    </row>
    <row r="373" spans="2:12" ht="12.75" customHeight="1">
      <c r="B373" s="112">
        <f t="shared" si="6"/>
        <v>0</v>
      </c>
      <c r="C373" s="37"/>
      <c r="D373" s="47"/>
      <c r="E373" s="48"/>
      <c r="F373" s="48"/>
      <c r="G373" s="26"/>
      <c r="H373" s="26"/>
      <c r="I373" s="224"/>
      <c r="J373" s="95"/>
      <c r="K373" s="95"/>
      <c r="L373" s="95"/>
    </row>
    <row r="374" spans="2:12" ht="12.75" customHeight="1">
      <c r="B374" s="112">
        <f t="shared" si="6"/>
        <v>0</v>
      </c>
      <c r="C374" s="37"/>
      <c r="D374" s="47"/>
      <c r="E374" s="48"/>
      <c r="F374" s="48"/>
      <c r="G374" s="26"/>
      <c r="H374" s="26"/>
      <c r="I374" s="224"/>
      <c r="J374" s="95"/>
      <c r="K374" s="95"/>
      <c r="L374" s="95"/>
    </row>
    <row r="375" spans="2:12" ht="12.75" customHeight="1">
      <c r="B375" s="112">
        <f t="shared" si="6"/>
        <v>0</v>
      </c>
      <c r="C375" s="37"/>
      <c r="D375" s="47"/>
      <c r="E375" s="48"/>
      <c r="F375" s="48"/>
      <c r="G375" s="26"/>
      <c r="H375" s="26"/>
      <c r="I375" s="224"/>
      <c r="J375" s="95"/>
      <c r="K375" s="95"/>
      <c r="L375" s="95"/>
    </row>
    <row r="376" spans="2:12" ht="12.75" customHeight="1">
      <c r="B376" s="112">
        <f t="shared" si="6"/>
        <v>0</v>
      </c>
      <c r="C376" s="37"/>
      <c r="D376" s="47"/>
      <c r="E376" s="48"/>
      <c r="F376" s="48"/>
      <c r="G376" s="26"/>
      <c r="H376" s="26"/>
      <c r="I376" s="224"/>
      <c r="J376" s="95"/>
      <c r="K376" s="95"/>
      <c r="L376" s="95"/>
    </row>
    <row r="377" spans="2:12" ht="12.75" customHeight="1">
      <c r="B377" s="112">
        <f t="shared" si="6"/>
        <v>0</v>
      </c>
      <c r="C377" s="37"/>
      <c r="D377" s="47"/>
      <c r="E377" s="48"/>
      <c r="F377" s="48"/>
      <c r="G377" s="26"/>
      <c r="H377" s="26"/>
      <c r="I377" s="224"/>
      <c r="J377" s="95"/>
      <c r="K377" s="95"/>
      <c r="L377" s="95"/>
    </row>
    <row r="378" spans="2:12" ht="12.75" customHeight="1">
      <c r="B378" s="112">
        <f t="shared" si="6"/>
        <v>0</v>
      </c>
      <c r="C378" s="37"/>
      <c r="D378" s="47"/>
      <c r="E378" s="48"/>
      <c r="F378" s="48"/>
      <c r="G378" s="26"/>
      <c r="H378" s="26"/>
      <c r="I378" s="224"/>
      <c r="J378" s="95"/>
      <c r="K378" s="95"/>
      <c r="L378" s="95"/>
    </row>
    <row r="379" spans="2:12" ht="12.75" customHeight="1">
      <c r="B379" s="112">
        <f t="shared" si="6"/>
        <v>0</v>
      </c>
      <c r="C379" s="37"/>
      <c r="D379" s="47"/>
      <c r="E379" s="48"/>
      <c r="F379" s="48"/>
      <c r="G379" s="26"/>
      <c r="H379" s="26"/>
      <c r="I379" s="224"/>
      <c r="J379" s="95"/>
      <c r="K379" s="95"/>
      <c r="L379" s="95"/>
    </row>
    <row r="380" spans="2:12" ht="12.75" customHeight="1">
      <c r="B380" s="112">
        <f t="shared" si="6"/>
        <v>0</v>
      </c>
      <c r="C380" s="37"/>
      <c r="D380" s="47"/>
      <c r="E380" s="48"/>
      <c r="F380" s="48"/>
      <c r="G380" s="26"/>
      <c r="H380" s="26"/>
      <c r="I380" s="224"/>
      <c r="J380" s="95"/>
      <c r="K380" s="95"/>
      <c r="L380" s="95"/>
    </row>
    <row r="381" spans="2:12" ht="12.75" customHeight="1">
      <c r="B381" s="112">
        <f t="shared" si="6"/>
        <v>0</v>
      </c>
      <c r="C381" s="37"/>
      <c r="D381" s="47"/>
      <c r="E381" s="48"/>
      <c r="F381" s="48"/>
      <c r="G381" s="26"/>
      <c r="H381" s="26"/>
      <c r="I381" s="224"/>
      <c r="J381" s="95"/>
      <c r="K381" s="95"/>
      <c r="L381" s="95"/>
    </row>
    <row r="382" spans="2:12" ht="12.75" customHeight="1">
      <c r="B382" s="112">
        <f t="shared" si="6"/>
        <v>0</v>
      </c>
      <c r="C382" s="37"/>
      <c r="D382" s="47"/>
      <c r="E382" s="48"/>
      <c r="F382" s="48"/>
      <c r="G382" s="26"/>
      <c r="H382" s="26"/>
      <c r="I382" s="224"/>
      <c r="J382" s="95"/>
      <c r="K382" s="95"/>
      <c r="L382" s="95"/>
    </row>
    <row r="383" spans="2:12" ht="12.75" customHeight="1">
      <c r="B383" s="112">
        <f t="shared" si="6"/>
        <v>0</v>
      </c>
      <c r="C383" s="37"/>
      <c r="D383" s="47"/>
      <c r="E383" s="48"/>
      <c r="F383" s="48"/>
      <c r="G383" s="26"/>
      <c r="H383" s="26"/>
      <c r="I383" s="224"/>
      <c r="J383" s="95"/>
      <c r="K383" s="95"/>
      <c r="L383" s="95"/>
    </row>
    <row r="384" spans="2:12" ht="12.75" customHeight="1">
      <c r="B384" s="112">
        <f t="shared" si="6"/>
        <v>0</v>
      </c>
      <c r="C384" s="37"/>
      <c r="D384" s="47"/>
      <c r="E384" s="48"/>
      <c r="F384" s="48"/>
      <c r="G384" s="26"/>
      <c r="H384" s="26"/>
      <c r="I384" s="224"/>
      <c r="J384" s="95"/>
      <c r="K384" s="95"/>
      <c r="L384" s="95"/>
    </row>
    <row r="385" spans="2:12" ht="12.75" customHeight="1">
      <c r="B385" s="112">
        <f t="shared" si="6"/>
        <v>0</v>
      </c>
      <c r="C385" s="37"/>
      <c r="D385" s="47"/>
      <c r="E385" s="48"/>
      <c r="F385" s="48"/>
      <c r="G385" s="26"/>
      <c r="H385" s="26"/>
      <c r="I385" s="224"/>
      <c r="J385" s="95"/>
      <c r="K385" s="95"/>
      <c r="L385" s="95"/>
    </row>
    <row r="386" spans="2:12" ht="12.75" customHeight="1">
      <c r="B386" s="112">
        <f t="shared" si="6"/>
        <v>0</v>
      </c>
      <c r="C386" s="37"/>
      <c r="D386" s="47"/>
      <c r="E386" s="48"/>
      <c r="F386" s="48"/>
      <c r="G386" s="26"/>
      <c r="H386" s="26"/>
      <c r="I386" s="224"/>
      <c r="J386" s="95"/>
      <c r="K386" s="95"/>
      <c r="L386" s="95"/>
    </row>
    <row r="387" spans="2:12" ht="12.75" customHeight="1">
      <c r="B387" s="112">
        <f t="shared" si="6"/>
        <v>0</v>
      </c>
      <c r="C387" s="37"/>
      <c r="D387" s="47"/>
      <c r="E387" s="48"/>
      <c r="F387" s="48"/>
      <c r="G387" s="26"/>
      <c r="H387" s="26"/>
      <c r="I387" s="224"/>
      <c r="J387" s="95"/>
      <c r="K387" s="95"/>
      <c r="L387" s="95"/>
    </row>
    <row r="388" spans="2:12" ht="12.75" customHeight="1">
      <c r="B388" s="112">
        <f t="shared" si="6"/>
        <v>0</v>
      </c>
      <c r="C388" s="37"/>
      <c r="D388" s="47"/>
      <c r="E388" s="48"/>
      <c r="F388" s="48"/>
      <c r="G388" s="26"/>
      <c r="H388" s="26"/>
      <c r="I388" s="224"/>
      <c r="J388" s="95"/>
      <c r="K388" s="95"/>
      <c r="L388" s="95"/>
    </row>
    <row r="389" spans="2:12" ht="12.75" customHeight="1">
      <c r="B389" s="112">
        <f t="shared" si="6"/>
        <v>0</v>
      </c>
      <c r="C389" s="37"/>
      <c r="D389" s="47"/>
      <c r="E389" s="48"/>
      <c r="F389" s="48"/>
      <c r="G389" s="26"/>
      <c r="H389" s="26"/>
      <c r="I389" s="224"/>
      <c r="J389" s="95"/>
      <c r="K389" s="95"/>
      <c r="L389" s="95"/>
    </row>
    <row r="390" spans="2:12" ht="12.75" customHeight="1">
      <c r="B390" s="112">
        <f t="shared" si="6"/>
        <v>0</v>
      </c>
      <c r="C390" s="37"/>
      <c r="D390" s="47"/>
      <c r="E390" s="48"/>
      <c r="F390" s="48"/>
      <c r="G390" s="26"/>
      <c r="H390" s="26"/>
      <c r="I390" s="224"/>
      <c r="J390" s="95"/>
      <c r="K390" s="95"/>
      <c r="L390" s="95"/>
    </row>
    <row r="391" spans="2:12" ht="12.75" customHeight="1">
      <c r="B391" s="112">
        <f t="shared" si="6"/>
        <v>0</v>
      </c>
      <c r="C391" s="37"/>
      <c r="D391" s="47"/>
      <c r="E391" s="48"/>
      <c r="F391" s="48"/>
      <c r="G391" s="26"/>
      <c r="H391" s="26"/>
      <c r="I391" s="224"/>
      <c r="J391" s="95"/>
      <c r="K391" s="95"/>
      <c r="L391" s="95"/>
    </row>
    <row r="392" spans="2:12" ht="12.75" customHeight="1">
      <c r="B392" s="112">
        <f t="shared" si="6"/>
        <v>0</v>
      </c>
      <c r="C392" s="37"/>
      <c r="D392" s="47"/>
      <c r="E392" s="48"/>
      <c r="F392" s="48"/>
      <c r="G392" s="26"/>
      <c r="H392" s="26"/>
      <c r="I392" s="224"/>
      <c r="J392" s="95"/>
      <c r="K392" s="95"/>
      <c r="L392" s="95"/>
    </row>
    <row r="393" spans="2:12" ht="12.75" customHeight="1">
      <c r="B393" s="112">
        <f t="shared" si="6"/>
        <v>0</v>
      </c>
      <c r="C393" s="37"/>
      <c r="D393" s="47"/>
      <c r="E393" s="48"/>
      <c r="F393" s="48"/>
      <c r="G393" s="26"/>
      <c r="H393" s="26"/>
      <c r="I393" s="224"/>
      <c r="J393" s="95"/>
      <c r="K393" s="95"/>
      <c r="L393" s="95"/>
    </row>
    <row r="394" spans="2:12" ht="12.75" customHeight="1">
      <c r="B394" s="112">
        <f t="shared" si="6"/>
        <v>0</v>
      </c>
      <c r="C394" s="37"/>
      <c r="D394" s="47"/>
      <c r="E394" s="48"/>
      <c r="F394" s="48"/>
      <c r="G394" s="26"/>
      <c r="H394" s="26"/>
      <c r="I394" s="224"/>
      <c r="J394" s="95"/>
      <c r="K394" s="95"/>
      <c r="L394" s="95"/>
    </row>
    <row r="395" spans="2:12" ht="12.75" customHeight="1">
      <c r="B395" s="112">
        <f t="shared" ref="B395:B411" si="7">$C$2</f>
        <v>0</v>
      </c>
      <c r="C395" s="37"/>
      <c r="D395" s="47"/>
      <c r="E395" s="48"/>
      <c r="F395" s="48"/>
      <c r="G395" s="26"/>
      <c r="H395" s="26"/>
      <c r="I395" s="224"/>
      <c r="J395" s="95"/>
      <c r="K395" s="95"/>
      <c r="L395" s="95"/>
    </row>
    <row r="396" spans="2:12" ht="12.75" customHeight="1">
      <c r="B396" s="112">
        <f t="shared" si="7"/>
        <v>0</v>
      </c>
      <c r="C396" s="37"/>
      <c r="D396" s="47"/>
      <c r="E396" s="48"/>
      <c r="F396" s="48"/>
      <c r="G396" s="26"/>
      <c r="H396" s="26"/>
      <c r="I396" s="224"/>
      <c r="J396" s="95"/>
      <c r="K396" s="95"/>
      <c r="L396" s="95"/>
    </row>
    <row r="397" spans="2:12" ht="12.75" customHeight="1">
      <c r="B397" s="112">
        <f t="shared" si="7"/>
        <v>0</v>
      </c>
      <c r="C397" s="37"/>
      <c r="D397" s="47"/>
      <c r="E397" s="48"/>
      <c r="F397" s="48"/>
      <c r="G397" s="26"/>
      <c r="H397" s="26"/>
      <c r="I397" s="224"/>
      <c r="J397" s="95"/>
      <c r="K397" s="95"/>
      <c r="L397" s="95"/>
    </row>
    <row r="398" spans="2:12" ht="12.75" customHeight="1">
      <c r="B398" s="112">
        <f t="shared" si="7"/>
        <v>0</v>
      </c>
      <c r="C398" s="37"/>
      <c r="D398" s="47"/>
      <c r="E398" s="48"/>
      <c r="F398" s="48"/>
      <c r="G398" s="26"/>
      <c r="H398" s="26"/>
      <c r="I398" s="224"/>
      <c r="J398" s="95"/>
      <c r="K398" s="95"/>
      <c r="L398" s="95"/>
    </row>
    <row r="399" spans="2:12" ht="12.75" customHeight="1">
      <c r="B399" s="112">
        <f t="shared" si="7"/>
        <v>0</v>
      </c>
      <c r="C399" s="37"/>
      <c r="D399" s="47"/>
      <c r="E399" s="48"/>
      <c r="F399" s="48"/>
      <c r="G399" s="26"/>
      <c r="H399" s="26"/>
      <c r="I399" s="224"/>
      <c r="J399" s="95"/>
      <c r="K399" s="95"/>
      <c r="L399" s="95"/>
    </row>
    <row r="400" spans="2:12" ht="12.75" customHeight="1">
      <c r="B400" s="112">
        <f t="shared" si="7"/>
        <v>0</v>
      </c>
      <c r="C400" s="37"/>
      <c r="D400" s="47"/>
      <c r="E400" s="48"/>
      <c r="F400" s="48"/>
      <c r="G400" s="26"/>
      <c r="H400" s="26"/>
      <c r="I400" s="224"/>
      <c r="J400" s="95"/>
      <c r="K400" s="95"/>
      <c r="L400" s="95"/>
    </row>
    <row r="401" spans="2:12" ht="12.75" customHeight="1">
      <c r="B401" s="112">
        <f t="shared" si="7"/>
        <v>0</v>
      </c>
      <c r="C401" s="37"/>
      <c r="D401" s="47"/>
      <c r="E401" s="48"/>
      <c r="F401" s="48"/>
      <c r="G401" s="26"/>
      <c r="H401" s="26"/>
      <c r="I401" s="224"/>
      <c r="J401" s="95"/>
      <c r="K401" s="95"/>
      <c r="L401" s="95"/>
    </row>
    <row r="402" spans="2:12" ht="12.75" customHeight="1">
      <c r="B402" s="112">
        <f t="shared" si="7"/>
        <v>0</v>
      </c>
      <c r="C402" s="37"/>
      <c r="D402" s="47"/>
      <c r="E402" s="48"/>
      <c r="F402" s="48"/>
      <c r="G402" s="26"/>
      <c r="H402" s="26"/>
      <c r="I402" s="224"/>
      <c r="J402" s="95"/>
      <c r="K402" s="95"/>
      <c r="L402" s="95"/>
    </row>
    <row r="403" spans="2:12" ht="12.75" customHeight="1">
      <c r="B403" s="112">
        <f t="shared" si="7"/>
        <v>0</v>
      </c>
      <c r="C403" s="37"/>
      <c r="D403" s="47"/>
      <c r="E403" s="48"/>
      <c r="F403" s="48"/>
      <c r="G403" s="26"/>
      <c r="H403" s="26"/>
      <c r="I403" s="224"/>
      <c r="J403" s="95"/>
      <c r="K403" s="95"/>
      <c r="L403" s="95"/>
    </row>
    <row r="404" spans="2:12" ht="12.75" customHeight="1">
      <c r="B404" s="112">
        <f t="shared" si="7"/>
        <v>0</v>
      </c>
      <c r="C404" s="37"/>
      <c r="D404" s="47"/>
      <c r="E404" s="48"/>
      <c r="F404" s="48"/>
      <c r="G404" s="26"/>
      <c r="H404" s="26"/>
      <c r="I404" s="224"/>
      <c r="J404" s="95"/>
      <c r="K404" s="95"/>
      <c r="L404" s="95"/>
    </row>
    <row r="405" spans="2:12" ht="12.75" customHeight="1">
      <c r="B405" s="112">
        <f t="shared" si="7"/>
        <v>0</v>
      </c>
      <c r="C405" s="37"/>
      <c r="D405" s="47"/>
      <c r="E405" s="48"/>
      <c r="F405" s="48"/>
      <c r="G405" s="26"/>
      <c r="H405" s="26"/>
      <c r="I405" s="224"/>
      <c r="J405" s="95"/>
      <c r="K405" s="95"/>
      <c r="L405" s="95"/>
    </row>
    <row r="406" spans="2:12" ht="12.75" customHeight="1">
      <c r="B406" s="112">
        <f t="shared" si="7"/>
        <v>0</v>
      </c>
      <c r="C406" s="37"/>
      <c r="D406" s="47"/>
      <c r="E406" s="48"/>
      <c r="F406" s="48"/>
      <c r="G406" s="26"/>
      <c r="H406" s="26"/>
      <c r="I406" s="224"/>
      <c r="J406" s="95"/>
      <c r="K406" s="95"/>
      <c r="L406" s="95"/>
    </row>
    <row r="407" spans="2:12" ht="12.75" customHeight="1">
      <c r="B407" s="112">
        <f t="shared" si="7"/>
        <v>0</v>
      </c>
      <c r="C407" s="37"/>
      <c r="D407" s="47"/>
      <c r="E407" s="48"/>
      <c r="F407" s="48"/>
      <c r="G407" s="26"/>
      <c r="H407" s="26"/>
      <c r="I407" s="224"/>
      <c r="J407" s="95"/>
      <c r="K407" s="95"/>
      <c r="L407" s="95"/>
    </row>
    <row r="408" spans="2:12" ht="12.75" customHeight="1">
      <c r="B408" s="112">
        <f t="shared" si="7"/>
        <v>0</v>
      </c>
      <c r="C408" s="37"/>
      <c r="D408" s="47"/>
      <c r="E408" s="48"/>
      <c r="F408" s="48"/>
      <c r="G408" s="26"/>
      <c r="H408" s="26"/>
      <c r="I408" s="224"/>
      <c r="J408" s="95"/>
      <c r="K408" s="95"/>
      <c r="L408" s="95"/>
    </row>
    <row r="409" spans="2:12" ht="12.75" customHeight="1">
      <c r="B409" s="112">
        <f t="shared" si="7"/>
        <v>0</v>
      </c>
      <c r="C409" s="37"/>
      <c r="D409" s="47"/>
      <c r="E409" s="48"/>
      <c r="F409" s="48"/>
      <c r="G409" s="26"/>
      <c r="H409" s="26"/>
      <c r="I409" s="224"/>
      <c r="J409" s="95"/>
      <c r="K409" s="95"/>
      <c r="L409" s="95"/>
    </row>
    <row r="410" spans="2:12" ht="12.75" customHeight="1">
      <c r="B410" s="112">
        <f t="shared" si="7"/>
        <v>0</v>
      </c>
      <c r="C410" s="37"/>
      <c r="D410" s="47"/>
      <c r="E410" s="48"/>
      <c r="F410" s="48"/>
      <c r="G410" s="26"/>
      <c r="H410" s="26"/>
      <c r="I410" s="224"/>
      <c r="J410" s="95"/>
      <c r="K410" s="95"/>
      <c r="L410" s="95"/>
    </row>
    <row r="411" spans="2:12" ht="12.75" customHeight="1">
      <c r="B411" s="112">
        <f t="shared" si="7"/>
        <v>0</v>
      </c>
      <c r="C411" s="37"/>
      <c r="D411" s="47"/>
      <c r="E411" s="48"/>
      <c r="F411" s="48"/>
      <c r="G411" s="26"/>
      <c r="H411" s="26"/>
      <c r="I411" s="224"/>
      <c r="J411" s="95"/>
      <c r="K411" s="95"/>
      <c r="L411" s="95"/>
    </row>
    <row r="412" spans="2:12" ht="12" thickBot="1">
      <c r="B412" s="112">
        <f>$C$2</f>
        <v>0</v>
      </c>
      <c r="C412" s="38"/>
      <c r="D412" s="49"/>
      <c r="E412" s="18"/>
      <c r="F412" s="18"/>
      <c r="G412" s="27"/>
      <c r="H412" s="27"/>
      <c r="I412" s="225"/>
      <c r="J412" s="95"/>
      <c r="K412" s="95"/>
      <c r="L412" s="95"/>
    </row>
    <row r="413" spans="2:12">
      <c r="K413" s="95"/>
      <c r="L413" s="95"/>
    </row>
  </sheetData>
  <sheetProtection password="8A86" sheet="1"/>
  <mergeCells count="10">
    <mergeCell ref="I18:I19"/>
    <mergeCell ref="B1:H1"/>
    <mergeCell ref="B4:B5"/>
    <mergeCell ref="B18:B19"/>
    <mergeCell ref="C18:C19"/>
    <mergeCell ref="D18:D19"/>
    <mergeCell ref="E18:E19"/>
    <mergeCell ref="H18:H19"/>
    <mergeCell ref="F18:F19"/>
    <mergeCell ref="G18:G19"/>
  </mergeCells>
  <dataValidations count="5">
    <dataValidation type="textLength" allowBlank="1" showInputMessage="1" showErrorMessage="1" sqref="E20:F412 I20:I412" xr:uid="{A0BFD976-7C41-4A9B-BAFA-DFC0FABC874D}">
      <formula1>1</formula1>
      <formula2>100</formula2>
    </dataValidation>
    <dataValidation type="list" allowBlank="1" showInputMessage="1" showErrorMessage="1" sqref="C20:C412" xr:uid="{D3DC1F6F-F26E-420B-827B-DF7A1DD70D47}">
      <formula1>$B$6:$B$15</formula1>
    </dataValidation>
    <dataValidation type="date" allowBlank="1" showErrorMessage="1" errorTitle="Dátum ukončenia podujatia" error="Zadajte dátum ukončenia podujatia v tvare dd.mm.rrrr v rozsahu od 1.1.2026 do 31.12.2027." sqref="H20:H412" xr:uid="{78D577A8-0034-45E0-A7FD-E4FE551C63AB}">
      <formula1>46023</formula1>
      <formula2>46752</formula2>
    </dataValidation>
    <dataValidation type="list" allowBlank="1" showInputMessage="1" showErrorMessage="1" sqref="D20:D412" xr:uid="{78F3456C-7B9A-4B62-9FAD-B244018B3974}">
      <formula1>$AK$2:$AK$11</formula1>
    </dataValidation>
    <dataValidation type="date" allowBlank="1" showInputMessage="1" showErrorMessage="1" error="Uveďte dátum od 1.1.2026 do 31.12.2027." sqref="G20:G412" xr:uid="{F7C4AA14-D6C1-48BE-8E9B-B30214C79F69}">
      <formula1>46023</formula1>
      <formula2>46752</formula2>
    </dataValidation>
  </dataValidations>
  <pageMargins left="0.51181102362204722" right="0.51181102362204722" top="0.74803149606299213" bottom="0.74803149606299213" header="0.31496062992125984" footer="0.31496062992125984"/>
  <pageSetup paperSize="9" scale="65" orientation="portrait" r:id="rId1"/>
  <headerFooter>
    <oddFooter>&amp;L&amp;F, &amp;A&amp;Cstrana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B7273-A76C-470C-9BE2-AB29C361B1D0}"/>
</file>

<file path=customXml/itemProps2.xml><?xml version="1.0" encoding="utf-8"?>
<ds:datastoreItem xmlns:ds="http://schemas.openxmlformats.org/officeDocument/2006/customXml" ds:itemID="{17882E9D-D204-4C4D-8130-2347274FA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Branislav Strečanský</dc:creator>
  <cp:keywords/>
  <dc:description/>
  <cp:lastModifiedBy>X</cp:lastModifiedBy>
  <cp:revision/>
  <dcterms:created xsi:type="dcterms:W3CDTF">2015-08-03T10:02:39Z</dcterms:created>
  <dcterms:modified xsi:type="dcterms:W3CDTF">2025-08-27T08:50:18Z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