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crs-my.sharepoint.com/personal/lydia_janickova_mincrs_sk/Documents/Pracovná plocha/"/>
    </mc:Choice>
  </mc:AlternateContent>
  <xr:revisionPtr revIDLastSave="13" documentId="8_{DD971A57-D87C-469D-9C62-81FD8ED18F28}" xr6:coauthVersionLast="47" xr6:coauthVersionMax="47" xr10:uidLastSave="{7E935FA3-49B5-4FC5-A548-D91EA4E4D887}"/>
  <bookViews>
    <workbookView xWindow="-38520" yWindow="-3630" windowWidth="38640" windowHeight="21120" xr2:uid="{8F2DC5B1-47D0-4BE6-85D3-EA6F85EB12A2}"/>
  </bookViews>
  <sheets>
    <sheet name="Zoznam športovcov top tímu 2025" sheetId="1" r:id="rId1"/>
    <sheet name="Porovnanie" sheetId="3" state="hidden" r:id="rId2"/>
    <sheet name="Hárok1" sheetId="2" state="hidden" r:id="rId3"/>
  </sheets>
  <definedNames>
    <definedName name="_xlnm._FilterDatabase" localSheetId="0" hidden="1">'Zoznam športovcov top tímu 2025'!$A$4:$K$181</definedName>
    <definedName name="_xlnm.Print_Titles" localSheetId="0">'Zoznam športovcov top tímu 2025'!$3:$3</definedName>
    <definedName name="_xlnm.Print_Area" localSheetId="0">'Zoznam športovcov top tímu 2025'!$A$1:$J$284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0" i="1" l="1"/>
  <c r="D201" i="1"/>
  <c r="D196" i="1"/>
  <c r="D199" i="1"/>
  <c r="D202" i="1"/>
  <c r="D203" i="1"/>
  <c r="D205" i="1"/>
  <c r="D206" i="1"/>
  <c r="D209" i="1"/>
  <c r="D208" i="1"/>
  <c r="D204" i="1"/>
  <c r="D138" i="1"/>
  <c r="D82" i="1"/>
  <c r="D207" i="1"/>
  <c r="D19" i="1"/>
  <c r="D25" i="1"/>
  <c r="D24" i="1"/>
  <c r="D23" i="1"/>
  <c r="D22" i="1"/>
  <c r="D21" i="1"/>
  <c r="D20" i="1"/>
  <c r="D140" i="1" l="1"/>
  <c r="D219" i="1"/>
  <c r="D218" i="1"/>
  <c r="D217" i="1"/>
  <c r="D214" i="1"/>
  <c r="D213" i="1"/>
  <c r="D212" i="1"/>
  <c r="D198" i="1"/>
  <c r="D197" i="1"/>
  <c r="D195" i="1"/>
  <c r="D194" i="1"/>
  <c r="D193" i="1"/>
  <c r="D192" i="1"/>
  <c r="D191" i="1"/>
  <c r="D189" i="1"/>
  <c r="D188" i="1"/>
  <c r="D187" i="1"/>
  <c r="D186" i="1"/>
  <c r="D156" i="1" l="1"/>
  <c r="D154" i="1"/>
  <c r="D180" i="1" l="1"/>
  <c r="D42" i="1"/>
  <c r="I179" i="1"/>
  <c r="I177" i="1"/>
  <c r="G179" i="1"/>
  <c r="G177" i="1"/>
  <c r="G165" i="1"/>
  <c r="D179" i="1" l="1"/>
  <c r="D177" i="1"/>
  <c r="I16" i="1"/>
  <c r="G16" i="1"/>
  <c r="D172" i="1"/>
  <c r="D173" i="1"/>
  <c r="D174" i="1"/>
  <c r="D175" i="1"/>
  <c r="D176" i="1"/>
  <c r="D157" i="1"/>
  <c r="D158" i="1"/>
  <c r="D159" i="1"/>
  <c r="D160" i="1"/>
  <c r="D161" i="1"/>
  <c r="D162" i="1"/>
  <c r="D164" i="1"/>
  <c r="D166" i="1"/>
  <c r="D167" i="1"/>
  <c r="D168" i="1"/>
  <c r="D169" i="1"/>
  <c r="D170" i="1"/>
  <c r="D145" i="1"/>
  <c r="D146" i="1"/>
  <c r="D147" i="1"/>
  <c r="D148" i="1"/>
  <c r="D149" i="1"/>
  <c r="D150" i="1"/>
  <c r="D151" i="1"/>
  <c r="D152" i="1"/>
  <c r="D153" i="1"/>
  <c r="D155" i="1"/>
  <c r="D134" i="1"/>
  <c r="D135" i="1"/>
  <c r="D136" i="1"/>
  <c r="D137" i="1"/>
  <c r="D139" i="1"/>
  <c r="D141" i="1"/>
  <c r="D142" i="1"/>
  <c r="D143" i="1"/>
  <c r="D144" i="1"/>
  <c r="D122" i="1"/>
  <c r="D123" i="1"/>
  <c r="D125" i="1"/>
  <c r="D127" i="1"/>
  <c r="D130" i="1"/>
  <c r="D131" i="1"/>
  <c r="D132" i="1"/>
  <c r="D133" i="1"/>
  <c r="D114" i="1"/>
  <c r="D115" i="1"/>
  <c r="D116" i="1"/>
  <c r="D117" i="1"/>
  <c r="D118" i="1"/>
  <c r="D119" i="1"/>
  <c r="D120" i="1"/>
  <c r="D121" i="1"/>
  <c r="D108" i="1"/>
  <c r="D109" i="1"/>
  <c r="D110" i="1"/>
  <c r="D111" i="1"/>
  <c r="D112" i="1"/>
  <c r="D113" i="1"/>
  <c r="D103" i="1"/>
  <c r="D104" i="1"/>
  <c r="D105" i="1"/>
  <c r="D106" i="1"/>
  <c r="D107" i="1"/>
  <c r="D95" i="1"/>
  <c r="D96" i="1"/>
  <c r="D97" i="1"/>
  <c r="D98" i="1"/>
  <c r="D99" i="1"/>
  <c r="D100" i="1"/>
  <c r="D101" i="1"/>
  <c r="D84" i="1"/>
  <c r="D85" i="1"/>
  <c r="D86" i="1"/>
  <c r="D88" i="1"/>
  <c r="D89" i="1"/>
  <c r="D90" i="1"/>
  <c r="D91" i="1"/>
  <c r="D92" i="1"/>
  <c r="D93" i="1"/>
  <c r="D94" i="1"/>
  <c r="D70" i="1"/>
  <c r="D71" i="1"/>
  <c r="D72" i="1"/>
  <c r="D73" i="1"/>
  <c r="D75" i="1"/>
  <c r="D76" i="1"/>
  <c r="D77" i="1"/>
  <c r="D78" i="1"/>
  <c r="D79" i="1"/>
  <c r="D80" i="1"/>
  <c r="D81" i="1"/>
  <c r="D87" i="1"/>
  <c r="D83" i="1"/>
  <c r="D66" i="1"/>
  <c r="D67" i="1"/>
  <c r="D69" i="1"/>
  <c r="D49" i="1"/>
  <c r="D51" i="1"/>
  <c r="D53" i="1"/>
  <c r="D54" i="1"/>
  <c r="D56" i="1"/>
  <c r="D57" i="1"/>
  <c r="D59" i="1"/>
  <c r="D40" i="1"/>
  <c r="D41" i="1"/>
  <c r="D43" i="1"/>
  <c r="D45" i="1"/>
  <c r="D46" i="1"/>
  <c r="D48" i="1"/>
  <c r="D36" i="1"/>
  <c r="D37" i="1"/>
  <c r="D39" i="1"/>
  <c r="D26" i="1"/>
  <c r="D29" i="1"/>
  <c r="D15" i="1"/>
  <c r="D17" i="1"/>
  <c r="D18" i="1"/>
  <c r="D7" i="1"/>
  <c r="D8" i="1"/>
  <c r="D9" i="1"/>
  <c r="D10" i="1"/>
  <c r="D11" i="1"/>
  <c r="D12" i="1"/>
  <c r="D13" i="1"/>
  <c r="D14" i="1"/>
  <c r="D4" i="1"/>
  <c r="D5" i="1"/>
  <c r="D102" i="1"/>
  <c r="D178" i="1"/>
  <c r="D181" i="1"/>
  <c r="D6" i="1"/>
  <c r="I129" i="1"/>
  <c r="I128" i="1"/>
  <c r="I124" i="1"/>
  <c r="G129" i="1"/>
  <c r="G128" i="1"/>
  <c r="G124" i="1"/>
  <c r="G126" i="1"/>
  <c r="D126" i="1" s="1"/>
  <c r="G55" i="1"/>
  <c r="G74" i="1"/>
  <c r="D74" i="1" s="1"/>
  <c r="G68" i="1"/>
  <c r="D68" i="1" s="1"/>
  <c r="G64" i="1"/>
  <c r="D64" i="1" s="1"/>
  <c r="G60" i="1"/>
  <c r="D60" i="1" s="1"/>
  <c r="G32" i="1"/>
  <c r="G61" i="1"/>
  <c r="D61" i="1" s="1"/>
  <c r="G34" i="1"/>
  <c r="D34" i="1" s="1"/>
  <c r="I63" i="1"/>
  <c r="I52" i="1"/>
  <c r="I33" i="1"/>
  <c r="I30" i="1"/>
  <c r="I27" i="1"/>
  <c r="G63" i="1"/>
  <c r="G52" i="1"/>
  <c r="G33" i="1"/>
  <c r="G30" i="1"/>
  <c r="G27" i="1"/>
  <c r="I58" i="1"/>
  <c r="I47" i="1"/>
  <c r="I44" i="1"/>
  <c r="G58" i="1"/>
  <c r="G47" i="1"/>
  <c r="G44" i="1"/>
  <c r="I55" i="1"/>
  <c r="I32" i="1"/>
  <c r="I62" i="1"/>
  <c r="I50" i="1"/>
  <c r="I31" i="1"/>
  <c r="I28" i="1"/>
  <c r="G62" i="1"/>
  <c r="G50" i="1"/>
  <c r="G31" i="1"/>
  <c r="G28" i="1"/>
  <c r="G38" i="1"/>
  <c r="D38" i="1" s="1"/>
  <c r="G35" i="1"/>
  <c r="D35" i="1" s="1"/>
  <c r="I163" i="1"/>
  <c r="G163" i="1"/>
  <c r="I171" i="1"/>
  <c r="I165" i="1"/>
  <c r="G171" i="1"/>
  <c r="D33" i="1" l="1"/>
  <c r="D165" i="1"/>
  <c r="D16" i="1"/>
  <c r="D30" i="1"/>
  <c r="D44" i="1"/>
  <c r="D28" i="1"/>
  <c r="D31" i="1"/>
  <c r="D58" i="1"/>
  <c r="D50" i="1"/>
  <c r="D62" i="1"/>
  <c r="D52" i="1"/>
  <c r="D163" i="1"/>
  <c r="D32" i="1"/>
  <c r="D63" i="1"/>
  <c r="D27" i="1"/>
  <c r="D55" i="1"/>
  <c r="D47" i="1"/>
  <c r="D124" i="1"/>
  <c r="D128" i="1"/>
  <c r="D129" i="1"/>
  <c r="D171" i="1"/>
  <c r="D220" i="1" l="1"/>
  <c r="E17" i="3"/>
  <c r="D17" i="3"/>
  <c r="C11" i="3"/>
  <c r="C10" i="3"/>
  <c r="C15" i="3"/>
  <c r="C14" i="3"/>
  <c r="E21" i="3"/>
  <c r="D21" i="3"/>
  <c r="C21" i="3"/>
  <c r="B21" i="3"/>
  <c r="E19" i="3"/>
  <c r="E20" i="3"/>
  <c r="D19" i="3"/>
  <c r="D20" i="3"/>
  <c r="C19" i="3"/>
  <c r="B19" i="3"/>
  <c r="E18" i="3"/>
  <c r="D18" i="3"/>
  <c r="B9" i="3"/>
  <c r="D13" i="3"/>
  <c r="E13" i="3"/>
  <c r="C9" i="3"/>
  <c r="D9" i="3" s="1"/>
  <c r="E9" i="3" s="1"/>
  <c r="D5" i="3"/>
  <c r="E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tc={FD6B7E18-7FB4-4435-A0C6-0115001E90A6}</author>
  </authors>
  <commentList>
    <comment ref="A18" authorId="0" shapeId="0" xr:uid="{FD6B7E18-7FB4-4435-A0C6-0115001E90A6}">
      <text>
        <t>[Zreťazený komentár]
Vaša verzia programu Excel vám umožňuje čítať tento zreťazený komentár, avšak akékoľvek jeho zmeny sa odstránia, ak sa súbor otvorí v novšej verzii programu Excel. Ďalšie informácie: https://go.microsoft.com/fwlink/?linkid=870924
Komentár:
    Suma v nadvýťažkov</t>
      </text>
    </comment>
  </commentList>
</comments>
</file>

<file path=xl/sharedStrings.xml><?xml version="1.0" encoding="utf-8"?>
<sst xmlns="http://schemas.openxmlformats.org/spreadsheetml/2006/main" count="1121" uniqueCount="420">
  <si>
    <t>Zoznam športovcov top tímu 2025</t>
  </si>
  <si>
    <t>PČ</t>
  </si>
  <si>
    <t>Názov organizácie</t>
  </si>
  <si>
    <t>Priezvisko a meno športovca</t>
  </si>
  <si>
    <t>Schválené
(eur)</t>
  </si>
  <si>
    <t>Najlepší výsledok za obdobie rokov 2023 - 2024 (zaradenie do úrovne top tímu 2025)</t>
  </si>
  <si>
    <t>Úroveň zaradenia v top tíme</t>
  </si>
  <si>
    <t>Základný príspevok (eur)</t>
  </si>
  <si>
    <t>Najlepší výsledok za obdobie rokov 2023 - 2024 (príspevok za dosiahnutý výsledok)</t>
  </si>
  <si>
    <t>Príspevok za výsledok (eur)</t>
  </si>
  <si>
    <t>Pozn.</t>
  </si>
  <si>
    <t>DEAFLYMPIJSKÝ VÝBOR SLOVENSKA</t>
  </si>
  <si>
    <t>Antušeková Adela</t>
  </si>
  <si>
    <t>7. miesto MSJ 2024</t>
  </si>
  <si>
    <t>Nádej</t>
  </si>
  <si>
    <t>Antušeková Martina</t>
  </si>
  <si>
    <t>5. miesto DH 2022</t>
  </si>
  <si>
    <t>Elite</t>
  </si>
  <si>
    <t>6. miesto MS 2024</t>
  </si>
  <si>
    <t>Birošová Tereza</t>
  </si>
  <si>
    <t>4. miesto DH 2022</t>
  </si>
  <si>
    <t>5. miesto MS 2024</t>
  </si>
  <si>
    <t>Debnár Šimon</t>
  </si>
  <si>
    <t>Ďuriš Matúš</t>
  </si>
  <si>
    <t>3. miesto ZDH 2024</t>
  </si>
  <si>
    <t>Jánošíková Jana</t>
  </si>
  <si>
    <t>5.-8. miesto DH 2022</t>
  </si>
  <si>
    <t>5.-8. miesto ME 2024</t>
  </si>
  <si>
    <t>Jelínek Rastislav</t>
  </si>
  <si>
    <t>2. miesto DH 2022</t>
  </si>
  <si>
    <t>Keinath Thomas</t>
  </si>
  <si>
    <t>1. miesto DH 2022</t>
  </si>
  <si>
    <t>1. miesto SR 2024</t>
  </si>
  <si>
    <t>Krištofičová Ivana</t>
  </si>
  <si>
    <t>3. miesto DH 2022</t>
  </si>
  <si>
    <t>3. miesto MS 2024</t>
  </si>
  <si>
    <t>Lepótová Amália</t>
  </si>
  <si>
    <t>6. miesto DH 2022</t>
  </si>
  <si>
    <t>7. miesto MS 2024</t>
  </si>
  <si>
    <t>Novotná Eva</t>
  </si>
  <si>
    <t>Pristač Dávid</t>
  </si>
  <si>
    <t>4. miesto ZDH 2024</t>
  </si>
  <si>
    <t>Tutura Marek</t>
  </si>
  <si>
    <t>1. miesto ME 2024</t>
  </si>
  <si>
    <t>Vaco Marek</t>
  </si>
  <si>
    <t>1. miesto MEJ 2024</t>
  </si>
  <si>
    <t>Slovenská asociácia taekwondo WT</t>
  </si>
  <si>
    <t>Bérešová Adriana</t>
  </si>
  <si>
    <t>Slovenská kanoistika</t>
  </si>
  <si>
    <t>Abrahámová Karolína</t>
  </si>
  <si>
    <t>Rozvoj</t>
  </si>
  <si>
    <t>nespĺňa kritériá</t>
  </si>
  <si>
    <t>Bábik Martin</t>
  </si>
  <si>
    <t>2. miesto MEJ 2024</t>
  </si>
  <si>
    <t>Baláž Samuel</t>
  </si>
  <si>
    <t>4. miesto ME 2024</t>
  </si>
  <si>
    <t>Medzinárodná</t>
  </si>
  <si>
    <t>Beňuš Matej</t>
  </si>
  <si>
    <t>3. miesto OH 2024</t>
  </si>
  <si>
    <t>1. miesto SP 2024</t>
  </si>
  <si>
    <t>Bergendi Sofia</t>
  </si>
  <si>
    <t>2. miesto MEUmax. 2024</t>
  </si>
  <si>
    <t>Botek Adam</t>
  </si>
  <si>
    <t>Bugár Reka</t>
  </si>
  <si>
    <t>2. miesto MSUmax. 2024</t>
  </si>
  <si>
    <t>Čulenová Dagmar</t>
  </si>
  <si>
    <t>Doktorík Dominik</t>
  </si>
  <si>
    <t>5. miesto MSJ 2023</t>
  </si>
  <si>
    <t>Dorner Milan</t>
  </si>
  <si>
    <t>6. miesto ME 2024</t>
  </si>
  <si>
    <t>Duda Filip</t>
  </si>
  <si>
    <t>Egyházy Dominik</t>
  </si>
  <si>
    <t>4. miesto MSJ 2024</t>
  </si>
  <si>
    <t>Gacsal Ákos</t>
  </si>
  <si>
    <t>Gavorová Hana</t>
  </si>
  <si>
    <t>10. miesto MSJ 2023</t>
  </si>
  <si>
    <t>Grigar Jakub</t>
  </si>
  <si>
    <t>6. miesto OH 2024</t>
  </si>
  <si>
    <t>Hvojníková Nikola</t>
  </si>
  <si>
    <t>6. miesto MEJ 2024</t>
  </si>
  <si>
    <t>Kořínek Matyáš</t>
  </si>
  <si>
    <t>10. miesto MSJ 2024</t>
  </si>
  <si>
    <t>Krajčí Samuel</t>
  </si>
  <si>
    <t>6. miesto MSJ 2023</t>
  </si>
  <si>
    <t>Lepi Máté</t>
  </si>
  <si>
    <t>Lukáč Teo Peter</t>
  </si>
  <si>
    <t>8. miesto MEJ 2024</t>
  </si>
  <si>
    <t>Luknárová Emanuela</t>
  </si>
  <si>
    <t>15. miesto MS 2023</t>
  </si>
  <si>
    <t>3. miesto MEUmax. 2024</t>
  </si>
  <si>
    <t>Marsal Máté</t>
  </si>
  <si>
    <t>Mintálová Eliška</t>
  </si>
  <si>
    <t>2. miesto MS 2023</t>
  </si>
  <si>
    <t>Mirgorodský Marko</t>
  </si>
  <si>
    <t>14. miesto MS 2023</t>
  </si>
  <si>
    <t>4. miesto SP 2024</t>
  </si>
  <si>
    <t>Myšák Denis</t>
  </si>
  <si>
    <t>Paňková Zuzana</t>
  </si>
  <si>
    <t>4. miesto OH 2024</t>
  </si>
  <si>
    <t>Pecsuková Katarína</t>
  </si>
  <si>
    <t>Rumanský Richard</t>
  </si>
  <si>
    <t>4. miesto MEJ 2023</t>
  </si>
  <si>
    <t>Ružič Patrik</t>
  </si>
  <si>
    <t>Sidová Bianka</t>
  </si>
  <si>
    <t>Skubík Dávid</t>
  </si>
  <si>
    <t>6. miesto MSJ 2024</t>
  </si>
  <si>
    <t>Stanovská Soňa</t>
  </si>
  <si>
    <t>8. miesto ME 2024</t>
  </si>
  <si>
    <t>1. miesto MSUmax. 2023</t>
  </si>
  <si>
    <t>Szabó Maximilián</t>
  </si>
  <si>
    <t>Ševčík Jakub</t>
  </si>
  <si>
    <t>Švecová Romana</t>
  </si>
  <si>
    <t>9. miesto MSJ 2023</t>
  </si>
  <si>
    <t>Tóth Ludovít</t>
  </si>
  <si>
    <t>Zalka Csaba</t>
  </si>
  <si>
    <t>Zemánková Hana</t>
  </si>
  <si>
    <t>Slovenská plavecká federácia</t>
  </si>
  <si>
    <t>Bernathova Michaela</t>
  </si>
  <si>
    <t>Diky Chiara</t>
  </si>
  <si>
    <t>5. miesto MEJ 2023</t>
  </si>
  <si>
    <t>Duša Matej</t>
  </si>
  <si>
    <t>16. miesto MS 2024</t>
  </si>
  <si>
    <t>Hrnčárová Alexandra</t>
  </si>
  <si>
    <t>Krajčovičová Lea</t>
  </si>
  <si>
    <t>Košťál Samuel</t>
  </si>
  <si>
    <t>Nagy Richard</t>
  </si>
  <si>
    <t>13. miesto MS 2024</t>
  </si>
  <si>
    <t>Podmaníková Andrea</t>
  </si>
  <si>
    <t>Potocká Tamara</t>
  </si>
  <si>
    <t>15. miesto MS 2024</t>
  </si>
  <si>
    <t>Slušná Lilian</t>
  </si>
  <si>
    <t>Strapeková Žofia</t>
  </si>
  <si>
    <t>5. miesto MEJ 2024</t>
  </si>
  <si>
    <t>štafeta - plávanie</t>
  </si>
  <si>
    <t>7. miesto MEJ 2024</t>
  </si>
  <si>
    <t>Slovenská skialpinistická asociácia</t>
  </si>
  <si>
    <t>dvojica - skialpinizmus (dospelí mix)</t>
  </si>
  <si>
    <t>7. miesto MS 2023</t>
  </si>
  <si>
    <t>Jagerčíková Marianna</t>
  </si>
  <si>
    <t>1. miesto MS 2023</t>
  </si>
  <si>
    <t>Slovenská triatlonová únia</t>
  </si>
  <si>
    <t>Ivančík Dominik</t>
  </si>
  <si>
    <t>4. miesto MEJ 2024</t>
  </si>
  <si>
    <t>Michaličková Zuzana</t>
  </si>
  <si>
    <t>3. miesto ME 2024</t>
  </si>
  <si>
    <t>Vráblová Margaréta</t>
  </si>
  <si>
    <t>Slovenský atletický zväz</t>
  </si>
  <si>
    <t>Burzalová Hana</t>
  </si>
  <si>
    <t>účasť na OH 2024</t>
  </si>
  <si>
    <t>Federič Filip</t>
  </si>
  <si>
    <t>6. miesto MEJ 2023</t>
  </si>
  <si>
    <t>Forster Viktória</t>
  </si>
  <si>
    <t>Gajanová Gabriela</t>
  </si>
  <si>
    <t>2. miesto ME 2024</t>
  </si>
  <si>
    <t>Ruffíni Robert</t>
  </si>
  <si>
    <t>3. miesto MEJ 2023</t>
  </si>
  <si>
    <t>Černý Dominik</t>
  </si>
  <si>
    <t>Slezáková Rebecca</t>
  </si>
  <si>
    <t>Slovenský horolezecký spolok JAMES</t>
  </si>
  <si>
    <t>Buršíková Martina</t>
  </si>
  <si>
    <t>8. miesto MSJ 2023</t>
  </si>
  <si>
    <t>Slobodová Lea</t>
  </si>
  <si>
    <t>Slovenský krasokorčuliarsky zväz</t>
  </si>
  <si>
    <t>Hagara Adam</t>
  </si>
  <si>
    <t>3. miesto MSJ 2024</t>
  </si>
  <si>
    <t>Slovenský lukostrelecký zväz</t>
  </si>
  <si>
    <t>Baránková Denisa</t>
  </si>
  <si>
    <t>Slovenský paralympijský výbor</t>
  </si>
  <si>
    <t>Blattnerová Tatiana</t>
  </si>
  <si>
    <t>účasť na PH 2024</t>
  </si>
  <si>
    <t>Čuchran Ladislav</t>
  </si>
  <si>
    <t>6. miesto PH 2024</t>
  </si>
  <si>
    <t>Funková Kristína</t>
  </si>
  <si>
    <t>Kuřeja Marián</t>
  </si>
  <si>
    <t>8. miesto PH 2024</t>
  </si>
  <si>
    <t>Kubová Alžbeta</t>
  </si>
  <si>
    <t>6. miesto MS 2023</t>
  </si>
  <si>
    <t>Laczkó Dušan</t>
  </si>
  <si>
    <t>4. miesto PH 2024</t>
  </si>
  <si>
    <t>Malenovský Radoslav</t>
  </si>
  <si>
    <t>2. miesto PH 2024</t>
  </si>
  <si>
    <t>Petrikovičová Karin</t>
  </si>
  <si>
    <t>7. miesto PH 2024</t>
  </si>
  <si>
    <t>Vadovičová Veronika</t>
  </si>
  <si>
    <t>1. miesto PH 2024</t>
  </si>
  <si>
    <t>Slovenský rýchlokorčuliarsky zväz</t>
  </si>
  <si>
    <t>Tokárová Tamara</t>
  </si>
  <si>
    <t>Slovenský stolnotenisový zväz</t>
  </si>
  <si>
    <t>družstvo - dospelí - ženy</t>
  </si>
  <si>
    <t>5.-8. miesto ME 2023</t>
  </si>
  <si>
    <t>družstvo - juniori - muži</t>
  </si>
  <si>
    <t>3.-4. miesto MEJ 2024</t>
  </si>
  <si>
    <t>Wang Yang</t>
  </si>
  <si>
    <t>Slovenský strelecký zväz</t>
  </si>
  <si>
    <t>Barteková Danka</t>
  </si>
  <si>
    <t>dvojica - VzPu mix (dospelí)</t>
  </si>
  <si>
    <t>dvojica - trap mix (dospelí)</t>
  </si>
  <si>
    <t>2. miesto ME 2023</t>
  </si>
  <si>
    <t>Hocková Miroslava</t>
  </si>
  <si>
    <t>1. miesto MSJ 2023</t>
  </si>
  <si>
    <t>Hocková Vanesa</t>
  </si>
  <si>
    <t>Jány Patrik</t>
  </si>
  <si>
    <t>Kortišová Emma</t>
  </si>
  <si>
    <t>Kovačócy Marián</t>
  </si>
  <si>
    <t>Mohyla Marco</t>
  </si>
  <si>
    <t>7. miesto MEJ 2023</t>
  </si>
  <si>
    <t>Štefečeková Rehák Zuzana</t>
  </si>
  <si>
    <t>Štibravá Monika</t>
  </si>
  <si>
    <t>Tužinský Juraj</t>
  </si>
  <si>
    <t>Zajíčková Adriana</t>
  </si>
  <si>
    <t>Slovenský šermiarsky zväz</t>
  </si>
  <si>
    <t>družstvo - fleuret (juniori - muži)</t>
  </si>
  <si>
    <t>Slovenský tenisový zväz</t>
  </si>
  <si>
    <t>Jamrichová Renáta</t>
  </si>
  <si>
    <t>1. miesto GSJ v tenise 2024</t>
  </si>
  <si>
    <t>Krajčí Michal</t>
  </si>
  <si>
    <t>5.-8. miesto MEJ 2023</t>
  </si>
  <si>
    <t>Pohánková Mia</t>
  </si>
  <si>
    <t>5.-8. miesto MEJ 2024</t>
  </si>
  <si>
    <t>Schmiedlová Karolína Anna</t>
  </si>
  <si>
    <t>Šramková Tamara</t>
  </si>
  <si>
    <t>3.-4. miesto MEJ 2023</t>
  </si>
  <si>
    <t>Vargová Nina</t>
  </si>
  <si>
    <t>2. miesto MEJ 2023</t>
  </si>
  <si>
    <t>Žabková Kiara</t>
  </si>
  <si>
    <t>Slovenský veslársky zväz</t>
  </si>
  <si>
    <t>Strečanský Peter</t>
  </si>
  <si>
    <t>3. miesto MSJ 2023</t>
  </si>
  <si>
    <t>Šimek Oliver</t>
  </si>
  <si>
    <t>3. miesto MEJ 2024</t>
  </si>
  <si>
    <t>Žemla Michal</t>
  </si>
  <si>
    <t>Slovenský zápasnícky zväz</t>
  </si>
  <si>
    <t>Görcs Lara</t>
  </si>
  <si>
    <t>Hegedus Réka</t>
  </si>
  <si>
    <t>Jakšík Adam</t>
  </si>
  <si>
    <t>Makoev Boris</t>
  </si>
  <si>
    <t>5. miesto ME 2023</t>
  </si>
  <si>
    <t>Molnár Zsuzsanna</t>
  </si>
  <si>
    <t>2. miesto MEUmax. 2023</t>
  </si>
  <si>
    <t>Salkazanov Tajmuraz</t>
  </si>
  <si>
    <t>Tsakulov Batyrbek</t>
  </si>
  <si>
    <t>5. miesto ME 2024</t>
  </si>
  <si>
    <t>Slovenský zväz biatlonu</t>
  </si>
  <si>
    <t>Borguľa Jakub</t>
  </si>
  <si>
    <t>Kapustová Ema</t>
  </si>
  <si>
    <t>štafeta - biatlon - juniori</t>
  </si>
  <si>
    <t>7. miesto MSJ 2023</t>
  </si>
  <si>
    <t>štafeta - biatlon - juniorky</t>
  </si>
  <si>
    <t>Slovenský zväz cyklistiky</t>
  </si>
  <si>
    <t>Čorej Jozef</t>
  </si>
  <si>
    <t>4. miesto MS 2024</t>
  </si>
  <si>
    <t>Chladoňová Viktória</t>
  </si>
  <si>
    <t>1. miesto MSJ 2024</t>
  </si>
  <si>
    <t>Jenčušová Nora</t>
  </si>
  <si>
    <t>Kubiš Lukáš</t>
  </si>
  <si>
    <t>Kuril Patrik</t>
  </si>
  <si>
    <t>Maniková Dominika</t>
  </si>
  <si>
    <t>Metelka Jozef</t>
  </si>
  <si>
    <t>Strečko Ondrej</t>
  </si>
  <si>
    <t>4. miesto ME 2023</t>
  </si>
  <si>
    <t>Svrček Martin</t>
  </si>
  <si>
    <t>Slovenský zväz jachtingu</t>
  </si>
  <si>
    <t>Kubín Róbert</t>
  </si>
  <si>
    <t>Slovenský zväz judo</t>
  </si>
  <si>
    <t>Ádam Viktor</t>
  </si>
  <si>
    <t>Fízeľ Márius</t>
  </si>
  <si>
    <t>3.-4. miesto ME 2024</t>
  </si>
  <si>
    <t>Fízeľová Ema</t>
  </si>
  <si>
    <t>5.-6. miesto MEJ 2024</t>
  </si>
  <si>
    <t>Maťašeje Benjamín</t>
  </si>
  <si>
    <t>3.-4. miesto MEUmax. 2024</t>
  </si>
  <si>
    <t>Scheffel Oliver</t>
  </si>
  <si>
    <t>Slovenský zväz telesne postihnutých športovcov</t>
  </si>
  <si>
    <t>Csejtey Richard</t>
  </si>
  <si>
    <t>Dorič Martin</t>
  </si>
  <si>
    <t>družstvo - boccia (BC1-2)</t>
  </si>
  <si>
    <t>družstvo - boccia (BC4)</t>
  </si>
  <si>
    <t>Ivan Dávid</t>
  </si>
  <si>
    <t>Jankechová Eliška</t>
  </si>
  <si>
    <t>Kánová Alena</t>
  </si>
  <si>
    <t>5.-8. miesto PH 2024</t>
  </si>
  <si>
    <t>Král Tomáš</t>
  </si>
  <si>
    <t>Lovaš Peter</t>
  </si>
  <si>
    <t>Ludrovský Martin</t>
  </si>
  <si>
    <t>3. miesto ME 2023</t>
  </si>
  <si>
    <t>Masaryk Tomáš</t>
  </si>
  <si>
    <t>Mezík Róbert</t>
  </si>
  <si>
    <t>Mihálik Peter</t>
  </si>
  <si>
    <t>Pavlík Marcel</t>
  </si>
  <si>
    <t>Riapoš Ján</t>
  </si>
  <si>
    <t>Strehársky Martin</t>
  </si>
  <si>
    <t>Trávníček Boris</t>
  </si>
  <si>
    <t>Vladovičová Lucia</t>
  </si>
  <si>
    <t>Vozárová Kristína</t>
  </si>
  <si>
    <t>Zväz slovenského kolieskového korčulovania</t>
  </si>
  <si>
    <t>Tury Richard</t>
  </si>
  <si>
    <t>5. miesto OH 2024</t>
  </si>
  <si>
    <t>Zväz slovenského lyžovania</t>
  </si>
  <si>
    <t>Haraus Miroslav + navádzač</t>
  </si>
  <si>
    <t>3. miesto ZPH 2022</t>
  </si>
  <si>
    <t>7. miesto SR 2024</t>
  </si>
  <si>
    <t>Jaroš Samuel</t>
  </si>
  <si>
    <t>10. miesto MS 2023</t>
  </si>
  <si>
    <t>Rexová Alexandra + navádzač</t>
  </si>
  <si>
    <t>1. miesto ZPH 2022</t>
  </si>
  <si>
    <t>Sakál Samuel</t>
  </si>
  <si>
    <t>Vlhová Petra</t>
  </si>
  <si>
    <t>5. miesto MS 2023</t>
  </si>
  <si>
    <t>3. miesto SP 2024</t>
  </si>
  <si>
    <t>Zoznam športovcov top tímu 2025 zaradených na výnimku</t>
  </si>
  <si>
    <t>Slovenská asociácia fitnes, kulturistiky a silového trojboja</t>
  </si>
  <si>
    <t>Barbier Michal</t>
  </si>
  <si>
    <t>1. miesto MS 2024</t>
  </si>
  <si>
    <t>Bellák Jakub</t>
  </si>
  <si>
    <t>2. miesto MSJ 2024</t>
  </si>
  <si>
    <t>Slovenská asociácia motoristického športu</t>
  </si>
  <si>
    <t>Homola Matej</t>
  </si>
  <si>
    <t>1. miesto CEZ Circuit 2023</t>
  </si>
  <si>
    <t>Gašparovič Jakub</t>
  </si>
  <si>
    <t>3. miesto SPJ 2024</t>
  </si>
  <si>
    <t>Slovenská boxerská federácia</t>
  </si>
  <si>
    <t>Triebeľová Jessica</t>
  </si>
  <si>
    <t>Slovenská golfová asociácia</t>
  </si>
  <si>
    <t>Teták Tadeáš</t>
  </si>
  <si>
    <t>kvalifikácia na DP World Tour 2025</t>
  </si>
  <si>
    <t>Slovenská motocyklová federácia</t>
  </si>
  <si>
    <t>Svitko Štefan</t>
  </si>
  <si>
    <t>12. miesto Rally Dakar 2023</t>
  </si>
  <si>
    <t>Vaculík Martin</t>
  </si>
  <si>
    <t>3. miesto MS 2023</t>
  </si>
  <si>
    <t>Slovenská Muaythai asociácia</t>
  </si>
  <si>
    <t>Chochlíková Monika</t>
  </si>
  <si>
    <t>5. - 8. miesto MS 2024</t>
  </si>
  <si>
    <t>Šiarnik Jakub</t>
  </si>
  <si>
    <t>Frličková Laura</t>
  </si>
  <si>
    <t>1. miesto ME 2024 U18</t>
  </si>
  <si>
    <t>Volko Ján</t>
  </si>
  <si>
    <t>3. miesto EH 2023</t>
  </si>
  <si>
    <t>Bátovská Fialková Paulína</t>
  </si>
  <si>
    <t>účasť na ZOH 2022</t>
  </si>
  <si>
    <t>3.-4. miesto ME 2024 kadeti</t>
  </si>
  <si>
    <t>Tománková Patrícia</t>
  </si>
  <si>
    <t>1. miesto MS 2024 kadeti</t>
  </si>
  <si>
    <t>Slovenský zväz Karate</t>
  </si>
  <si>
    <t>Bakoš Suchánková Ingrida</t>
  </si>
  <si>
    <t>Slovenský zväz kickboxu</t>
  </si>
  <si>
    <t>Cmárová Lucia</t>
  </si>
  <si>
    <t>Tessier Lucia</t>
  </si>
  <si>
    <t>Slovenský zväz vodného motorizmu</t>
  </si>
  <si>
    <t>Jung Šimon</t>
  </si>
  <si>
    <t>Zväz potápačov Slovenska</t>
  </si>
  <si>
    <t>Hrašková Zuzana</t>
  </si>
  <si>
    <t>2. miesto MS 2024</t>
  </si>
  <si>
    <t>Pitoňáková Sára</t>
  </si>
  <si>
    <t>SPOLU</t>
  </si>
  <si>
    <t>Návrh na schválenie bol spracovaný v súlade s príslušnými ustanoveniami zákona č. 440/2015 Z. z. o športe a o zmene a doplnení niektorých zákonov v znení neskorších predpisov (ďalej len "zákon o športe") a ďalšími všeobecne záväznými predpismi.</t>
  </si>
  <si>
    <t xml:space="preserve">Podľa § 75 ods. 4 zákona o športe výšku príspevku jednotlivým športovcom určí Ministerstvo cestovného ruchu a športu SR (ďalej len "ministerstvo športu") podľa poradia športovcov zaradených do zoznamu športovcov top tímu na základe kritérií schválených ministerstvom športu a oponentúr schváleného plánu prípravy. Výška príspevku je uvedená v maximálnej výške, ktorá môže byť upravená na základe oponentúr plánu prípravy športovca, resp. jeho zmeny v priebehu roka. V prípade dodatočného zistenia nesprávne uvedeného výsledku športovca, respektíve akéhokoľvek porušenia/nedodržania pravidiel kritérií športovcom/športovou organizáciou, schválených ministerstvom športu, môže byť športovec na základe rozhodnutia komisie z top tímu vyradený. </t>
  </si>
  <si>
    <t>Rozdiel</t>
  </si>
  <si>
    <t>Rozdiel %</t>
  </si>
  <si>
    <t>Celkový počet športovcov</t>
  </si>
  <si>
    <t>z toho v TOP tíme ostalo:</t>
  </si>
  <si>
    <t>z toho z TOP tímu vypadlo:</t>
  </si>
  <si>
    <t>z toho v TOP tíme nových:</t>
  </si>
  <si>
    <t>Počet športovcov (zdraví)</t>
  </si>
  <si>
    <t>Počet športovcov ZZ</t>
  </si>
  <si>
    <t>Počet športov</t>
  </si>
  <si>
    <t>Celková finačná dotácia</t>
  </si>
  <si>
    <t>z toho zdraví športovci</t>
  </si>
  <si>
    <t>z toho športovci ZZ</t>
  </si>
  <si>
    <t>Priemerná dotácia na 1 športovca</t>
  </si>
  <si>
    <t>Spracovateľ, dátum, podpis</t>
  </si>
  <si>
    <t>Parafujúci, dátum, podpis</t>
  </si>
  <si>
    <t>Schvaľovateľ, dátum, podpis</t>
  </si>
  <si>
    <t>Meno, priezvisko, titul, funkcia:</t>
  </si>
  <si>
    <t>Lýdia Gojda, Mgr., 
štátny radca</t>
  </si>
  <si>
    <t>Ján Taraba, Ing., riaditeľ odboru ekonomických činností v športe</t>
  </si>
  <si>
    <t>Tomáš Drucker, JUDr. Ing., 
minister</t>
  </si>
  <si>
    <t>Peter Dedík, Mgr. PhD.,  
generálny riaditeľ sekcie športu</t>
  </si>
  <si>
    <t>Ján Krišanda, Mgr., 
štátny tajomník III.</t>
  </si>
  <si>
    <t>Herceg Miroslav</t>
  </si>
  <si>
    <t>Jedináková Miroslava</t>
  </si>
  <si>
    <t>Kubalová Tamara</t>
  </si>
  <si>
    <t>Lovašová Bibiana</t>
  </si>
  <si>
    <t>Vymyslický Lukáš</t>
  </si>
  <si>
    <t>Ďuríková Nicole</t>
  </si>
  <si>
    <t>3.-4. miesto MEUmax. 2023</t>
  </si>
  <si>
    <t>Czaková Mária Katerinka</t>
  </si>
  <si>
    <t>Iskhakov Arthur</t>
  </si>
  <si>
    <t>3. miesto MEJ 2025</t>
  </si>
  <si>
    <t>Depešová Soňa</t>
  </si>
  <si>
    <t>2. miesto ME U16 2024</t>
  </si>
  <si>
    <t>Kuzminová Anastasiya</t>
  </si>
  <si>
    <t>10. miesto ME 2024 mix štafeta</t>
  </si>
  <si>
    <t>štafeta - biatlon - ženy</t>
  </si>
  <si>
    <t>6. miesto MS 2025</t>
  </si>
  <si>
    <t>Gulaev Akhsarbek</t>
  </si>
  <si>
    <t>Meszároš Martin Róbert</t>
  </si>
  <si>
    <t>3. miesto MS 2024 (n)</t>
  </si>
  <si>
    <t>5. miesto MEJ 2024 (n)</t>
  </si>
  <si>
    <t>Novotná Kamila</t>
  </si>
  <si>
    <t>Špotáková Jana</t>
  </si>
  <si>
    <t>2. miesto EH 2023</t>
  </si>
  <si>
    <t>Bošanský Jozef</t>
  </si>
  <si>
    <t>Fraňo Peter</t>
  </si>
  <si>
    <t>3. miesto MS 2023 (n)</t>
  </si>
  <si>
    <t>Holenda Viliam</t>
  </si>
  <si>
    <t>Marinov Filip</t>
  </si>
  <si>
    <t>3. miesto ME 2024 (n)</t>
  </si>
  <si>
    <t>1. miesto MS 2024 (n)</t>
  </si>
  <si>
    <t>5 = ukončená reprezentačná kariéra</t>
  </si>
  <si>
    <t>1 = návrh na zaradenie (minister)</t>
  </si>
  <si>
    <t>2 = návrh na zaradenie (komisia top tímu)</t>
  </si>
  <si>
    <t>3 = návrh na zaradenie (komisia top tímu - neolympijský šport - dospelí)</t>
  </si>
  <si>
    <t>4 = návrh na zaradenie (komisia top tímu - neolympijský šport - juniori)</t>
  </si>
  <si>
    <t>6 = nesprávne zaevidovaný výsledok</t>
  </si>
  <si>
    <t>Krížová Lili Kristína</t>
  </si>
  <si>
    <t>2. miesto SR 2023 (n)</t>
  </si>
  <si>
    <t>dvojica - curling na vozíku</t>
  </si>
  <si>
    <t>dvojica - tanec na vozíku</t>
  </si>
  <si>
    <t>1. miesto MS 2023 (n)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</si>
</sst>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3" fillId="2" borderId="0" xfId="1" applyFont="1" applyFill="1" applyAlignment="1">
      <alignment vertical="top"/>
    </xf>
    <xf numFmtId="4" fontId="3" fillId="2" borderId="0" xfId="1" applyNumberFormat="1" applyFont="1" applyFill="1" applyAlignment="1">
      <alignment vertical="top"/>
    </xf>
    <xf numFmtId="0" fontId="3" fillId="2" borderId="0" xfId="1" applyFont="1" applyFill="1" applyAlignment="1">
      <alignment vertical="top" wrapTex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vertical="top"/>
    </xf>
    <xf numFmtId="0" fontId="1" fillId="2" borderId="1" xfId="0" applyFont="1" applyFill="1" applyBorder="1"/>
    <xf numFmtId="0" fontId="1" fillId="2" borderId="12" xfId="0" applyFont="1" applyFill="1" applyBorder="1"/>
    <xf numFmtId="0" fontId="0" fillId="2" borderId="0" xfId="0" applyFill="1"/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wrapText="1"/>
    </xf>
    <xf numFmtId="0" fontId="1" fillId="0" borderId="5" xfId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3" fillId="0" borderId="6" xfId="1" applyFont="1" applyBorder="1" applyAlignment="1">
      <alignment vertical="top"/>
    </xf>
    <xf numFmtId="0" fontId="1" fillId="0" borderId="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0" fillId="0" borderId="1" xfId="0" applyBorder="1"/>
    <xf numFmtId="10" fontId="0" fillId="0" borderId="6" xfId="0" applyNumberFormat="1" applyBorder="1"/>
    <xf numFmtId="0" fontId="0" fillId="0" borderId="5" xfId="0" applyBorder="1"/>
    <xf numFmtId="0" fontId="0" fillId="0" borderId="6" xfId="0" applyBorder="1"/>
    <xf numFmtId="164" fontId="0" fillId="0" borderId="1" xfId="0" applyNumberFormat="1" applyBorder="1"/>
    <xf numFmtId="0" fontId="6" fillId="0" borderId="5" xfId="0" applyFont="1" applyBorder="1"/>
    <xf numFmtId="164" fontId="6" fillId="0" borderId="1" xfId="0" applyNumberFormat="1" applyFont="1" applyBorder="1"/>
    <xf numFmtId="0" fontId="6" fillId="0" borderId="7" xfId="0" applyFont="1" applyBorder="1"/>
    <xf numFmtId="164" fontId="6" fillId="0" borderId="8" xfId="0" applyNumberFormat="1" applyFont="1" applyBorder="1"/>
    <xf numFmtId="164" fontId="0" fillId="0" borderId="8" xfId="0" applyNumberFormat="1" applyBorder="1"/>
    <xf numFmtId="10" fontId="0" fillId="0" borderId="9" xfId="0" applyNumberFormat="1" applyBorder="1"/>
    <xf numFmtId="0" fontId="3" fillId="2" borderId="6" xfId="1" applyFont="1" applyFill="1" applyBorder="1" applyAlignment="1">
      <alignment vertical="top"/>
    </xf>
    <xf numFmtId="0" fontId="4" fillId="3" borderId="8" xfId="1" applyFont="1" applyFill="1" applyBorder="1" applyAlignment="1">
      <alignment vertical="top"/>
    </xf>
    <xf numFmtId="0" fontId="4" fillId="3" borderId="9" xfId="1" applyFont="1" applyFill="1" applyBorder="1" applyAlignment="1">
      <alignment vertical="top"/>
    </xf>
    <xf numFmtId="4" fontId="4" fillId="3" borderId="8" xfId="1" applyNumberFormat="1" applyFont="1" applyFill="1" applyBorder="1" applyAlignment="1">
      <alignment vertical="top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3" fillId="0" borderId="0" xfId="1" applyFont="1" applyAlignment="1">
      <alignment vertical="top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 wrapText="1"/>
    </xf>
    <xf numFmtId="4" fontId="1" fillId="0" borderId="8" xfId="0" applyNumberFormat="1" applyFont="1" applyBorder="1" applyAlignment="1">
      <alignment vertical="center"/>
    </xf>
    <xf numFmtId="0" fontId="3" fillId="0" borderId="9" xfId="1" applyFont="1" applyBorder="1" applyAlignment="1">
      <alignment vertical="top"/>
    </xf>
    <xf numFmtId="0" fontId="2" fillId="2" borderId="0" xfId="1" applyFont="1" applyFill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/>
    </xf>
    <xf numFmtId="0" fontId="1" fillId="2" borderId="11" xfId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3" fillId="2" borderId="0" xfId="1" applyFont="1" applyFill="1" applyAlignment="1">
      <alignment horizontal="left" vertical="top"/>
    </xf>
    <xf numFmtId="0" fontId="2" fillId="0" borderId="0" xfId="1" applyFont="1" applyAlignment="1">
      <alignment horizontal="center" vertical="center"/>
    </xf>
    <xf numFmtId="0" fontId="1" fillId="0" borderId="1" xfId="1" applyFill="1" applyBorder="1" applyAlignment="1">
      <alignment vertical="center" wrapText="1"/>
    </xf>
    <xf numFmtId="0" fontId="1" fillId="0" borderId="1" xfId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</cellXfs>
  <cellStyles count="2">
    <cellStyle name="Normálna" xfId="0" builtinId="0"/>
    <cellStyle name="Normálna 5" xfId="1" xr:uid="{C0AAA9DD-B408-40DE-B02E-4385A8EB5493}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omas Singer" id="{7B028817-E4F0-45ED-B38C-C542B3CAC9BF}" userId="S::tomas.singer@mincrs.sk::c7065056-0c25-4892-b0c8-1a0a85f3038c" providerId="AD"/>
</personList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8" dT="2024-11-19T10:46:48.85" personId="{7B028817-E4F0-45ED-B38C-C542B3CAC9BF}" id="{FD6B7E18-7FB4-4435-A0C6-0115001E90A6}">
    <text>Suma v nadvýťažkov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A6821-D002-47F6-A410-352918857BF9}">
  <sheetPr>
    <pageSetUpPr fitToPage="1"/>
  </sheetPr>
  <dimension ref="A1:J228"/>
  <sheetViews>
    <sheetView showGridLines="0" tabSelected="1" zoomScaleNormal="100" workbookViewId="0">
      <pane ySplit="3" topLeftCell="A4" activePane="bottomLeft" state="frozen"/>
      <selection pane="bottomLeft" sqref="A1:J1"/>
    </sheetView>
  </sheetViews>
  <sheetFormatPr defaultColWidth="8.81640625" defaultRowHeight="11.5" x14ac:dyDescent="0.35"/>
  <cols>
    <col min="1" max="1" width="4" style="1" customWidth="1"/>
    <col min="2" max="2" width="49.54296875" style="3" bestFit="1" customWidth="1"/>
    <col min="3" max="3" width="30" style="3" customWidth="1"/>
    <col min="4" max="4" width="11.81640625" style="3" bestFit="1" customWidth="1"/>
    <col min="5" max="5" width="32.1796875" style="3" bestFit="1" customWidth="1"/>
    <col min="6" max="6" width="12.54296875" style="3" bestFit="1" customWidth="1"/>
    <col min="7" max="7" width="9.1796875" style="3" bestFit="1" customWidth="1"/>
    <col min="8" max="8" width="24.81640625" style="3" bestFit="1" customWidth="1"/>
    <col min="9" max="9" width="9.453125" style="3" bestFit="1" customWidth="1"/>
    <col min="10" max="10" width="6.1796875" style="2" bestFit="1" customWidth="1"/>
    <col min="11" max="11" width="8.81640625" style="1" customWidth="1"/>
    <col min="12" max="16384" width="8.81640625" style="1"/>
  </cols>
  <sheetData>
    <row r="1" spans="1:10" ht="18" customHeight="1" x14ac:dyDescent="0.35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ht="12" thickBot="1" x14ac:dyDescent="0.4">
      <c r="A2" s="51"/>
      <c r="B2" s="51"/>
      <c r="C2" s="51"/>
      <c r="D2" s="51"/>
      <c r="E2" s="51"/>
      <c r="F2" s="51"/>
      <c r="G2" s="51"/>
      <c r="H2" s="51"/>
      <c r="I2" s="51"/>
      <c r="J2" s="51"/>
    </row>
    <row r="3" spans="1:10" ht="71.7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ht="12.5" x14ac:dyDescent="0.35">
      <c r="A4" s="14">
        <v>1</v>
      </c>
      <c r="B4" s="15" t="s">
        <v>11</v>
      </c>
      <c r="C4" s="15" t="s">
        <v>12</v>
      </c>
      <c r="D4" s="16">
        <f t="shared" ref="D4:D45" si="0">G4+I4</f>
        <v>10000</v>
      </c>
      <c r="E4" s="16" t="s">
        <v>13</v>
      </c>
      <c r="F4" s="16" t="s">
        <v>14</v>
      </c>
      <c r="G4" s="16">
        <v>5000</v>
      </c>
      <c r="H4" s="16" t="s">
        <v>13</v>
      </c>
      <c r="I4" s="16">
        <v>5000</v>
      </c>
      <c r="J4" s="17"/>
    </row>
    <row r="5" spans="1:10" ht="12.5" x14ac:dyDescent="0.35">
      <c r="A5" s="14">
        <v>2</v>
      </c>
      <c r="B5" s="15" t="s">
        <v>11</v>
      </c>
      <c r="C5" s="15" t="s">
        <v>15</v>
      </c>
      <c r="D5" s="16">
        <f t="shared" si="0"/>
        <v>20000</v>
      </c>
      <c r="E5" s="16" t="s">
        <v>16</v>
      </c>
      <c r="F5" s="16" t="s">
        <v>17</v>
      </c>
      <c r="G5" s="16">
        <v>15000</v>
      </c>
      <c r="H5" s="16" t="s">
        <v>18</v>
      </c>
      <c r="I5" s="16">
        <v>5000</v>
      </c>
      <c r="J5" s="17"/>
    </row>
    <row r="6" spans="1:10" ht="12.5" x14ac:dyDescent="0.35">
      <c r="A6" s="14">
        <v>3</v>
      </c>
      <c r="B6" s="15" t="s">
        <v>11</v>
      </c>
      <c r="C6" s="15" t="s">
        <v>19</v>
      </c>
      <c r="D6" s="16">
        <f>G6+I6</f>
        <v>27500</v>
      </c>
      <c r="E6" s="16" t="s">
        <v>20</v>
      </c>
      <c r="F6" s="16" t="s">
        <v>17</v>
      </c>
      <c r="G6" s="16">
        <v>20000</v>
      </c>
      <c r="H6" s="16" t="s">
        <v>21</v>
      </c>
      <c r="I6" s="16">
        <v>7500</v>
      </c>
      <c r="J6" s="17"/>
    </row>
    <row r="7" spans="1:10" ht="12.5" x14ac:dyDescent="0.35">
      <c r="A7" s="14">
        <v>4</v>
      </c>
      <c r="B7" s="15" t="s">
        <v>11</v>
      </c>
      <c r="C7" s="15" t="s">
        <v>22</v>
      </c>
      <c r="D7" s="16">
        <f t="shared" si="0"/>
        <v>17500</v>
      </c>
      <c r="E7" s="16" t="s">
        <v>21</v>
      </c>
      <c r="F7" s="16" t="s">
        <v>17</v>
      </c>
      <c r="G7" s="16">
        <v>10000</v>
      </c>
      <c r="H7" s="16" t="s">
        <v>21</v>
      </c>
      <c r="I7" s="16">
        <v>7500</v>
      </c>
      <c r="J7" s="17"/>
    </row>
    <row r="8" spans="1:10" ht="12.5" x14ac:dyDescent="0.35">
      <c r="A8" s="14">
        <v>5</v>
      </c>
      <c r="B8" s="15" t="s">
        <v>11</v>
      </c>
      <c r="C8" s="15" t="s">
        <v>23</v>
      </c>
      <c r="D8" s="16">
        <f t="shared" si="0"/>
        <v>45000</v>
      </c>
      <c r="E8" s="16" t="s">
        <v>24</v>
      </c>
      <c r="F8" s="16" t="s">
        <v>17</v>
      </c>
      <c r="G8" s="16">
        <v>25000</v>
      </c>
      <c r="H8" s="16" t="s">
        <v>24</v>
      </c>
      <c r="I8" s="16">
        <v>20000</v>
      </c>
      <c r="J8" s="17"/>
    </row>
    <row r="9" spans="1:10" ht="12.5" x14ac:dyDescent="0.35">
      <c r="A9" s="14">
        <v>6</v>
      </c>
      <c r="B9" s="15" t="s">
        <v>11</v>
      </c>
      <c r="C9" s="15" t="s">
        <v>25</v>
      </c>
      <c r="D9" s="16">
        <f t="shared" si="0"/>
        <v>20000</v>
      </c>
      <c r="E9" s="16" t="s">
        <v>26</v>
      </c>
      <c r="F9" s="16" t="s">
        <v>17</v>
      </c>
      <c r="G9" s="16">
        <v>15000</v>
      </c>
      <c r="H9" s="16" t="s">
        <v>27</v>
      </c>
      <c r="I9" s="16">
        <v>5000</v>
      </c>
      <c r="J9" s="17"/>
    </row>
    <row r="10" spans="1:10" ht="12.5" x14ac:dyDescent="0.35">
      <c r="A10" s="14">
        <v>7</v>
      </c>
      <c r="B10" s="15" t="s">
        <v>11</v>
      </c>
      <c r="C10" s="15" t="s">
        <v>28</v>
      </c>
      <c r="D10" s="16">
        <f t="shared" si="0"/>
        <v>32500</v>
      </c>
      <c r="E10" s="16" t="s">
        <v>29</v>
      </c>
      <c r="F10" s="16" t="s">
        <v>17</v>
      </c>
      <c r="G10" s="16">
        <v>25000</v>
      </c>
      <c r="H10" s="16" t="s">
        <v>21</v>
      </c>
      <c r="I10" s="16">
        <v>7500</v>
      </c>
      <c r="J10" s="17"/>
    </row>
    <row r="11" spans="1:10" ht="12.5" x14ac:dyDescent="0.35">
      <c r="A11" s="14">
        <v>8</v>
      </c>
      <c r="B11" s="15" t="s">
        <v>11</v>
      </c>
      <c r="C11" s="15" t="s">
        <v>30</v>
      </c>
      <c r="D11" s="16">
        <f t="shared" si="0"/>
        <v>50000</v>
      </c>
      <c r="E11" s="16" t="s">
        <v>31</v>
      </c>
      <c r="F11" s="16" t="s">
        <v>17</v>
      </c>
      <c r="G11" s="16">
        <v>25000</v>
      </c>
      <c r="H11" s="16" t="s">
        <v>32</v>
      </c>
      <c r="I11" s="16">
        <v>25000</v>
      </c>
      <c r="J11" s="17"/>
    </row>
    <row r="12" spans="1:10" ht="12.5" x14ac:dyDescent="0.35">
      <c r="A12" s="14">
        <v>9</v>
      </c>
      <c r="B12" s="15" t="s">
        <v>11</v>
      </c>
      <c r="C12" s="15" t="s">
        <v>33</v>
      </c>
      <c r="D12" s="16">
        <f t="shared" si="0"/>
        <v>40000</v>
      </c>
      <c r="E12" s="16" t="s">
        <v>34</v>
      </c>
      <c r="F12" s="16" t="s">
        <v>17</v>
      </c>
      <c r="G12" s="16">
        <v>25000</v>
      </c>
      <c r="H12" s="16" t="s">
        <v>35</v>
      </c>
      <c r="I12" s="16">
        <v>15000</v>
      </c>
      <c r="J12" s="17"/>
    </row>
    <row r="13" spans="1:10" ht="12.5" x14ac:dyDescent="0.35">
      <c r="A13" s="14">
        <v>10</v>
      </c>
      <c r="B13" s="15" t="s">
        <v>11</v>
      </c>
      <c r="C13" s="15" t="s">
        <v>36</v>
      </c>
      <c r="D13" s="16">
        <f t="shared" si="0"/>
        <v>20000</v>
      </c>
      <c r="E13" s="16" t="s">
        <v>37</v>
      </c>
      <c r="F13" s="16" t="s">
        <v>17</v>
      </c>
      <c r="G13" s="16">
        <v>15000</v>
      </c>
      <c r="H13" s="16" t="s">
        <v>38</v>
      </c>
      <c r="I13" s="16">
        <v>5000</v>
      </c>
      <c r="J13" s="17"/>
    </row>
    <row r="14" spans="1:10" ht="12.5" x14ac:dyDescent="0.35">
      <c r="A14" s="14">
        <v>11</v>
      </c>
      <c r="B14" s="15" t="s">
        <v>11</v>
      </c>
      <c r="C14" s="15" t="s">
        <v>39</v>
      </c>
      <c r="D14" s="16">
        <f t="shared" si="0"/>
        <v>50000</v>
      </c>
      <c r="E14" s="16" t="s">
        <v>31</v>
      </c>
      <c r="F14" s="16" t="s">
        <v>17</v>
      </c>
      <c r="G14" s="16">
        <v>25000</v>
      </c>
      <c r="H14" s="16" t="s">
        <v>32</v>
      </c>
      <c r="I14" s="16">
        <v>25000</v>
      </c>
      <c r="J14" s="17"/>
    </row>
    <row r="15" spans="1:10" ht="12.5" x14ac:dyDescent="0.35">
      <c r="A15" s="14">
        <v>12</v>
      </c>
      <c r="B15" s="15" t="s">
        <v>11</v>
      </c>
      <c r="C15" s="15" t="s">
        <v>40</v>
      </c>
      <c r="D15" s="16">
        <f t="shared" si="0"/>
        <v>35000</v>
      </c>
      <c r="E15" s="16" t="s">
        <v>41</v>
      </c>
      <c r="F15" s="16" t="s">
        <v>17</v>
      </c>
      <c r="G15" s="16">
        <v>20000</v>
      </c>
      <c r="H15" s="16" t="s">
        <v>41</v>
      </c>
      <c r="I15" s="16">
        <v>15000</v>
      </c>
      <c r="J15" s="17"/>
    </row>
    <row r="16" spans="1:10" ht="12.5" x14ac:dyDescent="0.35">
      <c r="A16" s="14">
        <v>13</v>
      </c>
      <c r="B16" s="15" t="s">
        <v>11</v>
      </c>
      <c r="C16" s="15" t="s">
        <v>42</v>
      </c>
      <c r="D16" s="16">
        <f t="shared" si="0"/>
        <v>26200</v>
      </c>
      <c r="E16" s="16" t="s">
        <v>43</v>
      </c>
      <c r="F16" s="16" t="s">
        <v>17</v>
      </c>
      <c r="G16" s="16">
        <f>((15000+15000*0.5)/2)-50</f>
        <v>11200</v>
      </c>
      <c r="H16" s="16" t="s">
        <v>43</v>
      </c>
      <c r="I16" s="16">
        <f>(20000+20000*0.5)/2</f>
        <v>15000</v>
      </c>
      <c r="J16" s="17"/>
    </row>
    <row r="17" spans="1:10" ht="12.5" x14ac:dyDescent="0.35">
      <c r="A17" s="14">
        <v>14</v>
      </c>
      <c r="B17" s="15" t="s">
        <v>11</v>
      </c>
      <c r="C17" s="15" t="s">
        <v>44</v>
      </c>
      <c r="D17" s="16">
        <f t="shared" si="0"/>
        <v>15000</v>
      </c>
      <c r="E17" s="16" t="s">
        <v>45</v>
      </c>
      <c r="F17" s="16" t="s">
        <v>14</v>
      </c>
      <c r="G17" s="16">
        <v>5000</v>
      </c>
      <c r="H17" s="16" t="s">
        <v>45</v>
      </c>
      <c r="I17" s="16">
        <v>10000</v>
      </c>
      <c r="J17" s="17"/>
    </row>
    <row r="18" spans="1:10" ht="12.5" x14ac:dyDescent="0.35">
      <c r="A18" s="14">
        <v>15</v>
      </c>
      <c r="B18" s="18" t="s">
        <v>46</v>
      </c>
      <c r="C18" s="19" t="s">
        <v>47</v>
      </c>
      <c r="D18" s="16">
        <f t="shared" si="0"/>
        <v>35000</v>
      </c>
      <c r="E18" s="16" t="s">
        <v>35</v>
      </c>
      <c r="F18" s="16" t="s">
        <v>17</v>
      </c>
      <c r="G18" s="16">
        <v>20000</v>
      </c>
      <c r="H18" s="16" t="s">
        <v>35</v>
      </c>
      <c r="I18" s="16">
        <v>15000</v>
      </c>
      <c r="J18" s="17"/>
    </row>
    <row r="19" spans="1:10" ht="12.5" x14ac:dyDescent="0.35">
      <c r="A19" s="14">
        <v>16</v>
      </c>
      <c r="B19" s="56" t="s">
        <v>320</v>
      </c>
      <c r="C19" s="57" t="s">
        <v>384</v>
      </c>
      <c r="D19" s="58">
        <f t="shared" si="0"/>
        <v>15000</v>
      </c>
      <c r="E19" s="58" t="s">
        <v>385</v>
      </c>
      <c r="F19" s="58" t="s">
        <v>50</v>
      </c>
      <c r="G19" s="58">
        <v>10000</v>
      </c>
      <c r="H19" s="58" t="s">
        <v>385</v>
      </c>
      <c r="I19" s="58">
        <v>5000</v>
      </c>
      <c r="J19" s="17"/>
    </row>
    <row r="20" spans="1:10" ht="12.5" x14ac:dyDescent="0.35">
      <c r="A20" s="14">
        <v>17</v>
      </c>
      <c r="B20" s="56" t="s">
        <v>320</v>
      </c>
      <c r="C20" s="57" t="s">
        <v>379</v>
      </c>
      <c r="D20" s="58">
        <f t="shared" si="0"/>
        <v>20000</v>
      </c>
      <c r="E20" s="58" t="s">
        <v>27</v>
      </c>
      <c r="F20" s="58" t="s">
        <v>56</v>
      </c>
      <c r="G20" s="58">
        <v>20000</v>
      </c>
      <c r="H20" s="58" t="s">
        <v>51</v>
      </c>
      <c r="I20" s="58">
        <v>0</v>
      </c>
      <c r="J20" s="17"/>
    </row>
    <row r="21" spans="1:10" ht="12.5" x14ac:dyDescent="0.35">
      <c r="A21" s="14">
        <v>18</v>
      </c>
      <c r="B21" s="56" t="s">
        <v>320</v>
      </c>
      <c r="C21" s="57" t="s">
        <v>380</v>
      </c>
      <c r="D21" s="58">
        <f t="shared" si="0"/>
        <v>20000</v>
      </c>
      <c r="E21" s="58" t="s">
        <v>27</v>
      </c>
      <c r="F21" s="58" t="s">
        <v>56</v>
      </c>
      <c r="G21" s="58">
        <v>20000</v>
      </c>
      <c r="H21" s="58" t="s">
        <v>51</v>
      </c>
      <c r="I21" s="58">
        <v>0</v>
      </c>
      <c r="J21" s="17"/>
    </row>
    <row r="22" spans="1:10" ht="12.5" x14ac:dyDescent="0.35">
      <c r="A22" s="14">
        <v>19</v>
      </c>
      <c r="B22" s="56" t="s">
        <v>320</v>
      </c>
      <c r="C22" s="57" t="s">
        <v>381</v>
      </c>
      <c r="D22" s="58">
        <f t="shared" si="0"/>
        <v>45000</v>
      </c>
      <c r="E22" s="58" t="s">
        <v>266</v>
      </c>
      <c r="F22" s="58" t="s">
        <v>17</v>
      </c>
      <c r="G22" s="58">
        <v>40000</v>
      </c>
      <c r="H22" s="58" t="s">
        <v>266</v>
      </c>
      <c r="I22" s="58">
        <v>5000</v>
      </c>
      <c r="J22" s="17"/>
    </row>
    <row r="23" spans="1:10" ht="12.5" x14ac:dyDescent="0.35">
      <c r="A23" s="14">
        <v>20</v>
      </c>
      <c r="B23" s="56" t="s">
        <v>320</v>
      </c>
      <c r="C23" s="57" t="s">
        <v>382</v>
      </c>
      <c r="D23" s="58">
        <f t="shared" si="0"/>
        <v>15000</v>
      </c>
      <c r="E23" s="58" t="s">
        <v>270</v>
      </c>
      <c r="F23" s="58" t="s">
        <v>50</v>
      </c>
      <c r="G23" s="58">
        <v>10000</v>
      </c>
      <c r="H23" s="58" t="s">
        <v>270</v>
      </c>
      <c r="I23" s="58">
        <v>5000</v>
      </c>
      <c r="J23" s="17"/>
    </row>
    <row r="24" spans="1:10" ht="12.5" x14ac:dyDescent="0.35">
      <c r="A24" s="14">
        <v>21</v>
      </c>
      <c r="B24" s="56" t="s">
        <v>320</v>
      </c>
      <c r="C24" s="57" t="s">
        <v>321</v>
      </c>
      <c r="D24" s="58">
        <f t="shared" si="0"/>
        <v>45000</v>
      </c>
      <c r="E24" s="58" t="s">
        <v>266</v>
      </c>
      <c r="F24" s="58" t="s">
        <v>17</v>
      </c>
      <c r="G24" s="58">
        <v>40000</v>
      </c>
      <c r="H24" s="58" t="s">
        <v>266</v>
      </c>
      <c r="I24" s="58">
        <v>5000</v>
      </c>
      <c r="J24" s="17"/>
    </row>
    <row r="25" spans="1:10" ht="12.5" x14ac:dyDescent="0.35">
      <c r="A25" s="14">
        <v>22</v>
      </c>
      <c r="B25" s="56" t="s">
        <v>320</v>
      </c>
      <c r="C25" s="57" t="s">
        <v>383</v>
      </c>
      <c r="D25" s="58">
        <f t="shared" si="0"/>
        <v>10000</v>
      </c>
      <c r="E25" s="58" t="s">
        <v>216</v>
      </c>
      <c r="F25" s="58" t="s">
        <v>50</v>
      </c>
      <c r="G25" s="58">
        <v>10000</v>
      </c>
      <c r="H25" s="58" t="s">
        <v>51</v>
      </c>
      <c r="I25" s="58">
        <v>0</v>
      </c>
      <c r="J25" s="17"/>
    </row>
    <row r="26" spans="1:10" ht="12.5" x14ac:dyDescent="0.35">
      <c r="A26" s="14">
        <v>23</v>
      </c>
      <c r="B26" s="57" t="s">
        <v>48</v>
      </c>
      <c r="C26" s="57" t="s">
        <v>49</v>
      </c>
      <c r="D26" s="58">
        <f t="shared" si="0"/>
        <v>10000</v>
      </c>
      <c r="E26" s="58" t="s">
        <v>13</v>
      </c>
      <c r="F26" s="58" t="s">
        <v>50</v>
      </c>
      <c r="G26" s="58">
        <v>10000</v>
      </c>
      <c r="H26" s="58" t="s">
        <v>51</v>
      </c>
      <c r="I26" s="58">
        <v>0</v>
      </c>
      <c r="J26" s="17"/>
    </row>
    <row r="27" spans="1:10" ht="12.5" x14ac:dyDescent="0.35">
      <c r="A27" s="14">
        <v>24</v>
      </c>
      <c r="B27" s="57" t="s">
        <v>48</v>
      </c>
      <c r="C27" s="57" t="s">
        <v>52</v>
      </c>
      <c r="D27" s="58">
        <f t="shared" si="0"/>
        <v>9300</v>
      </c>
      <c r="E27" s="58" t="s">
        <v>53</v>
      </c>
      <c r="F27" s="58" t="s">
        <v>50</v>
      </c>
      <c r="G27" s="58">
        <f>((10000+3*10000*0.5)/4)-50</f>
        <v>6200</v>
      </c>
      <c r="H27" s="58" t="s">
        <v>53</v>
      </c>
      <c r="I27" s="58">
        <f>((5000+3*5000*0.5)/4)-25</f>
        <v>3100</v>
      </c>
      <c r="J27" s="17"/>
    </row>
    <row r="28" spans="1:10" ht="12.5" x14ac:dyDescent="0.35">
      <c r="A28" s="14">
        <v>25</v>
      </c>
      <c r="B28" s="19" t="s">
        <v>48</v>
      </c>
      <c r="C28" s="19" t="s">
        <v>54</v>
      </c>
      <c r="D28" s="16">
        <f t="shared" si="0"/>
        <v>15600</v>
      </c>
      <c r="E28" s="16" t="s">
        <v>55</v>
      </c>
      <c r="F28" s="16" t="s">
        <v>56</v>
      </c>
      <c r="G28" s="16">
        <f>(20000+3*20000*0.5)/4</f>
        <v>12500</v>
      </c>
      <c r="H28" s="16" t="s">
        <v>55</v>
      </c>
      <c r="I28" s="16">
        <f>((5000+3*5000*0.5)/4)-25</f>
        <v>3100</v>
      </c>
      <c r="J28" s="17"/>
    </row>
    <row r="29" spans="1:10" ht="12.5" x14ac:dyDescent="0.35">
      <c r="A29" s="14">
        <v>26</v>
      </c>
      <c r="B29" s="19" t="s">
        <v>48</v>
      </c>
      <c r="C29" s="19" t="s">
        <v>57</v>
      </c>
      <c r="D29" s="16">
        <f t="shared" si="0"/>
        <v>80000</v>
      </c>
      <c r="E29" s="16" t="s">
        <v>58</v>
      </c>
      <c r="F29" s="16" t="s">
        <v>17</v>
      </c>
      <c r="G29" s="16">
        <v>40000</v>
      </c>
      <c r="H29" s="16" t="s">
        <v>59</v>
      </c>
      <c r="I29" s="16">
        <v>40000</v>
      </c>
      <c r="J29" s="17"/>
    </row>
    <row r="30" spans="1:10" ht="12.5" x14ac:dyDescent="0.35">
      <c r="A30" s="14">
        <v>27</v>
      </c>
      <c r="B30" s="19" t="s">
        <v>48</v>
      </c>
      <c r="C30" s="19" t="s">
        <v>60</v>
      </c>
      <c r="D30" s="16">
        <f t="shared" si="0"/>
        <v>9300</v>
      </c>
      <c r="E30" s="16" t="s">
        <v>61</v>
      </c>
      <c r="F30" s="16" t="s">
        <v>50</v>
      </c>
      <c r="G30" s="16">
        <f>((10000+3*10000*0.5)/4)-50</f>
        <v>6200</v>
      </c>
      <c r="H30" s="16" t="s">
        <v>61</v>
      </c>
      <c r="I30" s="16">
        <f>((5000+3*5000*0.5)/4)-25</f>
        <v>3100</v>
      </c>
      <c r="J30" s="17"/>
    </row>
    <row r="31" spans="1:10" ht="12.5" x14ac:dyDescent="0.35">
      <c r="A31" s="14">
        <v>28</v>
      </c>
      <c r="B31" s="19" t="s">
        <v>48</v>
      </c>
      <c r="C31" s="19" t="s">
        <v>62</v>
      </c>
      <c r="D31" s="16">
        <f t="shared" si="0"/>
        <v>15600</v>
      </c>
      <c r="E31" s="16" t="s">
        <v>55</v>
      </c>
      <c r="F31" s="16" t="s">
        <v>56</v>
      </c>
      <c r="G31" s="16">
        <f>(20000+3*20000*0.5)/4</f>
        <v>12500</v>
      </c>
      <c r="H31" s="16" t="s">
        <v>55</v>
      </c>
      <c r="I31" s="16">
        <f>((5000+3*5000*0.5)/4)-25</f>
        <v>3100</v>
      </c>
      <c r="J31" s="17"/>
    </row>
    <row r="32" spans="1:10" ht="12.5" x14ac:dyDescent="0.35">
      <c r="A32" s="14">
        <v>29</v>
      </c>
      <c r="B32" s="19" t="s">
        <v>48</v>
      </c>
      <c r="C32" s="19" t="s">
        <v>63</v>
      </c>
      <c r="D32" s="16">
        <f t="shared" si="0"/>
        <v>15000</v>
      </c>
      <c r="E32" s="16" t="s">
        <v>64</v>
      </c>
      <c r="F32" s="16" t="s">
        <v>50</v>
      </c>
      <c r="G32" s="16">
        <f>(10000+10000*0.5)/2</f>
        <v>7500</v>
      </c>
      <c r="H32" s="16" t="s">
        <v>64</v>
      </c>
      <c r="I32" s="16">
        <f>(10000+10000*0.5)/2</f>
        <v>7500</v>
      </c>
      <c r="J32" s="17"/>
    </row>
    <row r="33" spans="1:10" ht="12.5" x14ac:dyDescent="0.35">
      <c r="A33" s="14">
        <v>30</v>
      </c>
      <c r="B33" s="19" t="s">
        <v>48</v>
      </c>
      <c r="C33" s="19" t="s">
        <v>65</v>
      </c>
      <c r="D33" s="16">
        <f t="shared" si="0"/>
        <v>9300</v>
      </c>
      <c r="E33" s="16" t="s">
        <v>61</v>
      </c>
      <c r="F33" s="16" t="s">
        <v>50</v>
      </c>
      <c r="G33" s="16">
        <f>((10000+3*10000*0.5)/4)-50</f>
        <v>6200</v>
      </c>
      <c r="H33" s="16" t="s">
        <v>61</v>
      </c>
      <c r="I33" s="16">
        <f>((5000+3*5000*0.5)/4)-25</f>
        <v>3100</v>
      </c>
      <c r="J33" s="17"/>
    </row>
    <row r="34" spans="1:10" ht="12.5" x14ac:dyDescent="0.35">
      <c r="A34" s="14">
        <v>31</v>
      </c>
      <c r="B34" s="19" t="s">
        <v>48</v>
      </c>
      <c r="C34" s="19" t="s">
        <v>66</v>
      </c>
      <c r="D34" s="16">
        <f t="shared" si="0"/>
        <v>7500</v>
      </c>
      <c r="E34" s="16" t="s">
        <v>67</v>
      </c>
      <c r="F34" s="16" t="s">
        <v>50</v>
      </c>
      <c r="G34" s="16">
        <f>(10000+10000*0.5)/2</f>
        <v>7500</v>
      </c>
      <c r="H34" s="16" t="s">
        <v>51</v>
      </c>
      <c r="I34" s="16">
        <v>0</v>
      </c>
      <c r="J34" s="17"/>
    </row>
    <row r="35" spans="1:10" ht="12.5" x14ac:dyDescent="0.35">
      <c r="A35" s="14">
        <v>32</v>
      </c>
      <c r="B35" s="19" t="s">
        <v>48</v>
      </c>
      <c r="C35" s="19" t="s">
        <v>68</v>
      </c>
      <c r="D35" s="16">
        <f t="shared" si="0"/>
        <v>15000</v>
      </c>
      <c r="E35" s="16" t="s">
        <v>69</v>
      </c>
      <c r="F35" s="16" t="s">
        <v>56</v>
      </c>
      <c r="G35" s="16">
        <f>(20000+20000*0.5)/2</f>
        <v>15000</v>
      </c>
      <c r="H35" s="16" t="s">
        <v>51</v>
      </c>
      <c r="I35" s="16">
        <v>0</v>
      </c>
      <c r="J35" s="17"/>
    </row>
    <row r="36" spans="1:10" ht="12.5" x14ac:dyDescent="0.35">
      <c r="A36" s="14">
        <v>33</v>
      </c>
      <c r="B36" s="19" t="s">
        <v>48</v>
      </c>
      <c r="C36" s="19" t="s">
        <v>70</v>
      </c>
      <c r="D36" s="16">
        <f t="shared" si="0"/>
        <v>20000</v>
      </c>
      <c r="E36" s="16" t="s">
        <v>45</v>
      </c>
      <c r="F36" s="16" t="s">
        <v>50</v>
      </c>
      <c r="G36" s="16">
        <v>10000</v>
      </c>
      <c r="H36" s="16" t="s">
        <v>45</v>
      </c>
      <c r="I36" s="16">
        <v>10000</v>
      </c>
      <c r="J36" s="17"/>
    </row>
    <row r="37" spans="1:10" ht="12.5" x14ac:dyDescent="0.35">
      <c r="A37" s="14">
        <v>34</v>
      </c>
      <c r="B37" s="19" t="s">
        <v>48</v>
      </c>
      <c r="C37" s="19" t="s">
        <v>71</v>
      </c>
      <c r="D37" s="16">
        <f t="shared" si="0"/>
        <v>10000</v>
      </c>
      <c r="E37" s="16" t="s">
        <v>72</v>
      </c>
      <c r="F37" s="16" t="s">
        <v>50</v>
      </c>
      <c r="G37" s="16">
        <v>10000</v>
      </c>
      <c r="H37" s="16" t="s">
        <v>51</v>
      </c>
      <c r="I37" s="16">
        <v>0</v>
      </c>
      <c r="J37" s="17"/>
    </row>
    <row r="38" spans="1:10" ht="12.5" x14ac:dyDescent="0.35">
      <c r="A38" s="14">
        <v>35</v>
      </c>
      <c r="B38" s="19" t="s">
        <v>48</v>
      </c>
      <c r="C38" s="19" t="s">
        <v>73</v>
      </c>
      <c r="D38" s="16">
        <f t="shared" si="0"/>
        <v>15000</v>
      </c>
      <c r="E38" s="16" t="s">
        <v>69</v>
      </c>
      <c r="F38" s="16" t="s">
        <v>56</v>
      </c>
      <c r="G38" s="16">
        <f>(20000+20000*0.5)/2</f>
        <v>15000</v>
      </c>
      <c r="H38" s="16" t="s">
        <v>51</v>
      </c>
      <c r="I38" s="16">
        <v>0</v>
      </c>
      <c r="J38" s="17"/>
    </row>
    <row r="39" spans="1:10" ht="12.5" x14ac:dyDescent="0.35">
      <c r="A39" s="14">
        <v>36</v>
      </c>
      <c r="B39" s="19" t="s">
        <v>48</v>
      </c>
      <c r="C39" s="19" t="s">
        <v>74</v>
      </c>
      <c r="D39" s="16">
        <f t="shared" si="0"/>
        <v>10000</v>
      </c>
      <c r="E39" s="16" t="s">
        <v>75</v>
      </c>
      <c r="F39" s="16" t="s">
        <v>50</v>
      </c>
      <c r="G39" s="16">
        <v>10000</v>
      </c>
      <c r="H39" s="16" t="s">
        <v>51</v>
      </c>
      <c r="I39" s="16">
        <v>0</v>
      </c>
      <c r="J39" s="17"/>
    </row>
    <row r="40" spans="1:10" ht="12.5" x14ac:dyDescent="0.35">
      <c r="A40" s="14">
        <v>37</v>
      </c>
      <c r="B40" s="19" t="s">
        <v>48</v>
      </c>
      <c r="C40" s="19" t="s">
        <v>76</v>
      </c>
      <c r="D40" s="16">
        <f t="shared" si="0"/>
        <v>50000</v>
      </c>
      <c r="E40" s="16" t="s">
        <v>77</v>
      </c>
      <c r="F40" s="16" t="s">
        <v>17</v>
      </c>
      <c r="G40" s="16">
        <v>40000</v>
      </c>
      <c r="H40" s="16" t="s">
        <v>77</v>
      </c>
      <c r="I40" s="16">
        <v>10000</v>
      </c>
      <c r="J40" s="17"/>
    </row>
    <row r="41" spans="1:10" ht="12.5" x14ac:dyDescent="0.35">
      <c r="A41" s="14">
        <v>38</v>
      </c>
      <c r="B41" s="19" t="s">
        <v>48</v>
      </c>
      <c r="C41" s="19" t="s">
        <v>78</v>
      </c>
      <c r="D41" s="16">
        <f t="shared" si="0"/>
        <v>10000</v>
      </c>
      <c r="E41" s="16" t="s">
        <v>79</v>
      </c>
      <c r="F41" s="16" t="s">
        <v>50</v>
      </c>
      <c r="G41" s="16">
        <v>10000</v>
      </c>
      <c r="H41" s="16" t="s">
        <v>51</v>
      </c>
      <c r="I41" s="16">
        <v>0</v>
      </c>
      <c r="J41" s="17"/>
    </row>
    <row r="42" spans="1:10" ht="12.5" x14ac:dyDescent="0.35">
      <c r="A42" s="14">
        <v>39</v>
      </c>
      <c r="B42" s="19" t="s">
        <v>48</v>
      </c>
      <c r="C42" s="19" t="s">
        <v>80</v>
      </c>
      <c r="D42" s="16">
        <f t="shared" si="0"/>
        <v>10000</v>
      </c>
      <c r="E42" s="16" t="s">
        <v>81</v>
      </c>
      <c r="F42" s="16" t="s">
        <v>50</v>
      </c>
      <c r="G42" s="16">
        <v>10000</v>
      </c>
      <c r="H42" s="16" t="s">
        <v>51</v>
      </c>
      <c r="I42" s="16">
        <v>0</v>
      </c>
      <c r="J42" s="17"/>
    </row>
    <row r="43" spans="1:10" ht="12.5" x14ac:dyDescent="0.35">
      <c r="A43" s="14">
        <v>40</v>
      </c>
      <c r="B43" s="18" t="s">
        <v>48</v>
      </c>
      <c r="C43" s="19" t="s">
        <v>82</v>
      </c>
      <c r="D43" s="16">
        <f t="shared" si="0"/>
        <v>10000</v>
      </c>
      <c r="E43" s="16" t="s">
        <v>83</v>
      </c>
      <c r="F43" s="16" t="s">
        <v>50</v>
      </c>
      <c r="G43" s="16">
        <v>10000</v>
      </c>
      <c r="H43" s="16" t="s">
        <v>51</v>
      </c>
      <c r="I43" s="16">
        <v>0</v>
      </c>
      <c r="J43" s="17"/>
    </row>
    <row r="44" spans="1:10" ht="12.5" x14ac:dyDescent="0.35">
      <c r="A44" s="14">
        <v>41</v>
      </c>
      <c r="B44" s="18" t="s">
        <v>48</v>
      </c>
      <c r="C44" s="19" t="s">
        <v>84</v>
      </c>
      <c r="D44" s="16">
        <f t="shared" si="0"/>
        <v>9300</v>
      </c>
      <c r="E44" s="16" t="s">
        <v>53</v>
      </c>
      <c r="F44" s="16" t="s">
        <v>50</v>
      </c>
      <c r="G44" s="16">
        <f>((10000+3*10000*0.5)/4)-50</f>
        <v>6200</v>
      </c>
      <c r="H44" s="16" t="s">
        <v>53</v>
      </c>
      <c r="I44" s="16">
        <f>((5000+3*5000*0.5)/4)-25</f>
        <v>3100</v>
      </c>
      <c r="J44" s="17"/>
    </row>
    <row r="45" spans="1:10" ht="12.5" x14ac:dyDescent="0.35">
      <c r="A45" s="14">
        <v>42</v>
      </c>
      <c r="B45" s="18" t="s">
        <v>48</v>
      </c>
      <c r="C45" s="19" t="s">
        <v>85</v>
      </c>
      <c r="D45" s="16">
        <f t="shared" si="0"/>
        <v>10000</v>
      </c>
      <c r="E45" s="16" t="s">
        <v>86</v>
      </c>
      <c r="F45" s="16" t="s">
        <v>50</v>
      </c>
      <c r="G45" s="16">
        <v>10000</v>
      </c>
      <c r="H45" s="16" t="s">
        <v>51</v>
      </c>
      <c r="I45" s="16">
        <v>0</v>
      </c>
      <c r="J45" s="17"/>
    </row>
    <row r="46" spans="1:10" ht="12.5" x14ac:dyDescent="0.35">
      <c r="A46" s="14">
        <v>43</v>
      </c>
      <c r="B46" s="18" t="s">
        <v>48</v>
      </c>
      <c r="C46" s="19" t="s">
        <v>87</v>
      </c>
      <c r="D46" s="16">
        <f t="shared" ref="D46:D86" si="1">G46+I46</f>
        <v>25000</v>
      </c>
      <c r="E46" s="16" t="s">
        <v>88</v>
      </c>
      <c r="F46" s="16" t="s">
        <v>56</v>
      </c>
      <c r="G46" s="16">
        <v>20000</v>
      </c>
      <c r="H46" s="16" t="s">
        <v>89</v>
      </c>
      <c r="I46" s="16">
        <v>5000</v>
      </c>
      <c r="J46" s="17"/>
    </row>
    <row r="47" spans="1:10" ht="12.5" x14ac:dyDescent="0.35">
      <c r="A47" s="14">
        <v>44</v>
      </c>
      <c r="B47" s="18" t="s">
        <v>48</v>
      </c>
      <c r="C47" s="19" t="s">
        <v>90</v>
      </c>
      <c r="D47" s="16">
        <f t="shared" si="1"/>
        <v>9300</v>
      </c>
      <c r="E47" s="16" t="s">
        <v>53</v>
      </c>
      <c r="F47" s="16" t="s">
        <v>50</v>
      </c>
      <c r="G47" s="16">
        <f>((10000+3*10000*0.5)/4)-50</f>
        <v>6200</v>
      </c>
      <c r="H47" s="16" t="s">
        <v>53</v>
      </c>
      <c r="I47" s="16">
        <f>((5000+3*5000*0.5)/4)-25</f>
        <v>3100</v>
      </c>
      <c r="J47" s="17"/>
    </row>
    <row r="48" spans="1:10" ht="12.5" x14ac:dyDescent="0.35">
      <c r="A48" s="14">
        <v>45</v>
      </c>
      <c r="B48" s="18" t="s">
        <v>48</v>
      </c>
      <c r="C48" s="19" t="s">
        <v>91</v>
      </c>
      <c r="D48" s="16">
        <f t="shared" si="1"/>
        <v>70000</v>
      </c>
      <c r="E48" s="16" t="s">
        <v>92</v>
      </c>
      <c r="F48" s="16" t="s">
        <v>17</v>
      </c>
      <c r="G48" s="16">
        <v>40000</v>
      </c>
      <c r="H48" s="16" t="s">
        <v>92</v>
      </c>
      <c r="I48" s="16">
        <v>30000</v>
      </c>
      <c r="J48" s="17"/>
    </row>
    <row r="49" spans="1:10" ht="12.5" x14ac:dyDescent="0.35">
      <c r="A49" s="14">
        <v>46</v>
      </c>
      <c r="B49" s="19" t="s">
        <v>48</v>
      </c>
      <c r="C49" s="19" t="s">
        <v>93</v>
      </c>
      <c r="D49" s="16">
        <f t="shared" si="1"/>
        <v>40000</v>
      </c>
      <c r="E49" s="16" t="s">
        <v>94</v>
      </c>
      <c r="F49" s="16" t="s">
        <v>56</v>
      </c>
      <c r="G49" s="16">
        <v>20000</v>
      </c>
      <c r="H49" s="16" t="s">
        <v>95</v>
      </c>
      <c r="I49" s="16">
        <v>20000</v>
      </c>
      <c r="J49" s="17"/>
    </row>
    <row r="50" spans="1:10" ht="12.5" x14ac:dyDescent="0.35">
      <c r="A50" s="14">
        <v>47</v>
      </c>
      <c r="B50" s="19" t="s">
        <v>48</v>
      </c>
      <c r="C50" s="19" t="s">
        <v>96</v>
      </c>
      <c r="D50" s="16">
        <f t="shared" si="1"/>
        <v>15600</v>
      </c>
      <c r="E50" s="16" t="s">
        <v>55</v>
      </c>
      <c r="F50" s="16" t="s">
        <v>56</v>
      </c>
      <c r="G50" s="16">
        <f>(20000+3*20000*0.5)/4</f>
        <v>12500</v>
      </c>
      <c r="H50" s="16" t="s">
        <v>55</v>
      </c>
      <c r="I50" s="16">
        <f>((5000+3*5000*0.5)/4)-25</f>
        <v>3100</v>
      </c>
      <c r="J50" s="17"/>
    </row>
    <row r="51" spans="1:10" ht="12.5" x14ac:dyDescent="0.35">
      <c r="A51" s="14">
        <v>48</v>
      </c>
      <c r="B51" s="18" t="s">
        <v>48</v>
      </c>
      <c r="C51" s="19" t="s">
        <v>97</v>
      </c>
      <c r="D51" s="16">
        <f t="shared" si="1"/>
        <v>60000</v>
      </c>
      <c r="E51" s="16" t="s">
        <v>98</v>
      </c>
      <c r="F51" s="16" t="s">
        <v>17</v>
      </c>
      <c r="G51" s="16">
        <v>40000</v>
      </c>
      <c r="H51" s="16" t="s">
        <v>98</v>
      </c>
      <c r="I51" s="16">
        <v>20000</v>
      </c>
      <c r="J51" s="17"/>
    </row>
    <row r="52" spans="1:10" ht="12.5" x14ac:dyDescent="0.35">
      <c r="A52" s="14">
        <v>49</v>
      </c>
      <c r="B52" s="18" t="s">
        <v>48</v>
      </c>
      <c r="C52" s="19" t="s">
        <v>99</v>
      </c>
      <c r="D52" s="16">
        <f t="shared" si="1"/>
        <v>9300</v>
      </c>
      <c r="E52" s="16" t="s">
        <v>61</v>
      </c>
      <c r="F52" s="16" t="s">
        <v>50</v>
      </c>
      <c r="G52" s="16">
        <f>((10000+3*10000*0.5)/4)-50</f>
        <v>6200</v>
      </c>
      <c r="H52" s="16" t="s">
        <v>61</v>
      </c>
      <c r="I52" s="16">
        <f>((5000+3*5000*0.5)/4)-25</f>
        <v>3100</v>
      </c>
      <c r="J52" s="17"/>
    </row>
    <row r="53" spans="1:10" ht="12.5" x14ac:dyDescent="0.35">
      <c r="A53" s="14">
        <v>50</v>
      </c>
      <c r="B53" s="18" t="s">
        <v>48</v>
      </c>
      <c r="C53" s="19" t="s">
        <v>100</v>
      </c>
      <c r="D53" s="16">
        <f t="shared" si="1"/>
        <v>10000</v>
      </c>
      <c r="E53" s="16" t="s">
        <v>101</v>
      </c>
      <c r="F53" s="16" t="s">
        <v>50</v>
      </c>
      <c r="G53" s="16">
        <v>10000</v>
      </c>
      <c r="H53" s="16" t="s">
        <v>51</v>
      </c>
      <c r="I53" s="16">
        <v>0</v>
      </c>
      <c r="J53" s="17"/>
    </row>
    <row r="54" spans="1:10" ht="12.5" x14ac:dyDescent="0.35">
      <c r="A54" s="14">
        <v>51</v>
      </c>
      <c r="B54" s="19" t="s">
        <v>48</v>
      </c>
      <c r="C54" s="19" t="s">
        <v>102</v>
      </c>
      <c r="D54" s="16">
        <f t="shared" si="1"/>
        <v>10000</v>
      </c>
      <c r="E54" s="16" t="s">
        <v>75</v>
      </c>
      <c r="F54" s="16" t="s">
        <v>50</v>
      </c>
      <c r="G54" s="16">
        <v>10000</v>
      </c>
      <c r="H54" s="16" t="s">
        <v>51</v>
      </c>
      <c r="I54" s="16">
        <v>0</v>
      </c>
      <c r="J54" s="17"/>
    </row>
    <row r="55" spans="1:10" ht="12.5" x14ac:dyDescent="0.35">
      <c r="A55" s="14">
        <v>52</v>
      </c>
      <c r="B55" s="18" t="s">
        <v>48</v>
      </c>
      <c r="C55" s="19" t="s">
        <v>103</v>
      </c>
      <c r="D55" s="16">
        <f t="shared" si="1"/>
        <v>15000</v>
      </c>
      <c r="E55" s="16" t="s">
        <v>64</v>
      </c>
      <c r="F55" s="16" t="s">
        <v>50</v>
      </c>
      <c r="G55" s="16">
        <f>(10000+10000*0.5)/2</f>
        <v>7500</v>
      </c>
      <c r="H55" s="16" t="s">
        <v>64</v>
      </c>
      <c r="I55" s="16">
        <f>(10000+10000*0.5)/2</f>
        <v>7500</v>
      </c>
      <c r="J55" s="17"/>
    </row>
    <row r="56" spans="1:10" ht="12.5" x14ac:dyDescent="0.35">
      <c r="A56" s="14">
        <v>53</v>
      </c>
      <c r="B56" s="18" t="s">
        <v>48</v>
      </c>
      <c r="C56" s="19" t="s">
        <v>104</v>
      </c>
      <c r="D56" s="16">
        <f t="shared" si="1"/>
        <v>10000</v>
      </c>
      <c r="E56" s="16" t="s">
        <v>105</v>
      </c>
      <c r="F56" s="16" t="s">
        <v>50</v>
      </c>
      <c r="G56" s="16">
        <v>10000</v>
      </c>
      <c r="H56" s="16" t="s">
        <v>51</v>
      </c>
      <c r="I56" s="16">
        <v>0</v>
      </c>
      <c r="J56" s="17"/>
    </row>
    <row r="57" spans="1:10" ht="12.5" x14ac:dyDescent="0.35">
      <c r="A57" s="14">
        <v>54</v>
      </c>
      <c r="B57" s="18" t="s">
        <v>48</v>
      </c>
      <c r="C57" s="19" t="s">
        <v>106</v>
      </c>
      <c r="D57" s="16">
        <f t="shared" si="1"/>
        <v>35000</v>
      </c>
      <c r="E57" s="16" t="s">
        <v>107</v>
      </c>
      <c r="F57" s="16" t="s">
        <v>56</v>
      </c>
      <c r="G57" s="16">
        <v>20000</v>
      </c>
      <c r="H57" s="16" t="s">
        <v>108</v>
      </c>
      <c r="I57" s="16">
        <v>15000</v>
      </c>
      <c r="J57" s="17"/>
    </row>
    <row r="58" spans="1:10" ht="12.5" x14ac:dyDescent="0.35">
      <c r="A58" s="14">
        <v>55</v>
      </c>
      <c r="B58" s="19" t="s">
        <v>48</v>
      </c>
      <c r="C58" s="19" t="s">
        <v>109</v>
      </c>
      <c r="D58" s="16">
        <f t="shared" si="1"/>
        <v>9300</v>
      </c>
      <c r="E58" s="16" t="s">
        <v>53</v>
      </c>
      <c r="F58" s="16" t="s">
        <v>50</v>
      </c>
      <c r="G58" s="16">
        <f>((10000+3*10000*0.5)/4)-50</f>
        <v>6200</v>
      </c>
      <c r="H58" s="16" t="s">
        <v>53</v>
      </c>
      <c r="I58" s="16">
        <f>((5000+3*5000*0.5)/4)-25</f>
        <v>3100</v>
      </c>
      <c r="J58" s="17"/>
    </row>
    <row r="59" spans="1:10" ht="12.5" x14ac:dyDescent="0.35">
      <c r="A59" s="14">
        <v>56</v>
      </c>
      <c r="B59" s="57" t="s">
        <v>48</v>
      </c>
      <c r="C59" s="57" t="s">
        <v>110</v>
      </c>
      <c r="D59" s="58">
        <f t="shared" si="1"/>
        <v>10000</v>
      </c>
      <c r="E59" s="58" t="s">
        <v>75</v>
      </c>
      <c r="F59" s="58" t="s">
        <v>50</v>
      </c>
      <c r="G59" s="58">
        <v>10000</v>
      </c>
      <c r="H59" s="58" t="s">
        <v>51</v>
      </c>
      <c r="I59" s="58">
        <v>0</v>
      </c>
      <c r="J59" s="17"/>
    </row>
    <row r="60" spans="1:10" ht="12.5" x14ac:dyDescent="0.35">
      <c r="A60" s="14">
        <v>57</v>
      </c>
      <c r="B60" s="56" t="s">
        <v>48</v>
      </c>
      <c r="C60" s="57" t="s">
        <v>111</v>
      </c>
      <c r="D60" s="58">
        <f t="shared" si="1"/>
        <v>7500</v>
      </c>
      <c r="E60" s="58" t="s">
        <v>112</v>
      </c>
      <c r="F60" s="58" t="s">
        <v>50</v>
      </c>
      <c r="G60" s="58">
        <f>(10000+10000*0.5)/2</f>
        <v>7500</v>
      </c>
      <c r="H60" s="58" t="s">
        <v>51</v>
      </c>
      <c r="I60" s="58">
        <v>0</v>
      </c>
      <c r="J60" s="17"/>
    </row>
    <row r="61" spans="1:10" ht="12.5" x14ac:dyDescent="0.35">
      <c r="A61" s="14">
        <v>58</v>
      </c>
      <c r="B61" s="57" t="s">
        <v>48</v>
      </c>
      <c r="C61" s="57" t="s">
        <v>113</v>
      </c>
      <c r="D61" s="58">
        <f t="shared" si="1"/>
        <v>7500</v>
      </c>
      <c r="E61" s="58" t="s">
        <v>67</v>
      </c>
      <c r="F61" s="58" t="s">
        <v>50</v>
      </c>
      <c r="G61" s="58">
        <f>(10000+10000*0.5)/2</f>
        <v>7500</v>
      </c>
      <c r="H61" s="58" t="s">
        <v>51</v>
      </c>
      <c r="I61" s="58">
        <v>0</v>
      </c>
      <c r="J61" s="17"/>
    </row>
    <row r="62" spans="1:10" ht="12.5" x14ac:dyDescent="0.35">
      <c r="A62" s="14">
        <v>59</v>
      </c>
      <c r="B62" s="56" t="s">
        <v>48</v>
      </c>
      <c r="C62" s="56" t="s">
        <v>114</v>
      </c>
      <c r="D62" s="58">
        <f t="shared" si="1"/>
        <v>15600</v>
      </c>
      <c r="E62" s="58" t="s">
        <v>55</v>
      </c>
      <c r="F62" s="58" t="s">
        <v>56</v>
      </c>
      <c r="G62" s="58">
        <f>(20000+3*20000*0.5)/4</f>
        <v>12500</v>
      </c>
      <c r="H62" s="58" t="s">
        <v>55</v>
      </c>
      <c r="I62" s="58">
        <f>((5000+3*5000*0.5)/4)-25</f>
        <v>3100</v>
      </c>
      <c r="J62" s="17"/>
    </row>
    <row r="63" spans="1:10" ht="12.5" x14ac:dyDescent="0.35">
      <c r="A63" s="14">
        <v>60</v>
      </c>
      <c r="B63" s="56" t="s">
        <v>48</v>
      </c>
      <c r="C63" s="56" t="s">
        <v>115</v>
      </c>
      <c r="D63" s="58">
        <f t="shared" si="1"/>
        <v>9300</v>
      </c>
      <c r="E63" s="58" t="s">
        <v>61</v>
      </c>
      <c r="F63" s="58" t="s">
        <v>50</v>
      </c>
      <c r="G63" s="58">
        <f>((10000+3*10000*0.5)/4)-50</f>
        <v>6200</v>
      </c>
      <c r="H63" s="58" t="s">
        <v>61</v>
      </c>
      <c r="I63" s="58">
        <f>((5000+3*5000*0.5)/4)-25</f>
        <v>3100</v>
      </c>
      <c r="J63" s="17"/>
    </row>
    <row r="64" spans="1:10" ht="12.5" x14ac:dyDescent="0.35">
      <c r="A64" s="14">
        <v>61</v>
      </c>
      <c r="B64" s="56" t="s">
        <v>116</v>
      </c>
      <c r="C64" s="56" t="s">
        <v>117</v>
      </c>
      <c r="D64" s="58">
        <f t="shared" si="1"/>
        <v>7500</v>
      </c>
      <c r="E64" s="58" t="s">
        <v>86</v>
      </c>
      <c r="F64" s="58" t="s">
        <v>50</v>
      </c>
      <c r="G64" s="58">
        <f>(10000+10000*0.5)/2</f>
        <v>7500</v>
      </c>
      <c r="H64" s="58" t="s">
        <v>51</v>
      </c>
      <c r="I64" s="58">
        <v>0</v>
      </c>
      <c r="J64" s="17"/>
    </row>
    <row r="65" spans="1:10" ht="12.5" x14ac:dyDescent="0.35">
      <c r="A65" s="14">
        <v>62</v>
      </c>
      <c r="B65" s="56" t="s">
        <v>116</v>
      </c>
      <c r="C65" s="56" t="s">
        <v>118</v>
      </c>
      <c r="D65" s="58">
        <v>0</v>
      </c>
      <c r="E65" s="58" t="s">
        <v>119</v>
      </c>
      <c r="F65" s="58" t="s">
        <v>50</v>
      </c>
      <c r="G65" s="58">
        <v>0</v>
      </c>
      <c r="H65" s="58" t="s">
        <v>51</v>
      </c>
      <c r="I65" s="58">
        <v>0</v>
      </c>
      <c r="J65" s="17">
        <v>5</v>
      </c>
    </row>
    <row r="66" spans="1:10" ht="12.5" x14ac:dyDescent="0.35">
      <c r="A66" s="14">
        <v>63</v>
      </c>
      <c r="B66" s="56" t="s">
        <v>116</v>
      </c>
      <c r="C66" s="56" t="s">
        <v>120</v>
      </c>
      <c r="D66" s="58">
        <f t="shared" si="1"/>
        <v>20000</v>
      </c>
      <c r="E66" s="58" t="s">
        <v>121</v>
      </c>
      <c r="F66" s="58" t="s">
        <v>56</v>
      </c>
      <c r="G66" s="58">
        <v>20000</v>
      </c>
      <c r="H66" s="58" t="s">
        <v>51</v>
      </c>
      <c r="I66" s="58">
        <v>0</v>
      </c>
      <c r="J66" s="17"/>
    </row>
    <row r="67" spans="1:10" ht="12.5" x14ac:dyDescent="0.35">
      <c r="A67" s="14">
        <v>64</v>
      </c>
      <c r="B67" s="56" t="s">
        <v>116</v>
      </c>
      <c r="C67" s="56" t="s">
        <v>122</v>
      </c>
      <c r="D67" s="58">
        <f t="shared" si="1"/>
        <v>10000</v>
      </c>
      <c r="E67" s="58" t="s">
        <v>101</v>
      </c>
      <c r="F67" s="58" t="s">
        <v>50</v>
      </c>
      <c r="G67" s="58">
        <v>10000</v>
      </c>
      <c r="H67" s="58" t="s">
        <v>51</v>
      </c>
      <c r="I67" s="58">
        <v>0</v>
      </c>
      <c r="J67" s="17"/>
    </row>
    <row r="68" spans="1:10" ht="12.5" x14ac:dyDescent="0.35">
      <c r="A68" s="14">
        <v>65</v>
      </c>
      <c r="B68" s="56" t="s">
        <v>116</v>
      </c>
      <c r="C68" s="56" t="s">
        <v>123</v>
      </c>
      <c r="D68" s="58">
        <f t="shared" si="1"/>
        <v>7500</v>
      </c>
      <c r="E68" s="58" t="s">
        <v>119</v>
      </c>
      <c r="F68" s="58" t="s">
        <v>50</v>
      </c>
      <c r="G68" s="58">
        <f>(10000+10000*0.5)/2</f>
        <v>7500</v>
      </c>
      <c r="H68" s="58" t="s">
        <v>51</v>
      </c>
      <c r="I68" s="58">
        <v>0</v>
      </c>
      <c r="J68" s="17"/>
    </row>
    <row r="69" spans="1:10" ht="12.5" x14ac:dyDescent="0.35">
      <c r="A69" s="14">
        <v>66</v>
      </c>
      <c r="B69" s="56" t="s">
        <v>116</v>
      </c>
      <c r="C69" s="56" t="s">
        <v>124</v>
      </c>
      <c r="D69" s="58">
        <f t="shared" si="1"/>
        <v>15000</v>
      </c>
      <c r="E69" s="58" t="s">
        <v>53</v>
      </c>
      <c r="F69" s="58" t="s">
        <v>50</v>
      </c>
      <c r="G69" s="58">
        <v>10000</v>
      </c>
      <c r="H69" s="58" t="s">
        <v>53</v>
      </c>
      <c r="I69" s="58">
        <v>5000</v>
      </c>
      <c r="J69" s="17"/>
    </row>
    <row r="70" spans="1:10" ht="12.5" x14ac:dyDescent="0.35">
      <c r="A70" s="14">
        <v>67</v>
      </c>
      <c r="B70" s="56" t="s">
        <v>116</v>
      </c>
      <c r="C70" s="56" t="s">
        <v>125</v>
      </c>
      <c r="D70" s="58">
        <f t="shared" si="1"/>
        <v>20000</v>
      </c>
      <c r="E70" s="58" t="s">
        <v>126</v>
      </c>
      <c r="F70" s="58" t="s">
        <v>56</v>
      </c>
      <c r="G70" s="58">
        <v>20000</v>
      </c>
      <c r="H70" s="58" t="s">
        <v>51</v>
      </c>
      <c r="I70" s="58">
        <v>0</v>
      </c>
      <c r="J70" s="17"/>
    </row>
    <row r="71" spans="1:10" ht="12.5" x14ac:dyDescent="0.35">
      <c r="A71" s="14">
        <v>68</v>
      </c>
      <c r="B71" s="56" t="s">
        <v>116</v>
      </c>
      <c r="C71" s="56" t="s">
        <v>127</v>
      </c>
      <c r="D71" s="58">
        <f t="shared" si="1"/>
        <v>20000</v>
      </c>
      <c r="E71" s="58" t="s">
        <v>107</v>
      </c>
      <c r="F71" s="58" t="s">
        <v>56</v>
      </c>
      <c r="G71" s="58">
        <v>20000</v>
      </c>
      <c r="H71" s="58" t="s">
        <v>51</v>
      </c>
      <c r="I71" s="58">
        <v>0</v>
      </c>
      <c r="J71" s="17"/>
    </row>
    <row r="72" spans="1:10" ht="12.5" x14ac:dyDescent="0.35">
      <c r="A72" s="14">
        <v>69</v>
      </c>
      <c r="B72" s="56" t="s">
        <v>116</v>
      </c>
      <c r="C72" s="56" t="s">
        <v>128</v>
      </c>
      <c r="D72" s="58">
        <f t="shared" si="1"/>
        <v>20000</v>
      </c>
      <c r="E72" s="58" t="s">
        <v>129</v>
      </c>
      <c r="F72" s="58" t="s">
        <v>56</v>
      </c>
      <c r="G72" s="58">
        <v>20000</v>
      </c>
      <c r="H72" s="58" t="s">
        <v>51</v>
      </c>
      <c r="I72" s="58">
        <v>0</v>
      </c>
      <c r="J72" s="17"/>
    </row>
    <row r="73" spans="1:10" ht="12.5" x14ac:dyDescent="0.35">
      <c r="A73" s="14">
        <v>70</v>
      </c>
      <c r="B73" s="56" t="s">
        <v>116</v>
      </c>
      <c r="C73" s="56" t="s">
        <v>130</v>
      </c>
      <c r="D73" s="58">
        <f t="shared" si="1"/>
        <v>10000</v>
      </c>
      <c r="E73" s="58" t="s">
        <v>83</v>
      </c>
      <c r="F73" s="58" t="s">
        <v>50</v>
      </c>
      <c r="G73" s="58">
        <v>10000</v>
      </c>
      <c r="H73" s="58" t="s">
        <v>51</v>
      </c>
      <c r="I73" s="58">
        <v>0</v>
      </c>
      <c r="J73" s="17"/>
    </row>
    <row r="74" spans="1:10" ht="12.5" x14ac:dyDescent="0.35">
      <c r="A74" s="14">
        <v>71</v>
      </c>
      <c r="B74" s="56" t="s">
        <v>116</v>
      </c>
      <c r="C74" s="56" t="s">
        <v>131</v>
      </c>
      <c r="D74" s="58">
        <f t="shared" si="1"/>
        <v>7500</v>
      </c>
      <c r="E74" s="58" t="s">
        <v>132</v>
      </c>
      <c r="F74" s="58" t="s">
        <v>50</v>
      </c>
      <c r="G74" s="58">
        <f>(10000+10000*0.5)/2</f>
        <v>7500</v>
      </c>
      <c r="H74" s="58" t="s">
        <v>51</v>
      </c>
      <c r="I74" s="58">
        <v>0</v>
      </c>
      <c r="J74" s="17"/>
    </row>
    <row r="75" spans="1:10" ht="12.5" x14ac:dyDescent="0.35">
      <c r="A75" s="14">
        <v>72</v>
      </c>
      <c r="B75" s="56" t="s">
        <v>116</v>
      </c>
      <c r="C75" s="56" t="s">
        <v>133</v>
      </c>
      <c r="D75" s="58">
        <f t="shared" si="1"/>
        <v>10000</v>
      </c>
      <c r="E75" s="58" t="s">
        <v>134</v>
      </c>
      <c r="F75" s="58" t="s">
        <v>50</v>
      </c>
      <c r="G75" s="58">
        <v>10000</v>
      </c>
      <c r="H75" s="58" t="s">
        <v>51</v>
      </c>
      <c r="I75" s="58">
        <v>0</v>
      </c>
      <c r="J75" s="17"/>
    </row>
    <row r="76" spans="1:10" ht="13.25" customHeight="1" x14ac:dyDescent="0.35">
      <c r="A76" s="14">
        <v>73</v>
      </c>
      <c r="B76" s="56" t="s">
        <v>135</v>
      </c>
      <c r="C76" s="56" t="s">
        <v>136</v>
      </c>
      <c r="D76" s="58">
        <f t="shared" si="1"/>
        <v>30000</v>
      </c>
      <c r="E76" s="58" t="s">
        <v>137</v>
      </c>
      <c r="F76" s="58" t="s">
        <v>56</v>
      </c>
      <c r="G76" s="58">
        <v>20000</v>
      </c>
      <c r="H76" s="58" t="s">
        <v>137</v>
      </c>
      <c r="I76" s="58">
        <v>10000</v>
      </c>
      <c r="J76" s="17"/>
    </row>
    <row r="77" spans="1:10" ht="12.5" x14ac:dyDescent="0.35">
      <c r="A77" s="14">
        <v>74</v>
      </c>
      <c r="B77" s="56" t="s">
        <v>135</v>
      </c>
      <c r="C77" s="56" t="s">
        <v>138</v>
      </c>
      <c r="D77" s="58">
        <f t="shared" si="1"/>
        <v>80000</v>
      </c>
      <c r="E77" s="58" t="s">
        <v>139</v>
      </c>
      <c r="F77" s="58" t="s">
        <v>17</v>
      </c>
      <c r="G77" s="58">
        <v>40000</v>
      </c>
      <c r="H77" s="58" t="s">
        <v>139</v>
      </c>
      <c r="I77" s="58">
        <v>40000</v>
      </c>
      <c r="J77" s="17"/>
    </row>
    <row r="78" spans="1:10" ht="12.5" x14ac:dyDescent="0.35">
      <c r="A78" s="14">
        <v>75</v>
      </c>
      <c r="B78" s="56" t="s">
        <v>140</v>
      </c>
      <c r="C78" s="56" t="s">
        <v>141</v>
      </c>
      <c r="D78" s="58">
        <f t="shared" si="1"/>
        <v>10000</v>
      </c>
      <c r="E78" s="58" t="s">
        <v>142</v>
      </c>
      <c r="F78" s="58" t="s">
        <v>50</v>
      </c>
      <c r="G78" s="58">
        <v>10000</v>
      </c>
      <c r="H78" s="58" t="s">
        <v>51</v>
      </c>
      <c r="I78" s="58">
        <v>0</v>
      </c>
      <c r="J78" s="17"/>
    </row>
    <row r="79" spans="1:10" ht="12.5" x14ac:dyDescent="0.35">
      <c r="A79" s="14">
        <v>76</v>
      </c>
      <c r="B79" s="56" t="s">
        <v>140</v>
      </c>
      <c r="C79" s="56" t="s">
        <v>143</v>
      </c>
      <c r="D79" s="58">
        <f t="shared" si="1"/>
        <v>50000</v>
      </c>
      <c r="E79" s="58" t="s">
        <v>144</v>
      </c>
      <c r="F79" s="58" t="s">
        <v>17</v>
      </c>
      <c r="G79" s="58">
        <v>40000</v>
      </c>
      <c r="H79" s="58" t="s">
        <v>144</v>
      </c>
      <c r="I79" s="58">
        <v>10000</v>
      </c>
      <c r="J79" s="17"/>
    </row>
    <row r="80" spans="1:10" ht="12.5" x14ac:dyDescent="0.35">
      <c r="A80" s="14">
        <v>77</v>
      </c>
      <c r="B80" s="56" t="s">
        <v>140</v>
      </c>
      <c r="C80" s="56" t="s">
        <v>145</v>
      </c>
      <c r="D80" s="58">
        <f t="shared" si="1"/>
        <v>10000</v>
      </c>
      <c r="E80" s="58" t="s">
        <v>67</v>
      </c>
      <c r="F80" s="58" t="s">
        <v>50</v>
      </c>
      <c r="G80" s="58">
        <v>10000</v>
      </c>
      <c r="H80" s="58" t="s">
        <v>51</v>
      </c>
      <c r="I80" s="58">
        <v>0</v>
      </c>
      <c r="J80" s="17"/>
    </row>
    <row r="81" spans="1:10" ht="12.5" x14ac:dyDescent="0.35">
      <c r="A81" s="14">
        <v>78</v>
      </c>
      <c r="B81" s="56" t="s">
        <v>146</v>
      </c>
      <c r="C81" s="56" t="s">
        <v>147</v>
      </c>
      <c r="D81" s="58">
        <f>G81+I81</f>
        <v>20000</v>
      </c>
      <c r="E81" s="58" t="s">
        <v>148</v>
      </c>
      <c r="F81" s="58" t="s">
        <v>56</v>
      </c>
      <c r="G81" s="58">
        <v>20000</v>
      </c>
      <c r="H81" s="58" t="s">
        <v>51</v>
      </c>
      <c r="I81" s="58">
        <v>0</v>
      </c>
      <c r="J81" s="17"/>
    </row>
    <row r="82" spans="1:10" ht="12.5" x14ac:dyDescent="0.35">
      <c r="A82" s="14">
        <v>79</v>
      </c>
      <c r="B82" s="56" t="s">
        <v>146</v>
      </c>
      <c r="C82" s="56" t="s">
        <v>386</v>
      </c>
      <c r="D82" s="58">
        <f>G82+I82</f>
        <v>20000</v>
      </c>
      <c r="E82" s="58" t="s">
        <v>148</v>
      </c>
      <c r="F82" s="58" t="s">
        <v>56</v>
      </c>
      <c r="G82" s="58">
        <v>20000</v>
      </c>
      <c r="H82" s="58" t="s">
        <v>51</v>
      </c>
      <c r="I82" s="58">
        <v>0</v>
      </c>
      <c r="J82" s="17"/>
    </row>
    <row r="83" spans="1:10" ht="12.5" x14ac:dyDescent="0.35">
      <c r="A83" s="14">
        <v>80</v>
      </c>
      <c r="B83" s="56" t="s">
        <v>146</v>
      </c>
      <c r="C83" s="56" t="s">
        <v>149</v>
      </c>
      <c r="D83" s="58">
        <f t="shared" si="1"/>
        <v>10000</v>
      </c>
      <c r="E83" s="58" t="s">
        <v>150</v>
      </c>
      <c r="F83" s="58" t="s">
        <v>50</v>
      </c>
      <c r="G83" s="58">
        <v>10000</v>
      </c>
      <c r="H83" s="58" t="s">
        <v>51</v>
      </c>
      <c r="I83" s="58">
        <v>0</v>
      </c>
      <c r="J83" s="17"/>
    </row>
    <row r="84" spans="1:10" ht="12.5" x14ac:dyDescent="0.35">
      <c r="A84" s="14">
        <v>81</v>
      </c>
      <c r="B84" s="59" t="s">
        <v>146</v>
      </c>
      <c r="C84" s="59" t="s">
        <v>151</v>
      </c>
      <c r="D84" s="58">
        <f t="shared" si="1"/>
        <v>20000</v>
      </c>
      <c r="E84" s="58" t="s">
        <v>107</v>
      </c>
      <c r="F84" s="58" t="s">
        <v>56</v>
      </c>
      <c r="G84" s="58">
        <v>20000</v>
      </c>
      <c r="H84" s="58" t="s">
        <v>51</v>
      </c>
      <c r="I84" s="58">
        <v>0</v>
      </c>
      <c r="J84" s="17"/>
    </row>
    <row r="85" spans="1:10" ht="12.5" x14ac:dyDescent="0.35">
      <c r="A85" s="14">
        <v>82</v>
      </c>
      <c r="B85" s="59" t="s">
        <v>146</v>
      </c>
      <c r="C85" s="59" t="s">
        <v>152</v>
      </c>
      <c r="D85" s="58">
        <f t="shared" si="1"/>
        <v>50000</v>
      </c>
      <c r="E85" s="58" t="s">
        <v>153</v>
      </c>
      <c r="F85" s="58" t="s">
        <v>17</v>
      </c>
      <c r="G85" s="58">
        <v>40000</v>
      </c>
      <c r="H85" s="58" t="s">
        <v>153</v>
      </c>
      <c r="I85" s="58">
        <v>10000</v>
      </c>
      <c r="J85" s="17"/>
    </row>
    <row r="86" spans="1:10" ht="12.5" x14ac:dyDescent="0.35">
      <c r="A86" s="14">
        <v>83</v>
      </c>
      <c r="B86" s="59" t="s">
        <v>146</v>
      </c>
      <c r="C86" s="59" t="s">
        <v>154</v>
      </c>
      <c r="D86" s="58">
        <f t="shared" si="1"/>
        <v>15000</v>
      </c>
      <c r="E86" s="58" t="s">
        <v>155</v>
      </c>
      <c r="F86" s="58" t="s">
        <v>50</v>
      </c>
      <c r="G86" s="58">
        <v>10000</v>
      </c>
      <c r="H86" s="58" t="s">
        <v>155</v>
      </c>
      <c r="I86" s="58">
        <v>5000</v>
      </c>
      <c r="J86" s="17"/>
    </row>
    <row r="87" spans="1:10" ht="12.5" x14ac:dyDescent="0.35">
      <c r="A87" s="14">
        <v>84</v>
      </c>
      <c r="B87" s="57" t="s">
        <v>146</v>
      </c>
      <c r="C87" s="56" t="s">
        <v>156</v>
      </c>
      <c r="D87" s="58">
        <f>G87+I87</f>
        <v>20000</v>
      </c>
      <c r="E87" s="58" t="s">
        <v>148</v>
      </c>
      <c r="F87" s="58" t="s">
        <v>56</v>
      </c>
      <c r="G87" s="58">
        <v>20000</v>
      </c>
      <c r="H87" s="58" t="s">
        <v>51</v>
      </c>
      <c r="I87" s="58">
        <v>0</v>
      </c>
      <c r="J87" s="37"/>
    </row>
    <row r="88" spans="1:10" ht="12.5" x14ac:dyDescent="0.35">
      <c r="A88" s="14">
        <v>85</v>
      </c>
      <c r="B88" s="59" t="s">
        <v>146</v>
      </c>
      <c r="C88" s="59" t="s">
        <v>157</v>
      </c>
      <c r="D88" s="58">
        <f t="shared" ref="D88:D101" si="2">G88+I88</f>
        <v>10000</v>
      </c>
      <c r="E88" s="58" t="s">
        <v>13</v>
      </c>
      <c r="F88" s="58" t="s">
        <v>50</v>
      </c>
      <c r="G88" s="58">
        <v>10000</v>
      </c>
      <c r="H88" s="58" t="s">
        <v>51</v>
      </c>
      <c r="I88" s="58">
        <v>0</v>
      </c>
      <c r="J88" s="17"/>
    </row>
    <row r="89" spans="1:10" ht="12.5" x14ac:dyDescent="0.35">
      <c r="A89" s="14">
        <v>86</v>
      </c>
      <c r="B89" s="59" t="s">
        <v>158</v>
      </c>
      <c r="C89" s="59" t="s">
        <v>159</v>
      </c>
      <c r="D89" s="58">
        <f t="shared" si="2"/>
        <v>10000</v>
      </c>
      <c r="E89" s="58" t="s">
        <v>160</v>
      </c>
      <c r="F89" s="58" t="s">
        <v>50</v>
      </c>
      <c r="G89" s="58">
        <v>10000</v>
      </c>
      <c r="H89" s="58" t="s">
        <v>51</v>
      </c>
      <c r="I89" s="58">
        <v>0</v>
      </c>
      <c r="J89" s="17"/>
    </row>
    <row r="90" spans="1:10" ht="12.5" x14ac:dyDescent="0.35">
      <c r="A90" s="14">
        <v>87</v>
      </c>
      <c r="B90" s="56" t="s">
        <v>158</v>
      </c>
      <c r="C90" s="56" t="s">
        <v>161</v>
      </c>
      <c r="D90" s="58">
        <f t="shared" si="2"/>
        <v>10000</v>
      </c>
      <c r="E90" s="58" t="s">
        <v>112</v>
      </c>
      <c r="F90" s="58" t="s">
        <v>50</v>
      </c>
      <c r="G90" s="58">
        <v>10000</v>
      </c>
      <c r="H90" s="58" t="s">
        <v>51</v>
      </c>
      <c r="I90" s="58">
        <v>0</v>
      </c>
      <c r="J90" s="17"/>
    </row>
    <row r="91" spans="1:10" ht="12.5" x14ac:dyDescent="0.35">
      <c r="A91" s="14">
        <v>88</v>
      </c>
      <c r="B91" s="56" t="s">
        <v>162</v>
      </c>
      <c r="C91" s="56" t="s">
        <v>163</v>
      </c>
      <c r="D91" s="58">
        <f t="shared" si="2"/>
        <v>20000</v>
      </c>
      <c r="E91" s="58" t="s">
        <v>164</v>
      </c>
      <c r="F91" s="58" t="s">
        <v>50</v>
      </c>
      <c r="G91" s="58">
        <v>10000</v>
      </c>
      <c r="H91" s="58" t="s">
        <v>164</v>
      </c>
      <c r="I91" s="58">
        <v>10000</v>
      </c>
      <c r="J91" s="17"/>
    </row>
    <row r="92" spans="1:10" ht="12.5" x14ac:dyDescent="0.35">
      <c r="A92" s="14">
        <v>89</v>
      </c>
      <c r="B92" s="59" t="s">
        <v>165</v>
      </c>
      <c r="C92" s="59" t="s">
        <v>166</v>
      </c>
      <c r="D92" s="58">
        <f t="shared" si="2"/>
        <v>20000</v>
      </c>
      <c r="E92" s="58" t="s">
        <v>148</v>
      </c>
      <c r="F92" s="58" t="s">
        <v>56</v>
      </c>
      <c r="G92" s="58">
        <v>20000</v>
      </c>
      <c r="H92" s="58" t="s">
        <v>51</v>
      </c>
      <c r="I92" s="58">
        <v>0</v>
      </c>
      <c r="J92" s="17"/>
    </row>
    <row r="93" spans="1:10" ht="12.5" x14ac:dyDescent="0.35">
      <c r="A93" s="14">
        <v>90</v>
      </c>
      <c r="B93" s="59" t="s">
        <v>167</v>
      </c>
      <c r="C93" s="59" t="s">
        <v>168</v>
      </c>
      <c r="D93" s="58">
        <f t="shared" si="2"/>
        <v>10000</v>
      </c>
      <c r="E93" s="58" t="s">
        <v>169</v>
      </c>
      <c r="F93" s="58" t="s">
        <v>14</v>
      </c>
      <c r="G93" s="58">
        <v>10000</v>
      </c>
      <c r="H93" s="58" t="s">
        <v>51</v>
      </c>
      <c r="I93" s="58">
        <v>0</v>
      </c>
      <c r="J93" s="17"/>
    </row>
    <row r="94" spans="1:10" ht="12.5" x14ac:dyDescent="0.35">
      <c r="A94" s="14">
        <v>91</v>
      </c>
      <c r="B94" s="59" t="s">
        <v>167</v>
      </c>
      <c r="C94" s="59" t="s">
        <v>170</v>
      </c>
      <c r="D94" s="58">
        <f t="shared" si="2"/>
        <v>22500</v>
      </c>
      <c r="E94" s="58" t="s">
        <v>171</v>
      </c>
      <c r="F94" s="58" t="s">
        <v>17</v>
      </c>
      <c r="G94" s="58">
        <v>15000</v>
      </c>
      <c r="H94" s="58" t="s">
        <v>171</v>
      </c>
      <c r="I94" s="58">
        <v>7500</v>
      </c>
      <c r="J94" s="17"/>
    </row>
    <row r="95" spans="1:10" ht="12.5" x14ac:dyDescent="0.35">
      <c r="A95" s="14">
        <v>92</v>
      </c>
      <c r="B95" s="59" t="s">
        <v>167</v>
      </c>
      <c r="C95" s="59" t="s">
        <v>172</v>
      </c>
      <c r="D95" s="58">
        <f t="shared" si="2"/>
        <v>10000</v>
      </c>
      <c r="E95" s="58" t="s">
        <v>169</v>
      </c>
      <c r="F95" s="58" t="s">
        <v>14</v>
      </c>
      <c r="G95" s="58">
        <v>10000</v>
      </c>
      <c r="H95" s="58" t="s">
        <v>51</v>
      </c>
      <c r="I95" s="58">
        <v>0</v>
      </c>
      <c r="J95" s="17"/>
    </row>
    <row r="96" spans="1:10" ht="12.5" x14ac:dyDescent="0.35">
      <c r="A96" s="14">
        <v>93</v>
      </c>
      <c r="B96" s="59" t="s">
        <v>167</v>
      </c>
      <c r="C96" s="56" t="s">
        <v>173</v>
      </c>
      <c r="D96" s="58">
        <f t="shared" si="2"/>
        <v>20000</v>
      </c>
      <c r="E96" s="58" t="s">
        <v>174</v>
      </c>
      <c r="F96" s="58" t="s">
        <v>17</v>
      </c>
      <c r="G96" s="58">
        <v>15000</v>
      </c>
      <c r="H96" s="58" t="s">
        <v>174</v>
      </c>
      <c r="I96" s="58">
        <v>5000</v>
      </c>
      <c r="J96" s="17"/>
    </row>
    <row r="97" spans="1:10" ht="12.5" x14ac:dyDescent="0.35">
      <c r="A97" s="14">
        <v>94</v>
      </c>
      <c r="B97" s="59" t="s">
        <v>167</v>
      </c>
      <c r="C97" s="56" t="s">
        <v>175</v>
      </c>
      <c r="D97" s="58">
        <f t="shared" si="2"/>
        <v>10000</v>
      </c>
      <c r="E97" s="58" t="s">
        <v>176</v>
      </c>
      <c r="F97" s="58" t="s">
        <v>17</v>
      </c>
      <c r="G97" s="58">
        <v>10000</v>
      </c>
      <c r="H97" s="58" t="s">
        <v>51</v>
      </c>
      <c r="I97" s="58">
        <v>0</v>
      </c>
      <c r="J97" s="17"/>
    </row>
    <row r="98" spans="1:10" ht="12.5" x14ac:dyDescent="0.35">
      <c r="A98" s="14">
        <v>95</v>
      </c>
      <c r="B98" s="59" t="s">
        <v>167</v>
      </c>
      <c r="C98" s="56" t="s">
        <v>177</v>
      </c>
      <c r="D98" s="58">
        <f t="shared" si="2"/>
        <v>35000</v>
      </c>
      <c r="E98" s="58" t="s">
        <v>178</v>
      </c>
      <c r="F98" s="58" t="s">
        <v>17</v>
      </c>
      <c r="G98" s="58">
        <v>20000</v>
      </c>
      <c r="H98" s="58" t="s">
        <v>178</v>
      </c>
      <c r="I98" s="58">
        <v>15000</v>
      </c>
      <c r="J98" s="17"/>
    </row>
    <row r="99" spans="1:10" ht="12.5" x14ac:dyDescent="0.35">
      <c r="A99" s="14">
        <v>96</v>
      </c>
      <c r="B99" s="59" t="s">
        <v>167</v>
      </c>
      <c r="C99" s="56" t="s">
        <v>179</v>
      </c>
      <c r="D99" s="58">
        <f t="shared" si="2"/>
        <v>50000</v>
      </c>
      <c r="E99" s="58" t="s">
        <v>180</v>
      </c>
      <c r="F99" s="58" t="s">
        <v>17</v>
      </c>
      <c r="G99" s="58">
        <v>25000</v>
      </c>
      <c r="H99" s="58" t="s">
        <v>180</v>
      </c>
      <c r="I99" s="58">
        <v>25000</v>
      </c>
      <c r="J99" s="17"/>
    </row>
    <row r="100" spans="1:10" ht="12.5" x14ac:dyDescent="0.35">
      <c r="A100" s="14">
        <v>97</v>
      </c>
      <c r="B100" s="59" t="s">
        <v>167</v>
      </c>
      <c r="C100" s="56" t="s">
        <v>181</v>
      </c>
      <c r="D100" s="58">
        <f t="shared" si="2"/>
        <v>20000</v>
      </c>
      <c r="E100" s="58" t="s">
        <v>182</v>
      </c>
      <c r="F100" s="58" t="s">
        <v>17</v>
      </c>
      <c r="G100" s="58">
        <v>15000</v>
      </c>
      <c r="H100" s="58" t="s">
        <v>182</v>
      </c>
      <c r="I100" s="58">
        <v>5000</v>
      </c>
      <c r="J100" s="17"/>
    </row>
    <row r="101" spans="1:10" ht="12.5" x14ac:dyDescent="0.35">
      <c r="A101" s="14">
        <v>98</v>
      </c>
      <c r="B101" s="59" t="s">
        <v>167</v>
      </c>
      <c r="C101" s="59" t="s">
        <v>183</v>
      </c>
      <c r="D101" s="58">
        <f t="shared" si="2"/>
        <v>55000</v>
      </c>
      <c r="E101" s="58" t="s">
        <v>184</v>
      </c>
      <c r="F101" s="58" t="s">
        <v>17</v>
      </c>
      <c r="G101" s="58">
        <v>25000</v>
      </c>
      <c r="H101" s="58" t="s">
        <v>184</v>
      </c>
      <c r="I101" s="58">
        <v>30000</v>
      </c>
      <c r="J101" s="17"/>
    </row>
    <row r="102" spans="1:10" ht="12.5" x14ac:dyDescent="0.35">
      <c r="A102" s="14">
        <v>99</v>
      </c>
      <c r="B102" s="59" t="s">
        <v>185</v>
      </c>
      <c r="C102" s="59" t="s">
        <v>186</v>
      </c>
      <c r="D102" s="58">
        <f>G102+I102</f>
        <v>10000</v>
      </c>
      <c r="E102" s="58" t="s">
        <v>13</v>
      </c>
      <c r="F102" s="58" t="s">
        <v>50</v>
      </c>
      <c r="G102" s="58">
        <v>10000</v>
      </c>
      <c r="H102" s="58" t="s">
        <v>51</v>
      </c>
      <c r="I102" s="58">
        <v>0</v>
      </c>
      <c r="J102" s="17"/>
    </row>
    <row r="103" spans="1:10" ht="12.5" x14ac:dyDescent="0.35">
      <c r="A103" s="14">
        <v>100</v>
      </c>
      <c r="B103" s="56" t="s">
        <v>187</v>
      </c>
      <c r="C103" s="56" t="s">
        <v>188</v>
      </c>
      <c r="D103" s="58">
        <f t="shared" ref="D103:D139" si="3">G103+I103</f>
        <v>20000</v>
      </c>
      <c r="E103" s="58" t="s">
        <v>189</v>
      </c>
      <c r="F103" s="58" t="s">
        <v>56</v>
      </c>
      <c r="G103" s="58">
        <v>20000</v>
      </c>
      <c r="H103" s="58" t="s">
        <v>51</v>
      </c>
      <c r="I103" s="58">
        <v>0</v>
      </c>
      <c r="J103" s="17"/>
    </row>
    <row r="104" spans="1:10" ht="12.5" x14ac:dyDescent="0.35">
      <c r="A104" s="14">
        <v>101</v>
      </c>
      <c r="B104" s="56" t="s">
        <v>187</v>
      </c>
      <c r="C104" s="56" t="s">
        <v>190</v>
      </c>
      <c r="D104" s="58">
        <f t="shared" si="3"/>
        <v>15000</v>
      </c>
      <c r="E104" s="58" t="s">
        <v>191</v>
      </c>
      <c r="F104" s="58" t="s">
        <v>50</v>
      </c>
      <c r="G104" s="58">
        <v>10000</v>
      </c>
      <c r="H104" s="58" t="s">
        <v>191</v>
      </c>
      <c r="I104" s="58">
        <v>5000</v>
      </c>
      <c r="J104" s="17"/>
    </row>
    <row r="105" spans="1:10" ht="12.5" x14ac:dyDescent="0.35">
      <c r="A105" s="14">
        <v>102</v>
      </c>
      <c r="B105" s="56" t="s">
        <v>187</v>
      </c>
      <c r="C105" s="56" t="s">
        <v>192</v>
      </c>
      <c r="D105" s="58">
        <f t="shared" si="3"/>
        <v>20000</v>
      </c>
      <c r="E105" s="58" t="s">
        <v>148</v>
      </c>
      <c r="F105" s="58" t="s">
        <v>56</v>
      </c>
      <c r="G105" s="58">
        <v>20000</v>
      </c>
      <c r="H105" s="58" t="s">
        <v>51</v>
      </c>
      <c r="I105" s="58">
        <v>0</v>
      </c>
      <c r="J105" s="17"/>
    </row>
    <row r="106" spans="1:10" ht="12.5" x14ac:dyDescent="0.35">
      <c r="A106" s="14">
        <v>103</v>
      </c>
      <c r="B106" s="56" t="s">
        <v>193</v>
      </c>
      <c r="C106" s="56" t="s">
        <v>194</v>
      </c>
      <c r="D106" s="58">
        <f t="shared" si="3"/>
        <v>80000</v>
      </c>
      <c r="E106" s="58" t="s">
        <v>139</v>
      </c>
      <c r="F106" s="58" t="s">
        <v>17</v>
      </c>
      <c r="G106" s="58">
        <v>40000</v>
      </c>
      <c r="H106" s="58" t="s">
        <v>139</v>
      </c>
      <c r="I106" s="58">
        <v>40000</v>
      </c>
      <c r="J106" s="17"/>
    </row>
    <row r="107" spans="1:10" ht="12.5" x14ac:dyDescent="0.35">
      <c r="A107" s="14">
        <v>104</v>
      </c>
      <c r="B107" s="56" t="s">
        <v>193</v>
      </c>
      <c r="C107" s="56" t="s">
        <v>195</v>
      </c>
      <c r="D107" s="58">
        <f t="shared" si="3"/>
        <v>20000</v>
      </c>
      <c r="E107" s="58" t="s">
        <v>69</v>
      </c>
      <c r="F107" s="58" t="s">
        <v>56</v>
      </c>
      <c r="G107" s="58">
        <v>20000</v>
      </c>
      <c r="H107" s="58" t="s">
        <v>51</v>
      </c>
      <c r="I107" s="58">
        <v>0</v>
      </c>
      <c r="J107" s="17"/>
    </row>
    <row r="108" spans="1:10" ht="12.5" x14ac:dyDescent="0.35">
      <c r="A108" s="14">
        <v>105</v>
      </c>
      <c r="B108" s="56" t="s">
        <v>193</v>
      </c>
      <c r="C108" s="56" t="s">
        <v>196</v>
      </c>
      <c r="D108" s="58">
        <f t="shared" si="3"/>
        <v>50000</v>
      </c>
      <c r="E108" s="58" t="s">
        <v>197</v>
      </c>
      <c r="F108" s="58" t="s">
        <v>17</v>
      </c>
      <c r="G108" s="58">
        <v>40000</v>
      </c>
      <c r="H108" s="58" t="s">
        <v>197</v>
      </c>
      <c r="I108" s="58">
        <v>10000</v>
      </c>
      <c r="J108" s="17"/>
    </row>
    <row r="109" spans="1:10" ht="12.5" x14ac:dyDescent="0.35">
      <c r="A109" s="14">
        <v>106</v>
      </c>
      <c r="B109" s="56" t="s">
        <v>193</v>
      </c>
      <c r="C109" s="56" t="s">
        <v>198</v>
      </c>
      <c r="D109" s="58">
        <f t="shared" si="3"/>
        <v>25000</v>
      </c>
      <c r="E109" s="58" t="s">
        <v>199</v>
      </c>
      <c r="F109" s="58" t="s">
        <v>50</v>
      </c>
      <c r="G109" s="58">
        <v>10000</v>
      </c>
      <c r="H109" s="58" t="s">
        <v>199</v>
      </c>
      <c r="I109" s="58">
        <v>15000</v>
      </c>
      <c r="J109" s="17"/>
    </row>
    <row r="110" spans="1:10" ht="12.5" x14ac:dyDescent="0.35">
      <c r="A110" s="14">
        <v>107</v>
      </c>
      <c r="B110" s="56" t="s">
        <v>193</v>
      </c>
      <c r="C110" s="56" t="s">
        <v>200</v>
      </c>
      <c r="D110" s="58">
        <f t="shared" si="3"/>
        <v>60000</v>
      </c>
      <c r="E110" s="58" t="s">
        <v>98</v>
      </c>
      <c r="F110" s="58" t="s">
        <v>17</v>
      </c>
      <c r="G110" s="58">
        <v>40000</v>
      </c>
      <c r="H110" s="58" t="s">
        <v>98</v>
      </c>
      <c r="I110" s="58">
        <v>20000</v>
      </c>
      <c r="J110" s="17"/>
    </row>
    <row r="111" spans="1:10" ht="12.5" x14ac:dyDescent="0.35">
      <c r="A111" s="14">
        <v>108</v>
      </c>
      <c r="B111" s="56" t="s">
        <v>193</v>
      </c>
      <c r="C111" s="56" t="s">
        <v>201</v>
      </c>
      <c r="D111" s="58">
        <f t="shared" si="3"/>
        <v>60000</v>
      </c>
      <c r="E111" s="58" t="s">
        <v>43</v>
      </c>
      <c r="F111" s="58" t="s">
        <v>17</v>
      </c>
      <c r="G111" s="58">
        <v>40000</v>
      </c>
      <c r="H111" s="58" t="s">
        <v>43</v>
      </c>
      <c r="I111" s="58">
        <v>20000</v>
      </c>
      <c r="J111" s="17"/>
    </row>
    <row r="112" spans="1:10" ht="12.5" x14ac:dyDescent="0.35">
      <c r="A112" s="14">
        <v>109</v>
      </c>
      <c r="B112" s="56" t="s">
        <v>193</v>
      </c>
      <c r="C112" s="56" t="s">
        <v>202</v>
      </c>
      <c r="D112" s="58">
        <f t="shared" si="3"/>
        <v>10000</v>
      </c>
      <c r="E112" s="58" t="s">
        <v>119</v>
      </c>
      <c r="F112" s="58" t="s">
        <v>50</v>
      </c>
      <c r="G112" s="58">
        <v>10000</v>
      </c>
      <c r="H112" s="58" t="s">
        <v>51</v>
      </c>
      <c r="I112" s="58">
        <v>0</v>
      </c>
      <c r="J112" s="17"/>
    </row>
    <row r="113" spans="1:10" ht="12.5" x14ac:dyDescent="0.35">
      <c r="A113" s="14">
        <v>110</v>
      </c>
      <c r="B113" s="56" t="s">
        <v>193</v>
      </c>
      <c r="C113" s="56" t="s">
        <v>203</v>
      </c>
      <c r="D113" s="58">
        <f t="shared" si="3"/>
        <v>70000</v>
      </c>
      <c r="E113" s="58" t="s">
        <v>92</v>
      </c>
      <c r="F113" s="58" t="s">
        <v>17</v>
      </c>
      <c r="G113" s="58">
        <v>40000</v>
      </c>
      <c r="H113" s="58" t="s">
        <v>92</v>
      </c>
      <c r="I113" s="58">
        <v>30000</v>
      </c>
      <c r="J113" s="17"/>
    </row>
    <row r="114" spans="1:10" ht="12.5" x14ac:dyDescent="0.35">
      <c r="A114" s="14">
        <v>111</v>
      </c>
      <c r="B114" s="56" t="s">
        <v>193</v>
      </c>
      <c r="C114" s="56" t="s">
        <v>204</v>
      </c>
      <c r="D114" s="58">
        <f t="shared" si="3"/>
        <v>10000</v>
      </c>
      <c r="E114" s="58" t="s">
        <v>205</v>
      </c>
      <c r="F114" s="58" t="s">
        <v>50</v>
      </c>
      <c r="G114" s="58">
        <v>10000</v>
      </c>
      <c r="H114" s="58" t="s">
        <v>51</v>
      </c>
      <c r="I114" s="58">
        <v>0</v>
      </c>
      <c r="J114" s="17"/>
    </row>
    <row r="115" spans="1:10" ht="12.5" x14ac:dyDescent="0.35">
      <c r="A115" s="14">
        <v>112</v>
      </c>
      <c r="B115" s="56" t="s">
        <v>193</v>
      </c>
      <c r="C115" s="56" t="s">
        <v>206</v>
      </c>
      <c r="D115" s="58">
        <f t="shared" si="3"/>
        <v>20000</v>
      </c>
      <c r="E115" s="58" t="s">
        <v>148</v>
      </c>
      <c r="F115" s="58" t="s">
        <v>56</v>
      </c>
      <c r="G115" s="58">
        <v>20000</v>
      </c>
      <c r="H115" s="58" t="s">
        <v>51</v>
      </c>
      <c r="I115" s="58">
        <v>0</v>
      </c>
      <c r="J115" s="17"/>
    </row>
    <row r="116" spans="1:10" ht="12.5" x14ac:dyDescent="0.35">
      <c r="A116" s="14">
        <v>113</v>
      </c>
      <c r="B116" s="56" t="s">
        <v>193</v>
      </c>
      <c r="C116" s="56" t="s">
        <v>207</v>
      </c>
      <c r="D116" s="58">
        <f t="shared" si="3"/>
        <v>20000</v>
      </c>
      <c r="E116" s="58" t="s">
        <v>107</v>
      </c>
      <c r="F116" s="58" t="s">
        <v>56</v>
      </c>
      <c r="G116" s="58">
        <v>20000</v>
      </c>
      <c r="H116" s="58" t="s">
        <v>51</v>
      </c>
      <c r="I116" s="58">
        <v>0</v>
      </c>
      <c r="J116" s="17"/>
    </row>
    <row r="117" spans="1:10" ht="12.5" x14ac:dyDescent="0.35">
      <c r="A117" s="14">
        <v>114</v>
      </c>
      <c r="B117" s="56" t="s">
        <v>193</v>
      </c>
      <c r="C117" s="56" t="s">
        <v>208</v>
      </c>
      <c r="D117" s="58">
        <f t="shared" si="3"/>
        <v>50000</v>
      </c>
      <c r="E117" s="58" t="s">
        <v>153</v>
      </c>
      <c r="F117" s="58" t="s">
        <v>17</v>
      </c>
      <c r="G117" s="58">
        <v>40000</v>
      </c>
      <c r="H117" s="58" t="s">
        <v>153</v>
      </c>
      <c r="I117" s="58">
        <v>10000</v>
      </c>
      <c r="J117" s="17"/>
    </row>
    <row r="118" spans="1:10" ht="12.5" x14ac:dyDescent="0.35">
      <c r="A118" s="14">
        <v>115</v>
      </c>
      <c r="B118" s="56" t="s">
        <v>193</v>
      </c>
      <c r="C118" s="56" t="s">
        <v>209</v>
      </c>
      <c r="D118" s="58">
        <f t="shared" si="3"/>
        <v>10000</v>
      </c>
      <c r="E118" s="58" t="s">
        <v>112</v>
      </c>
      <c r="F118" s="58" t="s">
        <v>50</v>
      </c>
      <c r="G118" s="58">
        <v>10000</v>
      </c>
      <c r="H118" s="58" t="s">
        <v>51</v>
      </c>
      <c r="I118" s="58">
        <v>0</v>
      </c>
      <c r="J118" s="17"/>
    </row>
    <row r="119" spans="1:10" ht="12.5" x14ac:dyDescent="0.35">
      <c r="A119" s="14">
        <v>116</v>
      </c>
      <c r="B119" s="56" t="s">
        <v>210</v>
      </c>
      <c r="C119" s="56" t="s">
        <v>211</v>
      </c>
      <c r="D119" s="58">
        <f t="shared" si="3"/>
        <v>10000</v>
      </c>
      <c r="E119" s="58" t="s">
        <v>134</v>
      </c>
      <c r="F119" s="58" t="s">
        <v>50</v>
      </c>
      <c r="G119" s="58">
        <v>10000</v>
      </c>
      <c r="H119" s="58" t="s">
        <v>51</v>
      </c>
      <c r="I119" s="58">
        <v>0</v>
      </c>
      <c r="J119" s="17"/>
    </row>
    <row r="120" spans="1:10" ht="12.5" x14ac:dyDescent="0.35">
      <c r="A120" s="14">
        <v>117</v>
      </c>
      <c r="B120" s="56" t="s">
        <v>212</v>
      </c>
      <c r="C120" s="56" t="s">
        <v>213</v>
      </c>
      <c r="D120" s="58">
        <f t="shared" si="3"/>
        <v>25000</v>
      </c>
      <c r="E120" s="58" t="s">
        <v>214</v>
      </c>
      <c r="F120" s="58" t="s">
        <v>50</v>
      </c>
      <c r="G120" s="58">
        <v>10000</v>
      </c>
      <c r="H120" s="58" t="s">
        <v>214</v>
      </c>
      <c r="I120" s="58">
        <v>15000</v>
      </c>
      <c r="J120" s="17"/>
    </row>
    <row r="121" spans="1:10" ht="12.5" x14ac:dyDescent="0.35">
      <c r="A121" s="14">
        <v>118</v>
      </c>
      <c r="B121" s="56" t="s">
        <v>212</v>
      </c>
      <c r="C121" s="56" t="s">
        <v>215</v>
      </c>
      <c r="D121" s="58">
        <f t="shared" si="3"/>
        <v>10000</v>
      </c>
      <c r="E121" s="58" t="s">
        <v>216</v>
      </c>
      <c r="F121" s="58" t="s">
        <v>50</v>
      </c>
      <c r="G121" s="58">
        <v>10000</v>
      </c>
      <c r="H121" s="58" t="s">
        <v>51</v>
      </c>
      <c r="I121" s="58">
        <v>0</v>
      </c>
      <c r="J121" s="17"/>
    </row>
    <row r="122" spans="1:10" ht="12.5" x14ac:dyDescent="0.35">
      <c r="A122" s="14">
        <v>119</v>
      </c>
      <c r="B122" s="56" t="s">
        <v>212</v>
      </c>
      <c r="C122" s="56" t="s">
        <v>217</v>
      </c>
      <c r="D122" s="58">
        <f t="shared" si="3"/>
        <v>10000</v>
      </c>
      <c r="E122" s="58" t="s">
        <v>218</v>
      </c>
      <c r="F122" s="58" t="s">
        <v>50</v>
      </c>
      <c r="G122" s="58">
        <v>10000</v>
      </c>
      <c r="H122" s="58" t="s">
        <v>51</v>
      </c>
      <c r="I122" s="58">
        <v>0</v>
      </c>
      <c r="J122" s="17"/>
    </row>
    <row r="123" spans="1:10" ht="12.5" x14ac:dyDescent="0.35">
      <c r="A123" s="14">
        <v>120</v>
      </c>
      <c r="B123" s="56" t="s">
        <v>212</v>
      </c>
      <c r="C123" s="56" t="s">
        <v>219</v>
      </c>
      <c r="D123" s="58">
        <f t="shared" si="3"/>
        <v>60000</v>
      </c>
      <c r="E123" s="58" t="s">
        <v>98</v>
      </c>
      <c r="F123" s="58" t="s">
        <v>17</v>
      </c>
      <c r="G123" s="58">
        <v>40000</v>
      </c>
      <c r="H123" s="58" t="s">
        <v>98</v>
      </c>
      <c r="I123" s="58">
        <v>20000</v>
      </c>
      <c r="J123" s="17"/>
    </row>
    <row r="124" spans="1:10" ht="12.5" x14ac:dyDescent="0.35">
      <c r="A124" s="14">
        <v>121</v>
      </c>
      <c r="B124" s="56" t="s">
        <v>212</v>
      </c>
      <c r="C124" s="56" t="s">
        <v>220</v>
      </c>
      <c r="D124" s="58">
        <f t="shared" si="3"/>
        <v>11200</v>
      </c>
      <c r="E124" s="58" t="s">
        <v>221</v>
      </c>
      <c r="F124" s="58" t="s">
        <v>50</v>
      </c>
      <c r="G124" s="58">
        <f>(10000+10000*0.5)/2</f>
        <v>7500</v>
      </c>
      <c r="H124" s="58" t="s">
        <v>221</v>
      </c>
      <c r="I124" s="58">
        <f>((5000+5000*0.5)/2)-50</f>
        <v>3700</v>
      </c>
      <c r="J124" s="17"/>
    </row>
    <row r="125" spans="1:10" ht="12.5" x14ac:dyDescent="0.35">
      <c r="A125" s="14">
        <v>122</v>
      </c>
      <c r="B125" s="56" t="s">
        <v>212</v>
      </c>
      <c r="C125" s="56" t="s">
        <v>222</v>
      </c>
      <c r="D125" s="58">
        <f t="shared" si="3"/>
        <v>15000</v>
      </c>
      <c r="E125" s="58" t="s">
        <v>223</v>
      </c>
      <c r="F125" s="58" t="s">
        <v>50</v>
      </c>
      <c r="G125" s="58">
        <v>10000</v>
      </c>
      <c r="H125" s="58" t="s">
        <v>223</v>
      </c>
      <c r="I125" s="58">
        <v>5000</v>
      </c>
      <c r="J125" s="17"/>
    </row>
    <row r="126" spans="1:10" ht="12.5" x14ac:dyDescent="0.35">
      <c r="A126" s="14">
        <v>123</v>
      </c>
      <c r="B126" s="56" t="s">
        <v>212</v>
      </c>
      <c r="C126" s="56" t="s">
        <v>224</v>
      </c>
      <c r="D126" s="58">
        <f t="shared" si="3"/>
        <v>7500</v>
      </c>
      <c r="E126" s="58" t="s">
        <v>218</v>
      </c>
      <c r="F126" s="58" t="s">
        <v>50</v>
      </c>
      <c r="G126" s="58">
        <f>(10000+10000*0.5)/2</f>
        <v>7500</v>
      </c>
      <c r="H126" s="58" t="s">
        <v>51</v>
      </c>
      <c r="I126" s="58">
        <v>0</v>
      </c>
      <c r="J126" s="17"/>
    </row>
    <row r="127" spans="1:10" ht="12.5" x14ac:dyDescent="0.35">
      <c r="A127" s="14">
        <v>124</v>
      </c>
      <c r="B127" s="56" t="s">
        <v>225</v>
      </c>
      <c r="C127" s="56" t="s">
        <v>226</v>
      </c>
      <c r="D127" s="58">
        <f t="shared" si="3"/>
        <v>20000</v>
      </c>
      <c r="E127" s="58" t="s">
        <v>227</v>
      </c>
      <c r="F127" s="58" t="s">
        <v>50</v>
      </c>
      <c r="G127" s="58">
        <v>10000</v>
      </c>
      <c r="H127" s="58" t="s">
        <v>227</v>
      </c>
      <c r="I127" s="58">
        <v>10000</v>
      </c>
      <c r="J127" s="17"/>
    </row>
    <row r="128" spans="1:10" ht="12.5" x14ac:dyDescent="0.35">
      <c r="A128" s="14">
        <v>125</v>
      </c>
      <c r="B128" s="56" t="s">
        <v>225</v>
      </c>
      <c r="C128" s="56" t="s">
        <v>228</v>
      </c>
      <c r="D128" s="58">
        <f t="shared" si="3"/>
        <v>11200</v>
      </c>
      <c r="E128" s="58" t="s">
        <v>229</v>
      </c>
      <c r="F128" s="58" t="s">
        <v>50</v>
      </c>
      <c r="G128" s="58">
        <f>(10000+10000*0.5)/2</f>
        <v>7500</v>
      </c>
      <c r="H128" s="58" t="s">
        <v>229</v>
      </c>
      <c r="I128" s="58">
        <f>((5000+5000*0.5)/2)-50</f>
        <v>3700</v>
      </c>
      <c r="J128" s="17"/>
    </row>
    <row r="129" spans="1:10" ht="12.5" x14ac:dyDescent="0.35">
      <c r="A129" s="14">
        <v>126</v>
      </c>
      <c r="B129" s="56" t="s">
        <v>225</v>
      </c>
      <c r="C129" s="56" t="s">
        <v>230</v>
      </c>
      <c r="D129" s="58">
        <f t="shared" si="3"/>
        <v>11200</v>
      </c>
      <c r="E129" s="58" t="s">
        <v>229</v>
      </c>
      <c r="F129" s="58" t="s">
        <v>50</v>
      </c>
      <c r="G129" s="58">
        <f>(10000+10000*0.5)/2</f>
        <v>7500</v>
      </c>
      <c r="H129" s="58" t="s">
        <v>229</v>
      </c>
      <c r="I129" s="58">
        <f>((5000+5000*0.5)/2)-50</f>
        <v>3700</v>
      </c>
      <c r="J129" s="17"/>
    </row>
    <row r="130" spans="1:10" ht="12.5" x14ac:dyDescent="0.35">
      <c r="A130" s="14">
        <v>127</v>
      </c>
      <c r="B130" s="56" t="s">
        <v>231</v>
      </c>
      <c r="C130" s="56" t="s">
        <v>232</v>
      </c>
      <c r="D130" s="58">
        <f t="shared" si="3"/>
        <v>10000</v>
      </c>
      <c r="E130" s="58" t="s">
        <v>134</v>
      </c>
      <c r="F130" s="58" t="s">
        <v>50</v>
      </c>
      <c r="G130" s="58">
        <v>10000</v>
      </c>
      <c r="H130" s="58" t="s">
        <v>51</v>
      </c>
      <c r="I130" s="58">
        <v>0</v>
      </c>
      <c r="J130" s="17"/>
    </row>
    <row r="131" spans="1:10" ht="12.5" x14ac:dyDescent="0.35">
      <c r="A131" s="14">
        <v>128</v>
      </c>
      <c r="B131" s="56" t="s">
        <v>231</v>
      </c>
      <c r="C131" s="56" t="s">
        <v>233</v>
      </c>
      <c r="D131" s="58">
        <f t="shared" si="3"/>
        <v>10000</v>
      </c>
      <c r="E131" s="58" t="s">
        <v>67</v>
      </c>
      <c r="F131" s="58" t="s">
        <v>50</v>
      </c>
      <c r="G131" s="58">
        <v>10000</v>
      </c>
      <c r="H131" s="58" t="s">
        <v>51</v>
      </c>
      <c r="I131" s="58">
        <v>0</v>
      </c>
      <c r="J131" s="17"/>
    </row>
    <row r="132" spans="1:10" ht="12.5" x14ac:dyDescent="0.35">
      <c r="A132" s="14">
        <v>129</v>
      </c>
      <c r="B132" s="56" t="s">
        <v>231</v>
      </c>
      <c r="C132" s="56" t="s">
        <v>234</v>
      </c>
      <c r="D132" s="58">
        <f t="shared" si="3"/>
        <v>20000</v>
      </c>
      <c r="E132" s="58" t="s">
        <v>164</v>
      </c>
      <c r="F132" s="58" t="s">
        <v>50</v>
      </c>
      <c r="G132" s="58">
        <v>10000</v>
      </c>
      <c r="H132" s="58" t="s">
        <v>164</v>
      </c>
      <c r="I132" s="58">
        <v>10000</v>
      </c>
      <c r="J132" s="17"/>
    </row>
    <row r="133" spans="1:10" ht="12.5" x14ac:dyDescent="0.35">
      <c r="A133" s="14">
        <v>130</v>
      </c>
      <c r="B133" s="56" t="s">
        <v>231</v>
      </c>
      <c r="C133" s="56" t="s">
        <v>235</v>
      </c>
      <c r="D133" s="58">
        <f t="shared" si="3"/>
        <v>20000</v>
      </c>
      <c r="E133" s="58" t="s">
        <v>236</v>
      </c>
      <c r="F133" s="58" t="s">
        <v>56</v>
      </c>
      <c r="G133" s="58">
        <v>20000</v>
      </c>
      <c r="H133" s="58" t="s">
        <v>51</v>
      </c>
      <c r="I133" s="58">
        <v>0</v>
      </c>
      <c r="J133" s="17"/>
    </row>
    <row r="134" spans="1:10" ht="12.5" x14ac:dyDescent="0.35">
      <c r="A134" s="14">
        <v>131</v>
      </c>
      <c r="B134" s="56" t="s">
        <v>231</v>
      </c>
      <c r="C134" s="56" t="s">
        <v>237</v>
      </c>
      <c r="D134" s="58">
        <f t="shared" si="3"/>
        <v>15000</v>
      </c>
      <c r="E134" s="58" t="s">
        <v>238</v>
      </c>
      <c r="F134" s="58" t="s">
        <v>50</v>
      </c>
      <c r="G134" s="58">
        <v>10000</v>
      </c>
      <c r="H134" s="58" t="s">
        <v>238</v>
      </c>
      <c r="I134" s="58">
        <v>5000</v>
      </c>
      <c r="J134" s="17"/>
    </row>
    <row r="135" spans="1:10" ht="12.5" x14ac:dyDescent="0.35">
      <c r="A135" s="14">
        <v>132</v>
      </c>
      <c r="B135" s="56" t="s">
        <v>231</v>
      </c>
      <c r="C135" s="56" t="s">
        <v>239</v>
      </c>
      <c r="D135" s="58">
        <f t="shared" si="3"/>
        <v>60000</v>
      </c>
      <c r="E135" s="58" t="s">
        <v>43</v>
      </c>
      <c r="F135" s="58" t="s">
        <v>17</v>
      </c>
      <c r="G135" s="58">
        <v>40000</v>
      </c>
      <c r="H135" s="58" t="s">
        <v>43</v>
      </c>
      <c r="I135" s="58">
        <v>20000</v>
      </c>
      <c r="J135" s="17"/>
    </row>
    <row r="136" spans="1:10" ht="12.5" x14ac:dyDescent="0.35">
      <c r="A136" s="14">
        <v>133</v>
      </c>
      <c r="B136" s="56" t="s">
        <v>231</v>
      </c>
      <c r="C136" s="56" t="s">
        <v>240</v>
      </c>
      <c r="D136" s="58">
        <f t="shared" si="3"/>
        <v>20000</v>
      </c>
      <c r="E136" s="58" t="s">
        <v>241</v>
      </c>
      <c r="F136" s="58" t="s">
        <v>56</v>
      </c>
      <c r="G136" s="58">
        <v>20000</v>
      </c>
      <c r="H136" s="58" t="s">
        <v>51</v>
      </c>
      <c r="I136" s="58">
        <v>0</v>
      </c>
      <c r="J136" s="17"/>
    </row>
    <row r="137" spans="1:10" ht="12.5" x14ac:dyDescent="0.35">
      <c r="A137" s="14">
        <v>134</v>
      </c>
      <c r="B137" s="56" t="s">
        <v>242</v>
      </c>
      <c r="C137" s="56" t="s">
        <v>243</v>
      </c>
      <c r="D137" s="58">
        <f t="shared" si="3"/>
        <v>25000</v>
      </c>
      <c r="E137" s="58" t="s">
        <v>199</v>
      </c>
      <c r="F137" s="58" t="s">
        <v>50</v>
      </c>
      <c r="G137" s="58">
        <v>10000</v>
      </c>
      <c r="H137" s="58" t="s">
        <v>199</v>
      </c>
      <c r="I137" s="58">
        <v>15000</v>
      </c>
      <c r="J137" s="17"/>
    </row>
    <row r="138" spans="1:10" ht="12.5" x14ac:dyDescent="0.35">
      <c r="A138" s="14">
        <v>135</v>
      </c>
      <c r="B138" s="56" t="s">
        <v>242</v>
      </c>
      <c r="C138" s="56" t="s">
        <v>387</v>
      </c>
      <c r="D138" s="58">
        <f t="shared" si="3"/>
        <v>10000</v>
      </c>
      <c r="E138" s="58" t="s">
        <v>388</v>
      </c>
      <c r="F138" s="58" t="s">
        <v>56</v>
      </c>
      <c r="G138" s="58">
        <v>10000</v>
      </c>
      <c r="H138" s="58" t="s">
        <v>51</v>
      </c>
      <c r="I138" s="58">
        <v>0</v>
      </c>
      <c r="J138" s="17"/>
    </row>
    <row r="139" spans="1:10" ht="12.5" x14ac:dyDescent="0.35">
      <c r="A139" s="14">
        <v>136</v>
      </c>
      <c r="B139" s="56" t="s">
        <v>242</v>
      </c>
      <c r="C139" s="56" t="s">
        <v>244</v>
      </c>
      <c r="D139" s="58">
        <f t="shared" si="3"/>
        <v>50000</v>
      </c>
      <c r="E139" s="58" t="s">
        <v>144</v>
      </c>
      <c r="F139" s="58" t="s">
        <v>17</v>
      </c>
      <c r="G139" s="58">
        <v>40000</v>
      </c>
      <c r="H139" s="58" t="s">
        <v>144</v>
      </c>
      <c r="I139" s="58">
        <v>10000</v>
      </c>
      <c r="J139" s="17"/>
    </row>
    <row r="140" spans="1:10" ht="12.5" x14ac:dyDescent="0.35">
      <c r="A140" s="14">
        <v>137</v>
      </c>
      <c r="B140" s="56" t="s">
        <v>242</v>
      </c>
      <c r="C140" s="56" t="s">
        <v>245</v>
      </c>
      <c r="D140" s="58">
        <f t="shared" ref="D140:D180" si="4">G140+I140</f>
        <v>10000</v>
      </c>
      <c r="E140" s="58" t="s">
        <v>246</v>
      </c>
      <c r="F140" s="58" t="s">
        <v>50</v>
      </c>
      <c r="G140" s="58">
        <v>10000</v>
      </c>
      <c r="H140" s="58" t="s">
        <v>51</v>
      </c>
      <c r="I140" s="58">
        <v>0</v>
      </c>
      <c r="J140" s="17"/>
    </row>
    <row r="141" spans="1:10" ht="12.5" x14ac:dyDescent="0.35">
      <c r="A141" s="14">
        <v>138</v>
      </c>
      <c r="B141" s="56" t="s">
        <v>242</v>
      </c>
      <c r="C141" s="56" t="s">
        <v>247</v>
      </c>
      <c r="D141" s="58">
        <f t="shared" si="4"/>
        <v>10000</v>
      </c>
      <c r="E141" s="58" t="s">
        <v>105</v>
      </c>
      <c r="F141" s="58" t="s">
        <v>50</v>
      </c>
      <c r="G141" s="58">
        <v>10000</v>
      </c>
      <c r="H141" s="58" t="s">
        <v>51</v>
      </c>
      <c r="I141" s="58">
        <v>0</v>
      </c>
      <c r="J141" s="17"/>
    </row>
    <row r="142" spans="1:10" ht="12.5" x14ac:dyDescent="0.35">
      <c r="A142" s="14">
        <v>139</v>
      </c>
      <c r="B142" s="56" t="s">
        <v>248</v>
      </c>
      <c r="C142" s="56" t="s">
        <v>249</v>
      </c>
      <c r="D142" s="58">
        <f t="shared" si="4"/>
        <v>25000</v>
      </c>
      <c r="E142" s="58" t="s">
        <v>250</v>
      </c>
      <c r="F142" s="58" t="s">
        <v>17</v>
      </c>
      <c r="G142" s="58">
        <v>15000</v>
      </c>
      <c r="H142" s="58" t="s">
        <v>250</v>
      </c>
      <c r="I142" s="58">
        <v>10000</v>
      </c>
      <c r="J142" s="17"/>
    </row>
    <row r="143" spans="1:10" ht="12.5" x14ac:dyDescent="0.35">
      <c r="A143" s="14">
        <v>140</v>
      </c>
      <c r="B143" s="56" t="s">
        <v>248</v>
      </c>
      <c r="C143" s="56" t="s">
        <v>251</v>
      </c>
      <c r="D143" s="58">
        <f t="shared" si="4"/>
        <v>25000</v>
      </c>
      <c r="E143" s="58" t="s">
        <v>252</v>
      </c>
      <c r="F143" s="58" t="s">
        <v>50</v>
      </c>
      <c r="G143" s="58">
        <v>10000</v>
      </c>
      <c r="H143" s="58" t="s">
        <v>252</v>
      </c>
      <c r="I143" s="58">
        <v>15000</v>
      </c>
      <c r="J143" s="17"/>
    </row>
    <row r="144" spans="1:10" ht="12.5" x14ac:dyDescent="0.35">
      <c r="A144" s="14">
        <v>141</v>
      </c>
      <c r="B144" s="56" t="s">
        <v>248</v>
      </c>
      <c r="C144" s="56" t="s">
        <v>253</v>
      </c>
      <c r="D144" s="58">
        <f t="shared" si="4"/>
        <v>20000</v>
      </c>
      <c r="E144" s="58" t="s">
        <v>148</v>
      </c>
      <c r="F144" s="58" t="s">
        <v>56</v>
      </c>
      <c r="G144" s="58">
        <v>20000</v>
      </c>
      <c r="H144" s="58" t="s">
        <v>51</v>
      </c>
      <c r="I144" s="58">
        <v>0</v>
      </c>
      <c r="J144" s="17"/>
    </row>
    <row r="145" spans="1:10" ht="12.5" x14ac:dyDescent="0.35">
      <c r="A145" s="14">
        <v>142</v>
      </c>
      <c r="B145" s="56" t="s">
        <v>248</v>
      </c>
      <c r="C145" s="56" t="s">
        <v>254</v>
      </c>
      <c r="D145" s="58">
        <f t="shared" si="4"/>
        <v>20000</v>
      </c>
      <c r="E145" s="58" t="s">
        <v>148</v>
      </c>
      <c r="F145" s="58" t="s">
        <v>56</v>
      </c>
      <c r="G145" s="58">
        <v>20000</v>
      </c>
      <c r="H145" s="58" t="s">
        <v>51</v>
      </c>
      <c r="I145" s="58">
        <v>0</v>
      </c>
      <c r="J145" s="17"/>
    </row>
    <row r="146" spans="1:10" ht="12.5" x14ac:dyDescent="0.35">
      <c r="A146" s="14">
        <v>143</v>
      </c>
      <c r="B146" s="56" t="s">
        <v>248</v>
      </c>
      <c r="C146" s="56" t="s">
        <v>255</v>
      </c>
      <c r="D146" s="58">
        <f t="shared" si="4"/>
        <v>15000</v>
      </c>
      <c r="E146" s="58" t="s">
        <v>197</v>
      </c>
      <c r="F146" s="58" t="s">
        <v>17</v>
      </c>
      <c r="G146" s="58">
        <v>15000</v>
      </c>
      <c r="H146" s="58" t="s">
        <v>51</v>
      </c>
      <c r="I146" s="58">
        <v>0</v>
      </c>
      <c r="J146" s="17"/>
    </row>
    <row r="147" spans="1:10" ht="12.5" x14ac:dyDescent="0.35">
      <c r="A147" s="14">
        <v>144</v>
      </c>
      <c r="B147" s="56" t="s">
        <v>248</v>
      </c>
      <c r="C147" s="56" t="s">
        <v>256</v>
      </c>
      <c r="D147" s="58">
        <f t="shared" si="4"/>
        <v>25000</v>
      </c>
      <c r="E147" s="58" t="s">
        <v>55</v>
      </c>
      <c r="F147" s="58" t="s">
        <v>56</v>
      </c>
      <c r="G147" s="58">
        <v>20000</v>
      </c>
      <c r="H147" s="58" t="s">
        <v>55</v>
      </c>
      <c r="I147" s="58">
        <v>5000</v>
      </c>
      <c r="J147" s="17"/>
    </row>
    <row r="148" spans="1:10" ht="12.5" x14ac:dyDescent="0.35">
      <c r="A148" s="14">
        <v>145</v>
      </c>
      <c r="B148" s="56" t="s">
        <v>248</v>
      </c>
      <c r="C148" s="56" t="s">
        <v>257</v>
      </c>
      <c r="D148" s="58">
        <f t="shared" si="4"/>
        <v>55000</v>
      </c>
      <c r="E148" s="58" t="s">
        <v>184</v>
      </c>
      <c r="F148" s="58" t="s">
        <v>17</v>
      </c>
      <c r="G148" s="58">
        <v>25000</v>
      </c>
      <c r="H148" s="58" t="s">
        <v>184</v>
      </c>
      <c r="I148" s="58">
        <v>30000</v>
      </c>
      <c r="J148" s="17"/>
    </row>
    <row r="149" spans="1:10" ht="12.5" x14ac:dyDescent="0.35">
      <c r="A149" s="14">
        <v>146</v>
      </c>
      <c r="B149" s="56" t="s">
        <v>248</v>
      </c>
      <c r="C149" s="56" t="s">
        <v>258</v>
      </c>
      <c r="D149" s="58">
        <f t="shared" si="4"/>
        <v>10000</v>
      </c>
      <c r="E149" s="58" t="s">
        <v>259</v>
      </c>
      <c r="F149" s="58" t="s">
        <v>17</v>
      </c>
      <c r="G149" s="58">
        <v>10000</v>
      </c>
      <c r="H149" s="58" t="s">
        <v>51</v>
      </c>
      <c r="I149" s="58">
        <v>0</v>
      </c>
      <c r="J149" s="17"/>
    </row>
    <row r="150" spans="1:10" ht="12.5" x14ac:dyDescent="0.35">
      <c r="A150" s="14">
        <v>147</v>
      </c>
      <c r="B150" s="56" t="s">
        <v>248</v>
      </c>
      <c r="C150" s="56" t="s">
        <v>260</v>
      </c>
      <c r="D150" s="58">
        <f t="shared" si="4"/>
        <v>20000</v>
      </c>
      <c r="E150" s="58" t="s">
        <v>64</v>
      </c>
      <c r="F150" s="58" t="s">
        <v>50</v>
      </c>
      <c r="G150" s="58">
        <v>10000</v>
      </c>
      <c r="H150" s="58" t="s">
        <v>64</v>
      </c>
      <c r="I150" s="58">
        <v>10000</v>
      </c>
      <c r="J150" s="17"/>
    </row>
    <row r="151" spans="1:10" ht="12.5" x14ac:dyDescent="0.35">
      <c r="A151" s="14">
        <v>148</v>
      </c>
      <c r="B151" s="56" t="s">
        <v>261</v>
      </c>
      <c r="C151" s="56" t="s">
        <v>262</v>
      </c>
      <c r="D151" s="58">
        <f t="shared" si="4"/>
        <v>20000</v>
      </c>
      <c r="E151" s="58" t="s">
        <v>148</v>
      </c>
      <c r="F151" s="58" t="s">
        <v>56</v>
      </c>
      <c r="G151" s="58">
        <v>20000</v>
      </c>
      <c r="H151" s="58" t="s">
        <v>51</v>
      </c>
      <c r="I151" s="58">
        <v>0</v>
      </c>
      <c r="J151" s="17"/>
    </row>
    <row r="152" spans="1:10" ht="12.5" x14ac:dyDescent="0.35">
      <c r="A152" s="14">
        <v>149</v>
      </c>
      <c r="B152" s="56" t="s">
        <v>263</v>
      </c>
      <c r="C152" s="56" t="s">
        <v>264</v>
      </c>
      <c r="D152" s="58">
        <f t="shared" si="4"/>
        <v>15000</v>
      </c>
      <c r="E152" s="58" t="s">
        <v>61</v>
      </c>
      <c r="F152" s="58" t="s">
        <v>50</v>
      </c>
      <c r="G152" s="58">
        <v>10000</v>
      </c>
      <c r="H152" s="58" t="s">
        <v>61</v>
      </c>
      <c r="I152" s="58">
        <v>5000</v>
      </c>
      <c r="J152" s="17"/>
    </row>
    <row r="153" spans="1:10" ht="12.5" x14ac:dyDescent="0.35">
      <c r="A153" s="14">
        <v>150</v>
      </c>
      <c r="B153" s="56" t="s">
        <v>263</v>
      </c>
      <c r="C153" s="56" t="s">
        <v>265</v>
      </c>
      <c r="D153" s="58">
        <f t="shared" si="4"/>
        <v>50000</v>
      </c>
      <c r="E153" s="58" t="s">
        <v>266</v>
      </c>
      <c r="F153" s="58" t="s">
        <v>17</v>
      </c>
      <c r="G153" s="58">
        <v>40000</v>
      </c>
      <c r="H153" s="58" t="s">
        <v>266</v>
      </c>
      <c r="I153" s="58">
        <v>10000</v>
      </c>
      <c r="J153" s="17"/>
    </row>
    <row r="154" spans="1:10" ht="12.5" x14ac:dyDescent="0.35">
      <c r="A154" s="14">
        <v>151</v>
      </c>
      <c r="B154" s="56" t="s">
        <v>263</v>
      </c>
      <c r="C154" s="56" t="s">
        <v>267</v>
      </c>
      <c r="D154" s="58">
        <f t="shared" si="4"/>
        <v>10000</v>
      </c>
      <c r="E154" s="58" t="s">
        <v>268</v>
      </c>
      <c r="F154" s="58" t="s">
        <v>50</v>
      </c>
      <c r="G154" s="58">
        <v>10000</v>
      </c>
      <c r="H154" s="58" t="s">
        <v>51</v>
      </c>
      <c r="I154" s="58">
        <v>0</v>
      </c>
      <c r="J154" s="17"/>
    </row>
    <row r="155" spans="1:10" ht="12.5" x14ac:dyDescent="0.35">
      <c r="A155" s="14">
        <v>152</v>
      </c>
      <c r="B155" s="56" t="s">
        <v>263</v>
      </c>
      <c r="C155" s="56" t="s">
        <v>269</v>
      </c>
      <c r="D155" s="58">
        <f t="shared" si="4"/>
        <v>15000</v>
      </c>
      <c r="E155" s="58" t="s">
        <v>270</v>
      </c>
      <c r="F155" s="58" t="s">
        <v>50</v>
      </c>
      <c r="G155" s="58">
        <v>10000</v>
      </c>
      <c r="H155" s="58" t="s">
        <v>270</v>
      </c>
      <c r="I155" s="58">
        <v>5000</v>
      </c>
      <c r="J155" s="17"/>
    </row>
    <row r="156" spans="1:10" ht="12.5" x14ac:dyDescent="0.35">
      <c r="A156" s="14">
        <v>153</v>
      </c>
      <c r="B156" s="56" t="s">
        <v>263</v>
      </c>
      <c r="C156" s="56" t="s">
        <v>271</v>
      </c>
      <c r="D156" s="58">
        <f t="shared" si="4"/>
        <v>10000</v>
      </c>
      <c r="E156" s="58" t="s">
        <v>268</v>
      </c>
      <c r="F156" s="58" t="s">
        <v>50</v>
      </c>
      <c r="G156" s="58">
        <v>10000</v>
      </c>
      <c r="H156" s="58" t="s">
        <v>51</v>
      </c>
      <c r="I156" s="58">
        <v>0</v>
      </c>
      <c r="J156" s="17"/>
    </row>
    <row r="157" spans="1:10" ht="12.5" x14ac:dyDescent="0.35">
      <c r="A157" s="14">
        <v>154</v>
      </c>
      <c r="B157" s="56" t="s">
        <v>272</v>
      </c>
      <c r="C157" s="56" t="s">
        <v>273</v>
      </c>
      <c r="D157" s="58">
        <f t="shared" si="4"/>
        <v>10000</v>
      </c>
      <c r="E157" s="58" t="s">
        <v>169</v>
      </c>
      <c r="F157" s="58" t="s">
        <v>14</v>
      </c>
      <c r="G157" s="58">
        <v>10000</v>
      </c>
      <c r="H157" s="58" t="s">
        <v>51</v>
      </c>
      <c r="I157" s="58">
        <v>0</v>
      </c>
      <c r="J157" s="17"/>
    </row>
    <row r="158" spans="1:10" ht="12.5" x14ac:dyDescent="0.35">
      <c r="A158" s="14">
        <v>155</v>
      </c>
      <c r="B158" s="56" t="s">
        <v>272</v>
      </c>
      <c r="C158" s="56" t="s">
        <v>274</v>
      </c>
      <c r="D158" s="58">
        <f t="shared" si="4"/>
        <v>10000</v>
      </c>
      <c r="E158" s="58" t="s">
        <v>169</v>
      </c>
      <c r="F158" s="58" t="s">
        <v>14</v>
      </c>
      <c r="G158" s="58">
        <v>10000</v>
      </c>
      <c r="H158" s="58" t="s">
        <v>51</v>
      </c>
      <c r="I158" s="58">
        <v>0</v>
      </c>
      <c r="J158" s="17"/>
    </row>
    <row r="159" spans="1:10" ht="12.5" x14ac:dyDescent="0.35">
      <c r="A159" s="14">
        <v>156</v>
      </c>
      <c r="B159" s="56" t="s">
        <v>272</v>
      </c>
      <c r="C159" s="56" t="s">
        <v>275</v>
      </c>
      <c r="D159" s="58">
        <f t="shared" si="4"/>
        <v>20000</v>
      </c>
      <c r="E159" s="58" t="s">
        <v>174</v>
      </c>
      <c r="F159" s="58" t="s">
        <v>17</v>
      </c>
      <c r="G159" s="58">
        <v>15000</v>
      </c>
      <c r="H159" s="58" t="s">
        <v>174</v>
      </c>
      <c r="I159" s="58">
        <v>5000</v>
      </c>
      <c r="J159" s="17"/>
    </row>
    <row r="160" spans="1:10" ht="12.5" x14ac:dyDescent="0.35">
      <c r="A160" s="14">
        <v>157</v>
      </c>
      <c r="B160" s="56" t="s">
        <v>272</v>
      </c>
      <c r="C160" s="56" t="s">
        <v>276</v>
      </c>
      <c r="D160" s="58">
        <f t="shared" si="4"/>
        <v>20000</v>
      </c>
      <c r="E160" s="58" t="s">
        <v>182</v>
      </c>
      <c r="F160" s="58" t="s">
        <v>17</v>
      </c>
      <c r="G160" s="58">
        <v>15000</v>
      </c>
      <c r="H160" s="58" t="s">
        <v>182</v>
      </c>
      <c r="I160" s="58">
        <v>5000</v>
      </c>
      <c r="J160" s="17"/>
    </row>
    <row r="161" spans="1:10" ht="12.5" x14ac:dyDescent="0.35">
      <c r="A161" s="14">
        <v>158</v>
      </c>
      <c r="B161" s="56" t="s">
        <v>272</v>
      </c>
      <c r="C161" s="56" t="s">
        <v>277</v>
      </c>
      <c r="D161" s="58">
        <f t="shared" si="4"/>
        <v>30000</v>
      </c>
      <c r="E161" s="58" t="s">
        <v>153</v>
      </c>
      <c r="F161" s="58" t="s">
        <v>17</v>
      </c>
      <c r="G161" s="58">
        <v>15000</v>
      </c>
      <c r="H161" s="58" t="s">
        <v>153</v>
      </c>
      <c r="I161" s="58">
        <v>15000</v>
      </c>
      <c r="J161" s="17"/>
    </row>
    <row r="162" spans="1:10" ht="12.5" x14ac:dyDescent="0.35">
      <c r="A162" s="14">
        <v>159</v>
      </c>
      <c r="B162" s="56" t="s">
        <v>272</v>
      </c>
      <c r="C162" s="56" t="s">
        <v>278</v>
      </c>
      <c r="D162" s="58">
        <f t="shared" si="4"/>
        <v>10000</v>
      </c>
      <c r="E162" s="58" t="s">
        <v>169</v>
      </c>
      <c r="F162" s="58" t="s">
        <v>14</v>
      </c>
      <c r="G162" s="58">
        <v>10000</v>
      </c>
      <c r="H162" s="58" t="s">
        <v>51</v>
      </c>
      <c r="I162" s="58">
        <v>0</v>
      </c>
      <c r="J162" s="17"/>
    </row>
    <row r="163" spans="1:10" ht="12.5" x14ac:dyDescent="0.35">
      <c r="A163" s="14">
        <v>160</v>
      </c>
      <c r="B163" s="56" t="s">
        <v>272</v>
      </c>
      <c r="C163" s="56" t="s">
        <v>279</v>
      </c>
      <c r="D163" s="58">
        <f t="shared" si="4"/>
        <v>16800</v>
      </c>
      <c r="E163" s="58" t="s">
        <v>280</v>
      </c>
      <c r="F163" s="58" t="s">
        <v>17</v>
      </c>
      <c r="G163" s="58">
        <f>((15000+15000*0.5)/2)-50</f>
        <v>11200</v>
      </c>
      <c r="H163" s="58" t="s">
        <v>280</v>
      </c>
      <c r="I163" s="58">
        <f>((7500+7500*0.5)/2)-25</f>
        <v>5600</v>
      </c>
      <c r="J163" s="17"/>
    </row>
    <row r="164" spans="1:10" ht="12.5" x14ac:dyDescent="0.35">
      <c r="A164" s="14">
        <v>161</v>
      </c>
      <c r="B164" s="56" t="s">
        <v>272</v>
      </c>
      <c r="C164" s="56" t="s">
        <v>281</v>
      </c>
      <c r="D164" s="58">
        <f t="shared" si="4"/>
        <v>20000</v>
      </c>
      <c r="E164" s="58" t="s">
        <v>182</v>
      </c>
      <c r="F164" s="58" t="s">
        <v>17</v>
      </c>
      <c r="G164" s="58">
        <v>15000</v>
      </c>
      <c r="H164" s="58" t="s">
        <v>182</v>
      </c>
      <c r="I164" s="58">
        <v>5000</v>
      </c>
      <c r="J164" s="17"/>
    </row>
    <row r="165" spans="1:10" ht="12.5" x14ac:dyDescent="0.35">
      <c r="A165" s="14">
        <v>162</v>
      </c>
      <c r="B165" s="56" t="s">
        <v>272</v>
      </c>
      <c r="C165" s="56" t="s">
        <v>282</v>
      </c>
      <c r="D165" s="58">
        <f t="shared" si="4"/>
        <v>41200</v>
      </c>
      <c r="E165" s="58" t="s">
        <v>184</v>
      </c>
      <c r="F165" s="58" t="s">
        <v>17</v>
      </c>
      <c r="G165" s="58">
        <f>((25000+25000*0.5)/2)-50</f>
        <v>18700</v>
      </c>
      <c r="H165" s="58" t="s">
        <v>184</v>
      </c>
      <c r="I165" s="58">
        <f>(30000+30000*0.5)/2</f>
        <v>22500</v>
      </c>
      <c r="J165" s="17"/>
    </row>
    <row r="166" spans="1:10" ht="12.5" x14ac:dyDescent="0.35">
      <c r="A166" s="14">
        <v>163</v>
      </c>
      <c r="B166" s="56" t="s">
        <v>272</v>
      </c>
      <c r="C166" s="56" t="s">
        <v>283</v>
      </c>
      <c r="D166" s="58">
        <f t="shared" si="4"/>
        <v>15000</v>
      </c>
      <c r="E166" s="58" t="s">
        <v>284</v>
      </c>
      <c r="F166" s="58" t="s">
        <v>17</v>
      </c>
      <c r="G166" s="58">
        <v>15000</v>
      </c>
      <c r="H166" s="58" t="s">
        <v>51</v>
      </c>
      <c r="I166" s="58">
        <v>0</v>
      </c>
      <c r="J166" s="17"/>
    </row>
    <row r="167" spans="1:10" ht="12.5" x14ac:dyDescent="0.35">
      <c r="A167" s="14">
        <v>164</v>
      </c>
      <c r="B167" s="56" t="s">
        <v>272</v>
      </c>
      <c r="C167" s="56" t="s">
        <v>285</v>
      </c>
      <c r="D167" s="58">
        <f t="shared" si="4"/>
        <v>10000</v>
      </c>
      <c r="E167" s="58" t="s">
        <v>259</v>
      </c>
      <c r="F167" s="58" t="s">
        <v>17</v>
      </c>
      <c r="G167" s="58">
        <v>10000</v>
      </c>
      <c r="H167" s="58" t="s">
        <v>51</v>
      </c>
      <c r="I167" s="58">
        <v>0</v>
      </c>
      <c r="J167" s="17"/>
    </row>
    <row r="168" spans="1:10" ht="12.5" x14ac:dyDescent="0.35">
      <c r="A168" s="14">
        <v>165</v>
      </c>
      <c r="B168" s="56" t="s">
        <v>272</v>
      </c>
      <c r="C168" s="56" t="s">
        <v>286</v>
      </c>
      <c r="D168" s="58">
        <f t="shared" si="4"/>
        <v>35000</v>
      </c>
      <c r="E168" s="58" t="s">
        <v>178</v>
      </c>
      <c r="F168" s="58" t="s">
        <v>17</v>
      </c>
      <c r="G168" s="58">
        <v>20000</v>
      </c>
      <c r="H168" s="58" t="s">
        <v>178</v>
      </c>
      <c r="I168" s="58">
        <v>15000</v>
      </c>
      <c r="J168" s="17"/>
    </row>
    <row r="169" spans="1:10" ht="12.5" x14ac:dyDescent="0.35">
      <c r="A169" s="14">
        <v>166</v>
      </c>
      <c r="B169" s="56" t="s">
        <v>272</v>
      </c>
      <c r="C169" s="56" t="s">
        <v>287</v>
      </c>
      <c r="D169" s="58">
        <f t="shared" si="4"/>
        <v>10000</v>
      </c>
      <c r="E169" s="58" t="s">
        <v>169</v>
      </c>
      <c r="F169" s="58" t="s">
        <v>14</v>
      </c>
      <c r="G169" s="58">
        <v>10000</v>
      </c>
      <c r="H169" s="58" t="s">
        <v>51</v>
      </c>
      <c r="I169" s="58">
        <v>0</v>
      </c>
      <c r="J169" s="17"/>
    </row>
    <row r="170" spans="1:10" ht="12.5" x14ac:dyDescent="0.35">
      <c r="A170" s="14">
        <v>167</v>
      </c>
      <c r="B170" s="56" t="s">
        <v>272</v>
      </c>
      <c r="C170" s="56" t="s">
        <v>288</v>
      </c>
      <c r="D170" s="58">
        <f t="shared" si="4"/>
        <v>25000</v>
      </c>
      <c r="E170" s="58" t="s">
        <v>144</v>
      </c>
      <c r="F170" s="58" t="s">
        <v>17</v>
      </c>
      <c r="G170" s="58">
        <v>15000</v>
      </c>
      <c r="H170" s="58" t="s">
        <v>144</v>
      </c>
      <c r="I170" s="58">
        <v>10000</v>
      </c>
      <c r="J170" s="17"/>
    </row>
    <row r="171" spans="1:10" ht="12.5" x14ac:dyDescent="0.35">
      <c r="A171" s="14">
        <v>168</v>
      </c>
      <c r="B171" s="56" t="s">
        <v>272</v>
      </c>
      <c r="C171" s="56" t="s">
        <v>289</v>
      </c>
      <c r="D171" s="58">
        <f t="shared" si="4"/>
        <v>41200</v>
      </c>
      <c r="E171" s="58" t="s">
        <v>184</v>
      </c>
      <c r="F171" s="58" t="s">
        <v>17</v>
      </c>
      <c r="G171" s="58">
        <f>((25000+25000*0.5)/2)-50</f>
        <v>18700</v>
      </c>
      <c r="H171" s="58" t="s">
        <v>184</v>
      </c>
      <c r="I171" s="58">
        <f>(30000+30000*0.5)/2</f>
        <v>22500</v>
      </c>
      <c r="J171" s="17"/>
    </row>
    <row r="172" spans="1:10" ht="12.5" x14ac:dyDescent="0.35">
      <c r="A172" s="14">
        <v>169</v>
      </c>
      <c r="B172" s="56" t="s">
        <v>272</v>
      </c>
      <c r="C172" s="56" t="s">
        <v>290</v>
      </c>
      <c r="D172" s="58">
        <f t="shared" si="4"/>
        <v>10000</v>
      </c>
      <c r="E172" s="58" t="s">
        <v>169</v>
      </c>
      <c r="F172" s="58" t="s">
        <v>14</v>
      </c>
      <c r="G172" s="58">
        <v>10000</v>
      </c>
      <c r="H172" s="58" t="s">
        <v>51</v>
      </c>
      <c r="I172" s="58">
        <v>0</v>
      </c>
      <c r="J172" s="17"/>
    </row>
    <row r="173" spans="1:10" ht="12.5" x14ac:dyDescent="0.35">
      <c r="A173" s="14">
        <v>170</v>
      </c>
      <c r="B173" s="56" t="s">
        <v>272</v>
      </c>
      <c r="C173" s="56" t="s">
        <v>291</v>
      </c>
      <c r="D173" s="58">
        <f t="shared" si="4"/>
        <v>22500</v>
      </c>
      <c r="E173" s="58" t="s">
        <v>280</v>
      </c>
      <c r="F173" s="58" t="s">
        <v>17</v>
      </c>
      <c r="G173" s="58">
        <v>15000</v>
      </c>
      <c r="H173" s="58" t="s">
        <v>280</v>
      </c>
      <c r="I173" s="58">
        <v>7500</v>
      </c>
      <c r="J173" s="17"/>
    </row>
    <row r="174" spans="1:10" ht="12.5" x14ac:dyDescent="0.35">
      <c r="A174" s="14">
        <v>171</v>
      </c>
      <c r="B174" s="56" t="s">
        <v>272</v>
      </c>
      <c r="C174" s="56" t="s">
        <v>292</v>
      </c>
      <c r="D174" s="58">
        <f t="shared" si="4"/>
        <v>10000</v>
      </c>
      <c r="E174" s="58" t="s">
        <v>169</v>
      </c>
      <c r="F174" s="58" t="s">
        <v>14</v>
      </c>
      <c r="G174" s="58">
        <v>10000</v>
      </c>
      <c r="H174" s="58" t="s">
        <v>51</v>
      </c>
      <c r="I174" s="58">
        <v>0</v>
      </c>
      <c r="J174" s="17"/>
    </row>
    <row r="175" spans="1:10" ht="12.5" x14ac:dyDescent="0.35">
      <c r="A175" s="14">
        <v>172</v>
      </c>
      <c r="B175" s="56" t="s">
        <v>272</v>
      </c>
      <c r="C175" s="56" t="s">
        <v>293</v>
      </c>
      <c r="D175" s="58">
        <f t="shared" si="4"/>
        <v>10000</v>
      </c>
      <c r="E175" s="58" t="s">
        <v>169</v>
      </c>
      <c r="F175" s="58" t="s">
        <v>14</v>
      </c>
      <c r="G175" s="58">
        <v>10000</v>
      </c>
      <c r="H175" s="58" t="s">
        <v>51</v>
      </c>
      <c r="I175" s="58">
        <v>0</v>
      </c>
      <c r="J175" s="17"/>
    </row>
    <row r="176" spans="1:10" ht="12.5" x14ac:dyDescent="0.35">
      <c r="A176" s="14">
        <v>173</v>
      </c>
      <c r="B176" s="56" t="s">
        <v>294</v>
      </c>
      <c r="C176" s="56" t="s">
        <v>295</v>
      </c>
      <c r="D176" s="58">
        <f t="shared" si="4"/>
        <v>50000</v>
      </c>
      <c r="E176" s="58" t="s">
        <v>296</v>
      </c>
      <c r="F176" s="58" t="s">
        <v>17</v>
      </c>
      <c r="G176" s="58">
        <v>40000</v>
      </c>
      <c r="H176" s="58" t="s">
        <v>296</v>
      </c>
      <c r="I176" s="58">
        <v>10000</v>
      </c>
      <c r="J176" s="17"/>
    </row>
    <row r="177" spans="1:10" ht="12.5" x14ac:dyDescent="0.35">
      <c r="A177" s="14">
        <v>174</v>
      </c>
      <c r="B177" s="56" t="s">
        <v>297</v>
      </c>
      <c r="C177" s="56" t="s">
        <v>298</v>
      </c>
      <c r="D177" s="58">
        <f t="shared" si="4"/>
        <v>45000</v>
      </c>
      <c r="E177" s="58" t="s">
        <v>299</v>
      </c>
      <c r="F177" s="58" t="s">
        <v>17</v>
      </c>
      <c r="G177" s="58">
        <f>25000+25000*0.5</f>
        <v>37500</v>
      </c>
      <c r="H177" s="58" t="s">
        <v>300</v>
      </c>
      <c r="I177" s="58">
        <f>5000+5000*0.5</f>
        <v>7500</v>
      </c>
      <c r="J177" s="17"/>
    </row>
    <row r="178" spans="1:10" ht="12.5" x14ac:dyDescent="0.35">
      <c r="A178" s="14">
        <v>175</v>
      </c>
      <c r="B178" s="56" t="s">
        <v>297</v>
      </c>
      <c r="C178" s="56" t="s">
        <v>301</v>
      </c>
      <c r="D178" s="58">
        <f>G178+I178</f>
        <v>20000</v>
      </c>
      <c r="E178" s="58" t="s">
        <v>302</v>
      </c>
      <c r="F178" s="58" t="s">
        <v>56</v>
      </c>
      <c r="G178" s="58">
        <v>20000</v>
      </c>
      <c r="H178" s="58" t="s">
        <v>51</v>
      </c>
      <c r="I178" s="58">
        <v>0</v>
      </c>
      <c r="J178" s="17"/>
    </row>
    <row r="179" spans="1:10" ht="12.5" x14ac:dyDescent="0.35">
      <c r="A179" s="14">
        <v>176</v>
      </c>
      <c r="B179" s="56" t="s">
        <v>297</v>
      </c>
      <c r="C179" s="56" t="s">
        <v>303</v>
      </c>
      <c r="D179" s="58">
        <f t="shared" si="4"/>
        <v>75000</v>
      </c>
      <c r="E179" s="58" t="s">
        <v>304</v>
      </c>
      <c r="F179" s="58" t="s">
        <v>17</v>
      </c>
      <c r="G179" s="58">
        <f>25000+25000*0.5</f>
        <v>37500</v>
      </c>
      <c r="H179" s="58" t="s">
        <v>32</v>
      </c>
      <c r="I179" s="58">
        <f>25000+25000*0.5</f>
        <v>37500</v>
      </c>
      <c r="J179" s="17"/>
    </row>
    <row r="180" spans="1:10" ht="12.5" x14ac:dyDescent="0.35">
      <c r="A180" s="14">
        <v>177</v>
      </c>
      <c r="B180" s="56" t="s">
        <v>297</v>
      </c>
      <c r="C180" s="56" t="s">
        <v>305</v>
      </c>
      <c r="D180" s="58">
        <f t="shared" si="4"/>
        <v>10000</v>
      </c>
      <c r="E180" s="58" t="s">
        <v>72</v>
      </c>
      <c r="F180" s="58" t="s">
        <v>50</v>
      </c>
      <c r="G180" s="58">
        <v>10000</v>
      </c>
      <c r="H180" s="58" t="s">
        <v>51</v>
      </c>
      <c r="I180" s="58">
        <v>0</v>
      </c>
      <c r="J180" s="17"/>
    </row>
    <row r="181" spans="1:10" ht="13" thickBot="1" x14ac:dyDescent="0.4">
      <c r="A181" s="46">
        <v>178</v>
      </c>
      <c r="B181" s="47" t="s">
        <v>297</v>
      </c>
      <c r="C181" s="47" t="s">
        <v>306</v>
      </c>
      <c r="D181" s="48">
        <f>G181+I181</f>
        <v>70000</v>
      </c>
      <c r="E181" s="48" t="s">
        <v>307</v>
      </c>
      <c r="F181" s="48" t="s">
        <v>17</v>
      </c>
      <c r="G181" s="48">
        <v>40000</v>
      </c>
      <c r="H181" s="48" t="s">
        <v>308</v>
      </c>
      <c r="I181" s="48">
        <v>30000</v>
      </c>
      <c r="J181" s="49"/>
    </row>
    <row r="182" spans="1:10" ht="12.5" x14ac:dyDescent="0.35">
      <c r="A182" s="42"/>
      <c r="B182" s="43"/>
      <c r="C182" s="43"/>
      <c r="D182" s="44"/>
      <c r="E182" s="44"/>
      <c r="F182" s="44"/>
      <c r="G182" s="44"/>
      <c r="H182" s="44"/>
      <c r="I182" s="44"/>
      <c r="J182" s="45"/>
    </row>
    <row r="183" spans="1:10" ht="18" customHeight="1" x14ac:dyDescent="0.35">
      <c r="A183" s="55" t="s">
        <v>309</v>
      </c>
      <c r="B183" s="55"/>
      <c r="C183" s="55"/>
      <c r="D183" s="55"/>
      <c r="E183" s="55"/>
      <c r="F183" s="55"/>
      <c r="G183" s="55"/>
      <c r="H183" s="55"/>
      <c r="I183" s="55"/>
      <c r="J183" s="55"/>
    </row>
    <row r="184" spans="1:10" ht="18" customHeight="1" thickBot="1" x14ac:dyDescent="0.4">
      <c r="A184" s="41"/>
      <c r="B184" s="41"/>
      <c r="C184" s="41"/>
      <c r="D184" s="41"/>
      <c r="E184" s="41"/>
      <c r="F184" s="41"/>
      <c r="G184" s="41"/>
      <c r="H184" s="41"/>
      <c r="I184" s="41"/>
      <c r="J184" s="41"/>
    </row>
    <row r="185" spans="1:10" ht="52" x14ac:dyDescent="0.35">
      <c r="A185" s="4" t="s">
        <v>1</v>
      </c>
      <c r="B185" s="5" t="s">
        <v>2</v>
      </c>
      <c r="C185" s="5" t="s">
        <v>3</v>
      </c>
      <c r="D185" s="5" t="s">
        <v>4</v>
      </c>
      <c r="E185" s="5" t="s">
        <v>5</v>
      </c>
      <c r="F185" s="5" t="s">
        <v>6</v>
      </c>
      <c r="G185" s="5" t="s">
        <v>7</v>
      </c>
      <c r="H185" s="5" t="s">
        <v>8</v>
      </c>
      <c r="I185" s="5" t="s">
        <v>9</v>
      </c>
      <c r="J185" s="6" t="s">
        <v>10</v>
      </c>
    </row>
    <row r="186" spans="1:10" ht="12.5" x14ac:dyDescent="0.35">
      <c r="A186" s="14">
        <v>1</v>
      </c>
      <c r="B186" s="15" t="s">
        <v>310</v>
      </c>
      <c r="C186" s="15" t="s">
        <v>311</v>
      </c>
      <c r="D186" s="16">
        <f t="shared" ref="D186:D219" si="5">G186+I186</f>
        <v>20000</v>
      </c>
      <c r="E186" s="16" t="s">
        <v>312</v>
      </c>
      <c r="F186" s="16" t="s">
        <v>56</v>
      </c>
      <c r="G186" s="16">
        <v>20000</v>
      </c>
      <c r="H186" s="16" t="s">
        <v>312</v>
      </c>
      <c r="I186" s="16">
        <v>0</v>
      </c>
      <c r="J186" s="17">
        <v>1</v>
      </c>
    </row>
    <row r="187" spans="1:10" ht="12.5" x14ac:dyDescent="0.35">
      <c r="A187" s="14">
        <v>2</v>
      </c>
      <c r="B187" s="15" t="s">
        <v>310</v>
      </c>
      <c r="C187" s="15" t="s">
        <v>313</v>
      </c>
      <c r="D187" s="16">
        <f t="shared" si="5"/>
        <v>15000</v>
      </c>
      <c r="E187" s="16" t="s">
        <v>314</v>
      </c>
      <c r="F187" s="16" t="s">
        <v>50</v>
      </c>
      <c r="G187" s="16">
        <v>10000</v>
      </c>
      <c r="H187" s="16" t="s">
        <v>314</v>
      </c>
      <c r="I187" s="16">
        <v>5000</v>
      </c>
      <c r="J187" s="17">
        <v>4</v>
      </c>
    </row>
    <row r="188" spans="1:10" ht="12.5" x14ac:dyDescent="0.35">
      <c r="A188" s="14">
        <v>3</v>
      </c>
      <c r="B188" s="18" t="s">
        <v>315</v>
      </c>
      <c r="C188" s="19" t="s">
        <v>316</v>
      </c>
      <c r="D188" s="16">
        <f t="shared" si="5"/>
        <v>20000</v>
      </c>
      <c r="E188" s="16" t="s">
        <v>317</v>
      </c>
      <c r="F188" s="16" t="s">
        <v>56</v>
      </c>
      <c r="G188" s="16">
        <v>20000</v>
      </c>
      <c r="H188" s="16" t="s">
        <v>51</v>
      </c>
      <c r="I188" s="16">
        <v>0</v>
      </c>
      <c r="J188" s="17">
        <v>1</v>
      </c>
    </row>
    <row r="189" spans="1:10" ht="12.5" x14ac:dyDescent="0.35">
      <c r="A189" s="14">
        <v>4</v>
      </c>
      <c r="B189" s="56" t="s">
        <v>315</v>
      </c>
      <c r="C189" s="57" t="s">
        <v>318</v>
      </c>
      <c r="D189" s="58">
        <f t="shared" si="5"/>
        <v>10000</v>
      </c>
      <c r="E189" s="58" t="s">
        <v>319</v>
      </c>
      <c r="F189" s="58" t="s">
        <v>50</v>
      </c>
      <c r="G189" s="58">
        <v>10000</v>
      </c>
      <c r="H189" s="58" t="s">
        <v>51</v>
      </c>
      <c r="I189" s="58">
        <v>0</v>
      </c>
      <c r="J189" s="17">
        <v>4</v>
      </c>
    </row>
    <row r="190" spans="1:10" ht="12.5" x14ac:dyDescent="0.35">
      <c r="A190" s="14">
        <v>5</v>
      </c>
      <c r="B190" s="56" t="s">
        <v>320</v>
      </c>
      <c r="C190" s="57" t="s">
        <v>321</v>
      </c>
      <c r="D190" s="58">
        <v>0</v>
      </c>
      <c r="E190" s="58" t="s">
        <v>266</v>
      </c>
      <c r="F190" s="58" t="s">
        <v>56</v>
      </c>
      <c r="G190" s="58">
        <v>0</v>
      </c>
      <c r="H190" s="58" t="s">
        <v>266</v>
      </c>
      <c r="I190" s="58">
        <v>0</v>
      </c>
      <c r="J190" s="17"/>
    </row>
    <row r="191" spans="1:10" ht="12.5" x14ac:dyDescent="0.35">
      <c r="A191" s="14">
        <v>6</v>
      </c>
      <c r="B191" s="56" t="s">
        <v>322</v>
      </c>
      <c r="C191" s="57" t="s">
        <v>323</v>
      </c>
      <c r="D191" s="58">
        <f t="shared" si="5"/>
        <v>20000</v>
      </c>
      <c r="E191" s="58" t="s">
        <v>324</v>
      </c>
      <c r="F191" s="58" t="s">
        <v>56</v>
      </c>
      <c r="G191" s="58">
        <v>20000</v>
      </c>
      <c r="H191" s="58" t="s">
        <v>51</v>
      </c>
      <c r="I191" s="58">
        <v>0</v>
      </c>
      <c r="J191" s="17">
        <v>1</v>
      </c>
    </row>
    <row r="192" spans="1:10" ht="12.5" x14ac:dyDescent="0.35">
      <c r="A192" s="14">
        <v>7</v>
      </c>
      <c r="B192" s="57" t="s">
        <v>325</v>
      </c>
      <c r="C192" s="57" t="s">
        <v>326</v>
      </c>
      <c r="D192" s="58">
        <f t="shared" si="5"/>
        <v>20000</v>
      </c>
      <c r="E192" s="58" t="s">
        <v>327</v>
      </c>
      <c r="F192" s="58" t="s">
        <v>56</v>
      </c>
      <c r="G192" s="58">
        <v>20000</v>
      </c>
      <c r="H192" s="58" t="s">
        <v>51</v>
      </c>
      <c r="I192" s="58">
        <v>0</v>
      </c>
      <c r="J192" s="17">
        <v>1</v>
      </c>
    </row>
    <row r="193" spans="1:10" ht="12.5" x14ac:dyDescent="0.35">
      <c r="A193" s="14">
        <v>8</v>
      </c>
      <c r="B193" s="56" t="s">
        <v>325</v>
      </c>
      <c r="C193" s="57" t="s">
        <v>328</v>
      </c>
      <c r="D193" s="58">
        <f t="shared" si="5"/>
        <v>35000</v>
      </c>
      <c r="E193" s="58" t="s">
        <v>329</v>
      </c>
      <c r="F193" s="58" t="s">
        <v>56</v>
      </c>
      <c r="G193" s="58">
        <v>20000</v>
      </c>
      <c r="H193" s="58" t="s">
        <v>329</v>
      </c>
      <c r="I193" s="58">
        <v>15000</v>
      </c>
      <c r="J193" s="17">
        <v>3</v>
      </c>
    </row>
    <row r="194" spans="1:10" ht="12.5" x14ac:dyDescent="0.35">
      <c r="A194" s="14">
        <v>9</v>
      </c>
      <c r="B194" s="56" t="s">
        <v>330</v>
      </c>
      <c r="C194" s="56" t="s">
        <v>331</v>
      </c>
      <c r="D194" s="58">
        <f t="shared" si="5"/>
        <v>20000</v>
      </c>
      <c r="E194" s="58" t="s">
        <v>332</v>
      </c>
      <c r="F194" s="58" t="s">
        <v>56</v>
      </c>
      <c r="G194" s="58">
        <v>20000</v>
      </c>
      <c r="H194" s="58" t="s">
        <v>51</v>
      </c>
      <c r="I194" s="58">
        <v>0</v>
      </c>
      <c r="J194" s="17">
        <v>3</v>
      </c>
    </row>
    <row r="195" spans="1:10" ht="12.5" x14ac:dyDescent="0.35">
      <c r="A195" s="14">
        <v>10</v>
      </c>
      <c r="B195" s="56" t="s">
        <v>135</v>
      </c>
      <c r="C195" s="56" t="s">
        <v>333</v>
      </c>
      <c r="D195" s="58">
        <f t="shared" si="5"/>
        <v>20000</v>
      </c>
      <c r="E195" s="58" t="s">
        <v>302</v>
      </c>
      <c r="F195" s="58" t="s">
        <v>56</v>
      </c>
      <c r="G195" s="58">
        <v>20000</v>
      </c>
      <c r="H195" s="58" t="s">
        <v>51</v>
      </c>
      <c r="I195" s="58">
        <v>0</v>
      </c>
      <c r="J195" s="17">
        <v>2</v>
      </c>
    </row>
    <row r="196" spans="1:10" ht="12.5" x14ac:dyDescent="0.35">
      <c r="A196" s="14">
        <v>11</v>
      </c>
      <c r="B196" s="56" t="s">
        <v>146</v>
      </c>
      <c r="C196" s="56" t="s">
        <v>403</v>
      </c>
      <c r="D196" s="58">
        <f t="shared" si="5"/>
        <v>20000</v>
      </c>
      <c r="E196" s="58" t="s">
        <v>404</v>
      </c>
      <c r="F196" s="58" t="s">
        <v>56</v>
      </c>
      <c r="G196" s="58">
        <v>20000</v>
      </c>
      <c r="H196" s="58" t="s">
        <v>51</v>
      </c>
      <c r="I196" s="58">
        <v>0</v>
      </c>
      <c r="J196" s="17">
        <v>2</v>
      </c>
    </row>
    <row r="197" spans="1:10" ht="12.5" x14ac:dyDescent="0.35">
      <c r="A197" s="14">
        <v>12</v>
      </c>
      <c r="B197" s="59" t="s">
        <v>146</v>
      </c>
      <c r="C197" s="59" t="s">
        <v>334</v>
      </c>
      <c r="D197" s="58">
        <f t="shared" si="5"/>
        <v>10000</v>
      </c>
      <c r="E197" s="58" t="s">
        <v>335</v>
      </c>
      <c r="F197" s="58" t="s">
        <v>50</v>
      </c>
      <c r="G197" s="58">
        <v>10000</v>
      </c>
      <c r="H197" s="58" t="s">
        <v>51</v>
      </c>
      <c r="I197" s="58">
        <v>0</v>
      </c>
      <c r="J197" s="17">
        <v>2</v>
      </c>
    </row>
    <row r="198" spans="1:10" ht="12.5" x14ac:dyDescent="0.35">
      <c r="A198" s="14">
        <v>13</v>
      </c>
      <c r="B198" s="59" t="s">
        <v>146</v>
      </c>
      <c r="C198" s="59" t="s">
        <v>336</v>
      </c>
      <c r="D198" s="58">
        <f t="shared" si="5"/>
        <v>20000</v>
      </c>
      <c r="E198" s="58" t="s">
        <v>337</v>
      </c>
      <c r="F198" s="58" t="s">
        <v>56</v>
      </c>
      <c r="G198" s="58">
        <v>20000</v>
      </c>
      <c r="H198" s="58" t="s">
        <v>51</v>
      </c>
      <c r="I198" s="58">
        <v>0</v>
      </c>
      <c r="J198" s="17">
        <v>1</v>
      </c>
    </row>
    <row r="199" spans="1:10" ht="12.5" x14ac:dyDescent="0.35">
      <c r="A199" s="14">
        <v>14</v>
      </c>
      <c r="B199" s="59" t="s">
        <v>165</v>
      </c>
      <c r="C199" s="59" t="s">
        <v>402</v>
      </c>
      <c r="D199" s="58">
        <f t="shared" si="5"/>
        <v>20000</v>
      </c>
      <c r="E199" s="58" t="s">
        <v>416</v>
      </c>
      <c r="F199" s="58" t="s">
        <v>56</v>
      </c>
      <c r="G199" s="58">
        <v>20000</v>
      </c>
      <c r="H199" s="58" t="s">
        <v>51</v>
      </c>
      <c r="I199" s="58">
        <v>0</v>
      </c>
      <c r="J199" s="17">
        <v>2</v>
      </c>
    </row>
    <row r="200" spans="1:10" ht="12.5" x14ac:dyDescent="0.35">
      <c r="A200" s="14">
        <v>15</v>
      </c>
      <c r="B200" s="59" t="s">
        <v>167</v>
      </c>
      <c r="C200" s="59" t="s">
        <v>405</v>
      </c>
      <c r="D200" s="58">
        <f t="shared" si="5"/>
        <v>5000</v>
      </c>
      <c r="E200" s="58" t="s">
        <v>407</v>
      </c>
      <c r="F200" s="58" t="s">
        <v>50</v>
      </c>
      <c r="G200" s="58">
        <v>5000</v>
      </c>
      <c r="H200" s="58" t="s">
        <v>51</v>
      </c>
      <c r="I200" s="58">
        <v>0</v>
      </c>
      <c r="J200" s="17">
        <v>2</v>
      </c>
    </row>
    <row r="201" spans="1:10" ht="12.5" x14ac:dyDescent="0.35">
      <c r="A201" s="14">
        <v>16</v>
      </c>
      <c r="B201" s="59" t="s">
        <v>167</v>
      </c>
      <c r="C201" s="59" t="s">
        <v>406</v>
      </c>
      <c r="D201" s="58">
        <f t="shared" si="5"/>
        <v>20000</v>
      </c>
      <c r="E201" s="58" t="s">
        <v>408</v>
      </c>
      <c r="F201" s="58" t="s">
        <v>17</v>
      </c>
      <c r="G201" s="58">
        <v>20000</v>
      </c>
      <c r="H201" s="58" t="s">
        <v>51</v>
      </c>
      <c r="I201" s="58">
        <v>0</v>
      </c>
      <c r="J201" s="17">
        <v>2</v>
      </c>
    </row>
    <row r="202" spans="1:10" ht="12.5" x14ac:dyDescent="0.35">
      <c r="A202" s="14">
        <v>17</v>
      </c>
      <c r="B202" s="59" t="s">
        <v>193</v>
      </c>
      <c r="C202" s="59" t="s">
        <v>399</v>
      </c>
      <c r="D202" s="58">
        <f t="shared" si="5"/>
        <v>10000</v>
      </c>
      <c r="E202" s="58" t="s">
        <v>401</v>
      </c>
      <c r="F202" s="58" t="s">
        <v>50</v>
      </c>
      <c r="G202" s="58">
        <v>10000</v>
      </c>
      <c r="H202" s="58" t="s">
        <v>51</v>
      </c>
      <c r="I202" s="58">
        <v>0</v>
      </c>
      <c r="J202" s="17">
        <v>2</v>
      </c>
    </row>
    <row r="203" spans="1:10" ht="12.5" x14ac:dyDescent="0.35">
      <c r="A203" s="14">
        <v>18</v>
      </c>
      <c r="B203" s="59" t="s">
        <v>193</v>
      </c>
      <c r="C203" s="59" t="s">
        <v>400</v>
      </c>
      <c r="D203" s="58">
        <f t="shared" si="5"/>
        <v>20000</v>
      </c>
      <c r="E203" s="58" t="s">
        <v>337</v>
      </c>
      <c r="F203" s="58" t="s">
        <v>56</v>
      </c>
      <c r="G203" s="58">
        <v>20000</v>
      </c>
      <c r="H203" s="58" t="s">
        <v>51</v>
      </c>
      <c r="I203" s="58">
        <v>0</v>
      </c>
      <c r="J203" s="17">
        <v>2</v>
      </c>
    </row>
    <row r="204" spans="1:10" ht="12.5" x14ac:dyDescent="0.35">
      <c r="A204" s="14">
        <v>19</v>
      </c>
      <c r="B204" s="59" t="s">
        <v>212</v>
      </c>
      <c r="C204" s="59" t="s">
        <v>389</v>
      </c>
      <c r="D204" s="58">
        <f t="shared" si="5"/>
        <v>10000</v>
      </c>
      <c r="E204" s="58" t="s">
        <v>390</v>
      </c>
      <c r="F204" s="58" t="s">
        <v>50</v>
      </c>
      <c r="G204" s="58">
        <v>10000</v>
      </c>
      <c r="H204" s="58" t="s">
        <v>51</v>
      </c>
      <c r="I204" s="58">
        <v>0</v>
      </c>
      <c r="J204" s="17">
        <v>2</v>
      </c>
    </row>
    <row r="205" spans="1:10" ht="12.5" x14ac:dyDescent="0.35">
      <c r="A205" s="14">
        <v>20</v>
      </c>
      <c r="B205" s="59" t="s">
        <v>231</v>
      </c>
      <c r="C205" s="59" t="s">
        <v>395</v>
      </c>
      <c r="D205" s="58">
        <f t="shared" si="5"/>
        <v>20000</v>
      </c>
      <c r="E205" s="58" t="s">
        <v>397</v>
      </c>
      <c r="F205" s="58" t="s">
        <v>56</v>
      </c>
      <c r="G205" s="58">
        <v>20000</v>
      </c>
      <c r="H205" s="58" t="s">
        <v>51</v>
      </c>
      <c r="I205" s="58">
        <v>0</v>
      </c>
      <c r="J205" s="17">
        <v>2</v>
      </c>
    </row>
    <row r="206" spans="1:10" ht="12.5" x14ac:dyDescent="0.35">
      <c r="A206" s="14">
        <v>21</v>
      </c>
      <c r="B206" s="59" t="s">
        <v>231</v>
      </c>
      <c r="C206" s="59" t="s">
        <v>396</v>
      </c>
      <c r="D206" s="58">
        <f t="shared" si="5"/>
        <v>10000</v>
      </c>
      <c r="E206" s="58" t="s">
        <v>398</v>
      </c>
      <c r="F206" s="58" t="s">
        <v>50</v>
      </c>
      <c r="G206" s="58">
        <v>10000</v>
      </c>
      <c r="H206" s="58" t="s">
        <v>51</v>
      </c>
      <c r="I206" s="58">
        <v>0</v>
      </c>
      <c r="J206" s="17">
        <v>2</v>
      </c>
    </row>
    <row r="207" spans="1:10" ht="12.5" x14ac:dyDescent="0.35">
      <c r="A207" s="14">
        <v>22</v>
      </c>
      <c r="B207" s="56" t="s">
        <v>242</v>
      </c>
      <c r="C207" s="56" t="s">
        <v>338</v>
      </c>
      <c r="D207" s="58">
        <f t="shared" si="5"/>
        <v>40000</v>
      </c>
      <c r="E207" s="58" t="s">
        <v>339</v>
      </c>
      <c r="F207" s="58" t="s">
        <v>17</v>
      </c>
      <c r="G207" s="58">
        <v>40000</v>
      </c>
      <c r="H207" s="58" t="s">
        <v>51</v>
      </c>
      <c r="I207" s="58">
        <v>0</v>
      </c>
      <c r="J207" s="17">
        <v>2</v>
      </c>
    </row>
    <row r="208" spans="1:10" ht="12.5" x14ac:dyDescent="0.35">
      <c r="A208" s="14">
        <v>23</v>
      </c>
      <c r="B208" s="56" t="s">
        <v>242</v>
      </c>
      <c r="C208" s="56" t="s">
        <v>391</v>
      </c>
      <c r="D208" s="58">
        <f t="shared" si="5"/>
        <v>20000</v>
      </c>
      <c r="E208" s="58" t="s">
        <v>392</v>
      </c>
      <c r="F208" s="58" t="s">
        <v>56</v>
      </c>
      <c r="G208" s="58">
        <v>20000</v>
      </c>
      <c r="H208" s="58" t="s">
        <v>51</v>
      </c>
      <c r="I208" s="58">
        <v>0</v>
      </c>
      <c r="J208" s="17">
        <v>2</v>
      </c>
    </row>
    <row r="209" spans="1:10" ht="12.5" x14ac:dyDescent="0.35">
      <c r="A209" s="14">
        <v>24</v>
      </c>
      <c r="B209" s="56" t="s">
        <v>242</v>
      </c>
      <c r="C209" s="56" t="s">
        <v>393</v>
      </c>
      <c r="D209" s="58">
        <f t="shared" si="5"/>
        <v>30000</v>
      </c>
      <c r="E209" s="58" t="s">
        <v>394</v>
      </c>
      <c r="F209" s="58" t="s">
        <v>56</v>
      </c>
      <c r="G209" s="58">
        <v>20000</v>
      </c>
      <c r="H209" s="58" t="s">
        <v>394</v>
      </c>
      <c r="I209" s="58">
        <v>10000</v>
      </c>
      <c r="J209" s="17">
        <v>2</v>
      </c>
    </row>
    <row r="210" spans="1:10" ht="12.5" x14ac:dyDescent="0.35">
      <c r="A210" s="14">
        <v>25</v>
      </c>
      <c r="B210" s="56" t="s">
        <v>263</v>
      </c>
      <c r="C210" s="56" t="s">
        <v>415</v>
      </c>
      <c r="D210" s="58">
        <v>0</v>
      </c>
      <c r="E210" s="58" t="s">
        <v>340</v>
      </c>
      <c r="F210" s="58" t="s">
        <v>50</v>
      </c>
      <c r="G210" s="58">
        <v>0</v>
      </c>
      <c r="H210" s="58" t="s">
        <v>51</v>
      </c>
      <c r="I210" s="58">
        <v>0</v>
      </c>
      <c r="J210" s="17">
        <v>6</v>
      </c>
    </row>
    <row r="211" spans="1:10" ht="12.5" x14ac:dyDescent="0.35">
      <c r="A211" s="14">
        <v>26</v>
      </c>
      <c r="B211" s="56" t="s">
        <v>263</v>
      </c>
      <c r="C211" s="56" t="s">
        <v>341</v>
      </c>
      <c r="D211" s="58">
        <v>20000</v>
      </c>
      <c r="E211" s="58" t="s">
        <v>342</v>
      </c>
      <c r="F211" s="58" t="s">
        <v>56</v>
      </c>
      <c r="G211" s="58">
        <v>10000</v>
      </c>
      <c r="H211" s="58" t="s">
        <v>51</v>
      </c>
      <c r="I211" s="58">
        <v>0</v>
      </c>
      <c r="J211" s="17">
        <v>2</v>
      </c>
    </row>
    <row r="212" spans="1:10" ht="12.5" x14ac:dyDescent="0.35">
      <c r="A212" s="14">
        <v>27</v>
      </c>
      <c r="B212" s="56" t="s">
        <v>343</v>
      </c>
      <c r="C212" s="56" t="s">
        <v>344</v>
      </c>
      <c r="D212" s="58">
        <f t="shared" si="5"/>
        <v>30000</v>
      </c>
      <c r="E212" s="58" t="s">
        <v>43</v>
      </c>
      <c r="F212" s="58" t="s">
        <v>56</v>
      </c>
      <c r="G212" s="58">
        <v>20000</v>
      </c>
      <c r="H212" s="58" t="s">
        <v>43</v>
      </c>
      <c r="I212" s="58">
        <v>10000</v>
      </c>
      <c r="J212" s="17">
        <v>3</v>
      </c>
    </row>
    <row r="213" spans="1:10" ht="12.5" x14ac:dyDescent="0.35">
      <c r="A213" s="14">
        <v>28</v>
      </c>
      <c r="B213" s="56" t="s">
        <v>345</v>
      </c>
      <c r="C213" s="56" t="s">
        <v>346</v>
      </c>
      <c r="D213" s="58">
        <f t="shared" si="5"/>
        <v>20000</v>
      </c>
      <c r="E213" s="58" t="s">
        <v>153</v>
      </c>
      <c r="F213" s="58" t="s">
        <v>56</v>
      </c>
      <c r="G213" s="58">
        <v>20000</v>
      </c>
      <c r="H213" s="58" t="s">
        <v>153</v>
      </c>
      <c r="I213" s="58">
        <v>0</v>
      </c>
      <c r="J213" s="17">
        <v>1</v>
      </c>
    </row>
    <row r="214" spans="1:10" ht="12.5" x14ac:dyDescent="0.35">
      <c r="A214" s="14">
        <v>29</v>
      </c>
      <c r="B214" s="56" t="s">
        <v>345</v>
      </c>
      <c r="C214" s="56" t="s">
        <v>347</v>
      </c>
      <c r="D214" s="58">
        <f t="shared" si="5"/>
        <v>30000</v>
      </c>
      <c r="E214" s="58" t="s">
        <v>43</v>
      </c>
      <c r="F214" s="58" t="s">
        <v>56</v>
      </c>
      <c r="G214" s="58">
        <v>20000</v>
      </c>
      <c r="H214" s="58" t="s">
        <v>43</v>
      </c>
      <c r="I214" s="58">
        <v>10000</v>
      </c>
      <c r="J214" s="17">
        <v>3</v>
      </c>
    </row>
    <row r="215" spans="1:10" ht="12.5" x14ac:dyDescent="0.35">
      <c r="A215" s="14">
        <v>30</v>
      </c>
      <c r="B215" s="56" t="s">
        <v>272</v>
      </c>
      <c r="C215" s="56" t="s">
        <v>417</v>
      </c>
      <c r="D215" s="58">
        <v>10000</v>
      </c>
      <c r="E215" s="58" t="s">
        <v>176</v>
      </c>
      <c r="F215" s="58" t="s">
        <v>17</v>
      </c>
      <c r="G215" s="58">
        <v>10000</v>
      </c>
      <c r="H215" s="58" t="s">
        <v>51</v>
      </c>
      <c r="I215" s="58">
        <v>0</v>
      </c>
      <c r="J215" s="17">
        <v>1</v>
      </c>
    </row>
    <row r="216" spans="1:10" ht="12.5" x14ac:dyDescent="0.35">
      <c r="A216" s="14">
        <v>31</v>
      </c>
      <c r="B216" s="56" t="s">
        <v>272</v>
      </c>
      <c r="C216" s="56" t="s">
        <v>418</v>
      </c>
      <c r="D216" s="58">
        <v>10000</v>
      </c>
      <c r="E216" s="58" t="s">
        <v>419</v>
      </c>
      <c r="F216" s="58" t="s">
        <v>17</v>
      </c>
      <c r="G216" s="58">
        <v>10000</v>
      </c>
      <c r="H216" s="58" t="s">
        <v>51</v>
      </c>
      <c r="I216" s="58">
        <v>0</v>
      </c>
      <c r="J216" s="17">
        <v>2</v>
      </c>
    </row>
    <row r="217" spans="1:10" ht="12.5" x14ac:dyDescent="0.35">
      <c r="A217" s="14">
        <v>32</v>
      </c>
      <c r="B217" s="56" t="s">
        <v>348</v>
      </c>
      <c r="C217" s="56" t="s">
        <v>349</v>
      </c>
      <c r="D217" s="58">
        <f t="shared" si="5"/>
        <v>20000</v>
      </c>
      <c r="E217" s="58" t="s">
        <v>199</v>
      </c>
      <c r="F217" s="58" t="s">
        <v>50</v>
      </c>
      <c r="G217" s="58">
        <v>10000</v>
      </c>
      <c r="H217" s="58" t="s">
        <v>199</v>
      </c>
      <c r="I217" s="58">
        <v>10000</v>
      </c>
      <c r="J217" s="17">
        <v>4</v>
      </c>
    </row>
    <row r="218" spans="1:10" ht="12.5" x14ac:dyDescent="0.35">
      <c r="A218" s="14">
        <v>33</v>
      </c>
      <c r="B218" s="56" t="s">
        <v>350</v>
      </c>
      <c r="C218" s="56" t="s">
        <v>351</v>
      </c>
      <c r="D218" s="58">
        <f t="shared" si="5"/>
        <v>35000</v>
      </c>
      <c r="E218" s="58" t="s">
        <v>352</v>
      </c>
      <c r="F218" s="58" t="s">
        <v>56</v>
      </c>
      <c r="G218" s="58">
        <v>20000</v>
      </c>
      <c r="H218" s="58" t="s">
        <v>352</v>
      </c>
      <c r="I218" s="58">
        <v>15000</v>
      </c>
      <c r="J218" s="17">
        <v>3</v>
      </c>
    </row>
    <row r="219" spans="1:10" ht="12.5" x14ac:dyDescent="0.35">
      <c r="A219" s="14">
        <v>34</v>
      </c>
      <c r="B219" s="18" t="s">
        <v>297</v>
      </c>
      <c r="C219" s="18" t="s">
        <v>353</v>
      </c>
      <c r="D219" s="16">
        <f t="shared" si="5"/>
        <v>10000</v>
      </c>
      <c r="E219" s="16" t="s">
        <v>13</v>
      </c>
      <c r="F219" s="16" t="s">
        <v>50</v>
      </c>
      <c r="G219" s="16">
        <v>10000</v>
      </c>
      <c r="H219" s="16" t="s">
        <v>51</v>
      </c>
      <c r="I219" s="16">
        <v>0</v>
      </c>
      <c r="J219" s="17">
        <v>2</v>
      </c>
    </row>
    <row r="220" spans="1:10" ht="14" customHeight="1" thickBot="1" x14ac:dyDescent="0.4">
      <c r="A220" s="7"/>
      <c r="B220" s="38" t="s">
        <v>354</v>
      </c>
      <c r="C220" s="38"/>
      <c r="D220" s="40">
        <f>SUM(D4:D181)+SUM(D186:D219)</f>
        <v>4700800</v>
      </c>
      <c r="E220" s="38"/>
      <c r="F220" s="38"/>
      <c r="G220" s="38"/>
      <c r="H220" s="38"/>
      <c r="I220" s="38"/>
      <c r="J220" s="39"/>
    </row>
    <row r="221" spans="1:10" ht="29.25" customHeight="1" x14ac:dyDescent="0.35">
      <c r="A221" s="52" t="s">
        <v>355</v>
      </c>
      <c r="B221" s="52"/>
      <c r="C221" s="52"/>
      <c r="D221" s="52"/>
      <c r="E221" s="52"/>
      <c r="F221" s="52"/>
      <c r="G221" s="52"/>
      <c r="H221" s="52"/>
      <c r="I221" s="52"/>
      <c r="J221" s="52"/>
    </row>
    <row r="222" spans="1:10" ht="54.5" customHeight="1" x14ac:dyDescent="0.35">
      <c r="A222" s="53" t="s">
        <v>356</v>
      </c>
      <c r="B222" s="53"/>
      <c r="C222" s="53"/>
      <c r="D222" s="53"/>
      <c r="E222" s="53"/>
      <c r="F222" s="53"/>
      <c r="G222" s="53"/>
      <c r="H222" s="53"/>
      <c r="I222" s="53"/>
      <c r="J222" s="53"/>
    </row>
    <row r="223" spans="1:10" x14ac:dyDescent="0.35">
      <c r="A223" s="54" t="s">
        <v>410</v>
      </c>
      <c r="B223" s="54"/>
      <c r="C223" s="54"/>
      <c r="D223" s="54"/>
      <c r="E223" s="54"/>
      <c r="F223" s="54"/>
      <c r="G223" s="54"/>
      <c r="H223" s="54"/>
      <c r="I223" s="54"/>
      <c r="J223" s="54"/>
    </row>
    <row r="224" spans="1:10" x14ac:dyDescent="0.35">
      <c r="A224" s="54" t="s">
        <v>411</v>
      </c>
      <c r="B224" s="54"/>
      <c r="C224" s="54"/>
      <c r="D224" s="54"/>
      <c r="E224" s="54"/>
      <c r="F224" s="54"/>
      <c r="G224" s="54"/>
      <c r="H224" s="54"/>
      <c r="I224" s="54"/>
      <c r="J224" s="54"/>
    </row>
    <row r="225" spans="1:10" x14ac:dyDescent="0.35">
      <c r="A225" s="54" t="s">
        <v>412</v>
      </c>
      <c r="B225" s="54"/>
      <c r="C225" s="54"/>
      <c r="D225" s="54"/>
      <c r="E225" s="54"/>
      <c r="F225" s="54"/>
      <c r="G225" s="54"/>
      <c r="H225" s="54"/>
      <c r="I225" s="54"/>
      <c r="J225" s="54"/>
    </row>
    <row r="226" spans="1:10" x14ac:dyDescent="0.35">
      <c r="A226" s="54" t="s">
        <v>413</v>
      </c>
      <c r="B226" s="54"/>
      <c r="C226" s="54"/>
      <c r="D226" s="54"/>
      <c r="E226" s="54"/>
      <c r="F226" s="54"/>
      <c r="G226" s="54"/>
      <c r="H226" s="54"/>
      <c r="I226" s="54"/>
      <c r="J226" s="54"/>
    </row>
    <row r="227" spans="1:10" ht="11.4" customHeight="1" x14ac:dyDescent="0.35">
      <c r="A227" s="54" t="s">
        <v>409</v>
      </c>
      <c r="B227" s="54"/>
      <c r="C227" s="54"/>
      <c r="D227" s="54"/>
      <c r="E227" s="54"/>
      <c r="F227" s="54"/>
      <c r="G227" s="54"/>
      <c r="H227" s="54"/>
      <c r="I227" s="54"/>
      <c r="J227" s="54"/>
    </row>
    <row r="228" spans="1:10" x14ac:dyDescent="0.35">
      <c r="A228" s="1" t="s">
        <v>414</v>
      </c>
    </row>
  </sheetData>
  <mergeCells count="10">
    <mergeCell ref="A1:J1"/>
    <mergeCell ref="A2:J2"/>
    <mergeCell ref="A221:J221"/>
    <mergeCell ref="A222:J222"/>
    <mergeCell ref="A223:J223"/>
    <mergeCell ref="A227:J227"/>
    <mergeCell ref="A224:J224"/>
    <mergeCell ref="A225:J225"/>
    <mergeCell ref="A226:J226"/>
    <mergeCell ref="A183:J183"/>
  </mergeCells>
  <conditionalFormatting sqref="E186:F219 H186:H219">
    <cfRule type="containsBlanks" dxfId="1" priority="1">
      <formula>LEN(TRIM(E186))=0</formula>
    </cfRule>
  </conditionalFormatting>
  <conditionalFormatting sqref="H4:H86 E4:F181 H88:H181">
    <cfRule type="containsBlanks" dxfId="0" priority="2">
      <formula>LEN(TRIM(E4))=0</formula>
    </cfRule>
  </conditionalFormatting>
  <pageMargins left="0.7" right="0.7" top="0.75" bottom="0.75" header="0.3" footer="0.3"/>
  <pageSetup paperSize="9" scale="69" fitToHeight="0" orientation="landscape" r:id="rId1"/>
  <headerFooter>
    <oddFooter>Strana &amp;P z &amp;N</oddFooter>
  </headerFooter>
  <rowBreaks count="1" manualBreakCount="1">
    <brk id="30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10D36-508A-4CC1-8C78-42C1591ACD4A}">
  <dimension ref="A3:E23"/>
  <sheetViews>
    <sheetView workbookViewId="0">
      <selection activeCell="A4" sqref="A4"/>
    </sheetView>
  </sheetViews>
  <sheetFormatPr defaultRowHeight="14.5" x14ac:dyDescent="0.35"/>
  <cols>
    <col min="1" max="1" width="28.81640625" bestFit="1" customWidth="1"/>
    <col min="2" max="3" width="12.81640625" bestFit="1" customWidth="1"/>
    <col min="4" max="4" width="13.54296875" bestFit="1" customWidth="1"/>
    <col min="5" max="5" width="8.81640625" bestFit="1" customWidth="1"/>
  </cols>
  <sheetData>
    <row r="3" spans="1:5" ht="15" thickBot="1" x14ac:dyDescent="0.4"/>
    <row r="4" spans="1:5" s="20" customFormat="1" x14ac:dyDescent="0.35">
      <c r="A4" s="22"/>
      <c r="B4" s="23">
        <v>2024</v>
      </c>
      <c r="C4" s="23">
        <v>2025</v>
      </c>
      <c r="D4" s="23" t="s">
        <v>357</v>
      </c>
      <c r="E4" s="24" t="s">
        <v>358</v>
      </c>
    </row>
    <row r="5" spans="1:5" x14ac:dyDescent="0.35">
      <c r="A5" s="25" t="s">
        <v>359</v>
      </c>
      <c r="B5" s="26">
        <v>273</v>
      </c>
      <c r="C5" s="26">
        <v>147</v>
      </c>
      <c r="D5" s="26">
        <f>C5-B5</f>
        <v>-126</v>
      </c>
      <c r="E5" s="27">
        <f>D5/B5</f>
        <v>-0.46153846153846156</v>
      </c>
    </row>
    <row r="6" spans="1:5" x14ac:dyDescent="0.35">
      <c r="A6" s="28" t="s">
        <v>360</v>
      </c>
      <c r="B6" s="26"/>
      <c r="C6" s="26">
        <v>126</v>
      </c>
      <c r="D6" s="26"/>
      <c r="E6" s="29"/>
    </row>
    <row r="7" spans="1:5" x14ac:dyDescent="0.35">
      <c r="A7" s="28" t="s">
        <v>361</v>
      </c>
      <c r="B7" s="26"/>
      <c r="C7" s="26">
        <v>126</v>
      </c>
      <c r="D7" s="26"/>
      <c r="E7" s="29"/>
    </row>
    <row r="8" spans="1:5" x14ac:dyDescent="0.35">
      <c r="A8" s="28" t="s">
        <v>362</v>
      </c>
      <c r="B8" s="26"/>
      <c r="C8" s="26">
        <v>21</v>
      </c>
      <c r="D8" s="26"/>
      <c r="E8" s="29"/>
    </row>
    <row r="9" spans="1:5" x14ac:dyDescent="0.35">
      <c r="A9" s="25" t="s">
        <v>363</v>
      </c>
      <c r="B9" s="26">
        <f>B5-B13</f>
        <v>220</v>
      </c>
      <c r="C9" s="26">
        <f>C5-C13</f>
        <v>103</v>
      </c>
      <c r="D9" s="26">
        <f>C9-B9</f>
        <v>-117</v>
      </c>
      <c r="E9" s="27">
        <f>D9/B9</f>
        <v>-0.53181818181818186</v>
      </c>
    </row>
    <row r="10" spans="1:5" x14ac:dyDescent="0.35">
      <c r="A10" s="28" t="s">
        <v>360</v>
      </c>
      <c r="B10" s="26"/>
      <c r="C10" s="26">
        <f>C9-C12</f>
        <v>88</v>
      </c>
      <c r="D10" s="26"/>
      <c r="E10" s="29"/>
    </row>
    <row r="11" spans="1:5" x14ac:dyDescent="0.35">
      <c r="A11" s="28" t="s">
        <v>361</v>
      </c>
      <c r="B11" s="26"/>
      <c r="C11" s="26">
        <f>B9-C9</f>
        <v>117</v>
      </c>
      <c r="D11" s="26"/>
      <c r="E11" s="29"/>
    </row>
    <row r="12" spans="1:5" x14ac:dyDescent="0.35">
      <c r="A12" s="28" t="s">
        <v>362</v>
      </c>
      <c r="B12" s="26"/>
      <c r="C12" s="26">
        <v>15</v>
      </c>
      <c r="D12" s="26"/>
      <c r="E12" s="29"/>
    </row>
    <row r="13" spans="1:5" x14ac:dyDescent="0.35">
      <c r="A13" s="25" t="s">
        <v>364</v>
      </c>
      <c r="B13" s="26">
        <v>53</v>
      </c>
      <c r="C13" s="26">
        <v>44</v>
      </c>
      <c r="D13" s="26">
        <f>C13-B13</f>
        <v>-9</v>
      </c>
      <c r="E13" s="27">
        <f>D13/B13</f>
        <v>-0.16981132075471697</v>
      </c>
    </row>
    <row r="14" spans="1:5" x14ac:dyDescent="0.35">
      <c r="A14" s="28" t="s">
        <v>360</v>
      </c>
      <c r="B14" s="26"/>
      <c r="C14" s="26">
        <f>C13-C16</f>
        <v>38</v>
      </c>
      <c r="D14" s="26"/>
      <c r="E14" s="29"/>
    </row>
    <row r="15" spans="1:5" x14ac:dyDescent="0.35">
      <c r="A15" s="28" t="s">
        <v>361</v>
      </c>
      <c r="B15" s="26"/>
      <c r="C15" s="26">
        <f>B13-C13</f>
        <v>9</v>
      </c>
      <c r="D15" s="26"/>
      <c r="E15" s="29"/>
    </row>
    <row r="16" spans="1:5" x14ac:dyDescent="0.35">
      <c r="A16" s="28" t="s">
        <v>362</v>
      </c>
      <c r="B16" s="26"/>
      <c r="C16" s="26">
        <v>6</v>
      </c>
      <c r="D16" s="26"/>
      <c r="E16" s="29"/>
    </row>
    <row r="17" spans="1:5" x14ac:dyDescent="0.35">
      <c r="A17" s="25" t="s">
        <v>365</v>
      </c>
      <c r="B17" s="26">
        <v>33</v>
      </c>
      <c r="C17" s="26">
        <v>22</v>
      </c>
      <c r="D17" s="26">
        <f>C17-B17</f>
        <v>-11</v>
      </c>
      <c r="E17" s="27">
        <f>D17/B17</f>
        <v>-0.33333333333333331</v>
      </c>
    </row>
    <row r="18" spans="1:5" x14ac:dyDescent="0.35">
      <c r="A18" s="25" t="s">
        <v>366</v>
      </c>
      <c r="B18" s="30">
        <v>5604511</v>
      </c>
      <c r="C18" s="30">
        <v>3880000</v>
      </c>
      <c r="D18" s="30">
        <f>C18-B18</f>
        <v>-1724511</v>
      </c>
      <c r="E18" s="27">
        <f>D18/B18</f>
        <v>-0.30770052909165491</v>
      </c>
    </row>
    <row r="19" spans="1:5" s="21" customFormat="1" x14ac:dyDescent="0.35">
      <c r="A19" s="31" t="s">
        <v>367</v>
      </c>
      <c r="B19" s="32">
        <f>B18-B20</f>
        <v>4048011</v>
      </c>
      <c r="C19" s="32">
        <f>C18-C20</f>
        <v>2719600</v>
      </c>
      <c r="D19" s="30">
        <f t="shared" ref="D19:D21" si="0">C19-B19</f>
        <v>-1328411</v>
      </c>
      <c r="E19" s="27">
        <f t="shared" ref="E19:E21" si="1">D19/B19</f>
        <v>-0.32816388097759613</v>
      </c>
    </row>
    <row r="20" spans="1:5" s="21" customFormat="1" x14ac:dyDescent="0.35">
      <c r="A20" s="31" t="s">
        <v>368</v>
      </c>
      <c r="B20" s="32">
        <v>1556500</v>
      </c>
      <c r="C20" s="32">
        <v>1160400</v>
      </c>
      <c r="D20" s="30">
        <f t="shared" si="0"/>
        <v>-396100</v>
      </c>
      <c r="E20" s="27">
        <f t="shared" si="1"/>
        <v>-0.2544812078380983</v>
      </c>
    </row>
    <row r="21" spans="1:5" s="21" customFormat="1" ht="15" thickBot="1" x14ac:dyDescent="0.4">
      <c r="A21" s="33" t="s">
        <v>369</v>
      </c>
      <c r="B21" s="34">
        <f>B18/B5</f>
        <v>20529.344322344321</v>
      </c>
      <c r="C21" s="34">
        <f>C18/C5</f>
        <v>26394.557823129253</v>
      </c>
      <c r="D21" s="35">
        <f t="shared" si="0"/>
        <v>5865.213500784932</v>
      </c>
      <c r="E21" s="36">
        <f t="shared" si="1"/>
        <v>0.28569901740121245</v>
      </c>
    </row>
    <row r="22" spans="1:5" s="21" customFormat="1" x14ac:dyDescent="0.35"/>
    <row r="23" spans="1:5" s="21" customFormat="1" x14ac:dyDescent="0.35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8B285-573B-4675-B33B-8078864FD920}">
  <dimension ref="B3:D10"/>
  <sheetViews>
    <sheetView workbookViewId="0">
      <selection activeCell="B11" sqref="B11"/>
    </sheetView>
  </sheetViews>
  <sheetFormatPr defaultColWidth="10" defaultRowHeight="14.5" x14ac:dyDescent="0.35"/>
  <cols>
    <col min="1" max="1" width="10" style="10"/>
    <col min="2" max="4" width="34" style="10" customWidth="1"/>
    <col min="5" max="16384" width="10" style="10"/>
  </cols>
  <sheetData>
    <row r="3" spans="2:4" x14ac:dyDescent="0.35">
      <c r="B3" s="8" t="s">
        <v>370</v>
      </c>
      <c r="C3" s="9" t="s">
        <v>371</v>
      </c>
      <c r="D3" s="8" t="s">
        <v>372</v>
      </c>
    </row>
    <row r="4" spans="2:4" x14ac:dyDescent="0.35">
      <c r="B4" s="8" t="s">
        <v>373</v>
      </c>
      <c r="C4" s="9" t="s">
        <v>373</v>
      </c>
      <c r="D4" s="8" t="s">
        <v>373</v>
      </c>
    </row>
    <row r="5" spans="2:4" ht="25" x14ac:dyDescent="0.35">
      <c r="B5" s="11" t="s">
        <v>374</v>
      </c>
      <c r="C5" s="12" t="s">
        <v>375</v>
      </c>
      <c r="D5" s="11" t="s">
        <v>376</v>
      </c>
    </row>
    <row r="6" spans="2:4" ht="33" customHeight="1" x14ac:dyDescent="0.35">
      <c r="B6" s="8"/>
      <c r="C6" s="9"/>
      <c r="D6" s="8"/>
    </row>
    <row r="7" spans="2:4" ht="26" x14ac:dyDescent="0.35">
      <c r="B7" s="8"/>
      <c r="C7" s="13" t="s">
        <v>377</v>
      </c>
      <c r="D7" s="8"/>
    </row>
    <row r="8" spans="2:4" ht="33" customHeight="1" x14ac:dyDescent="0.35">
      <c r="B8" s="8"/>
      <c r="C8" s="9"/>
      <c r="D8" s="8"/>
    </row>
    <row r="9" spans="2:4" ht="26" x14ac:dyDescent="0.35">
      <c r="B9" s="8"/>
      <c r="C9" s="13" t="s">
        <v>378</v>
      </c>
      <c r="D9" s="8"/>
    </row>
    <row r="10" spans="2:4" ht="33" customHeight="1" x14ac:dyDescent="0.35">
      <c r="B10" s="8"/>
      <c r="C10" s="9"/>
      <c r="D10" s="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df28ae-65c4-4f6e-bc50-9bbd2c60ae30" xsi:nil="true"/>
    <lcf76f155ced4ddcb4097134ff3c332f xmlns="1761cb37-c33f-42c7-9eeb-6f00cca254d3">
      <Terms xmlns="http://schemas.microsoft.com/office/infopath/2007/PartnerControls"/>
    </lcf76f155ced4ddcb4097134ff3c332f>
    <SharedWithUsers xmlns="6bdf28ae-65c4-4f6e-bc50-9bbd2c60ae30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4B6CB1ED938E478EA1CC880B97F4F6" ma:contentTypeVersion="15" ma:contentTypeDescription="Umožňuje vytvoriť nový dokument." ma:contentTypeScope="" ma:versionID="82e76a2cf9431377d655ecc628a4bed0">
  <xsd:schema xmlns:xsd="http://www.w3.org/2001/XMLSchema" xmlns:xs="http://www.w3.org/2001/XMLSchema" xmlns:p="http://schemas.microsoft.com/office/2006/metadata/properties" xmlns:ns2="1761cb37-c33f-42c7-9eeb-6f00cca254d3" xmlns:ns3="6bdf28ae-65c4-4f6e-bc50-9bbd2c60ae30" targetNamespace="http://schemas.microsoft.com/office/2006/metadata/properties" ma:root="true" ma:fieldsID="5718e751925022348635e391b1f0cdc3" ns2:_="" ns3:_="">
    <xsd:import namespace="1761cb37-c33f-42c7-9eeb-6f00cca254d3"/>
    <xsd:import namespace="6bdf28ae-65c4-4f6e-bc50-9bbd2c60a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1cb37-c33f-42c7-9eeb-6f00cca254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44711f30-588b-4a11-a5ac-bfa08f22b2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df28ae-65c4-4f6e-bc50-9bbd2c60a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9e856ee-8828-4ca0-84d7-858e7aab91c5}" ma:internalName="TaxCatchAll" ma:showField="CatchAllData" ma:web="6bdf28ae-65c4-4f6e-bc50-9bbd2c60a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2DF3B8-3D28-426A-B26D-9E8D8D48ADE5}">
  <ds:schemaRefs>
    <ds:schemaRef ds:uri="http://schemas.microsoft.com/office/2006/metadata/properties"/>
    <ds:schemaRef ds:uri="http://schemas.microsoft.com/office/infopath/2007/PartnerControls"/>
    <ds:schemaRef ds:uri="6bdf28ae-65c4-4f6e-bc50-9bbd2c60ae30"/>
    <ds:schemaRef ds:uri="1761cb37-c33f-42c7-9eeb-6f00cca254d3"/>
  </ds:schemaRefs>
</ds:datastoreItem>
</file>

<file path=customXml/itemProps2.xml><?xml version="1.0" encoding="utf-8"?>
<ds:datastoreItem xmlns:ds="http://schemas.openxmlformats.org/officeDocument/2006/customXml" ds:itemID="{2564A59A-A72C-4534-A9D3-70A88F36CB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61cb37-c33f-42c7-9eeb-6f00cca254d3"/>
    <ds:schemaRef ds:uri="6bdf28ae-65c4-4f6e-bc50-9bbd2c60ae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3FC66B-402B-43B1-A7E2-1C25579FCD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Zoznam športovcov top tímu 2025</vt:lpstr>
      <vt:lpstr>Porovnanie</vt:lpstr>
      <vt:lpstr>Hárok1</vt:lpstr>
      <vt:lpstr>'Zoznam športovcov top tímu 2025'!Názvy_tlače</vt:lpstr>
      <vt:lpstr>'Zoznam športovcov top tímu 2025'!Oblasť_tlače</vt:lpstr>
    </vt:vector>
  </TitlesOfParts>
  <Manager/>
  <Company>M?VVA?SR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Čihák Dávid</dc:creator>
  <cp:keywords/>
  <dc:description/>
  <cp:lastModifiedBy>Lýdia Janíčková</cp:lastModifiedBy>
  <cp:revision/>
  <cp:lastPrinted>2025-04-24T12:40:32Z</cp:lastPrinted>
  <dcterms:created xsi:type="dcterms:W3CDTF">2023-06-20T14:02:28Z</dcterms:created>
  <dcterms:modified xsi:type="dcterms:W3CDTF">2025-04-29T12:42:49Z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0x0101009D4B6CB1ED938E478EA1CC880B97F4F6</vt:lpwstr>
  </property>
  <property fmtid="{D5CDD505-2E9C-101B-9397-08002B2CF9AE}" pid="3" name="Order">
    <vt:r8>2334800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  <property fmtid="{D5CDD505-2E9C-101B-9397-08002B2CF9AE}" pid="11" name="MSIP_Label_defa4170-0d19-0005-0004-bc88714345d2_Enabled">
    <vt:lpwstr>true</vt:lpwstr>
  </property>
  <property fmtid="{D5CDD505-2E9C-101B-9397-08002B2CF9AE}" pid="12" name="MSIP_Label_defa4170-0d19-0005-0004-bc88714345d2_SetDate">
    <vt:lpwstr>2024-06-06T13:31:12Z</vt:lpwstr>
  </property>
  <property fmtid="{D5CDD505-2E9C-101B-9397-08002B2CF9AE}" pid="13" name="MSIP_Label_defa4170-0d19-0005-0004-bc88714345d2_Method">
    <vt:lpwstr>Standard</vt:lpwstr>
  </property>
  <property fmtid="{D5CDD505-2E9C-101B-9397-08002B2CF9AE}" pid="14" name="MSIP_Label_defa4170-0d19-0005-0004-bc88714345d2_Name">
    <vt:lpwstr>defa4170-0d19-0005-0004-bc88714345d2</vt:lpwstr>
  </property>
  <property fmtid="{D5CDD505-2E9C-101B-9397-08002B2CF9AE}" pid="15" name="MSIP_Label_defa4170-0d19-0005-0004-bc88714345d2_SiteId">
    <vt:lpwstr>8e9b86cd-3ff9-4412-b358-62fa272e1859</vt:lpwstr>
  </property>
  <property fmtid="{D5CDD505-2E9C-101B-9397-08002B2CF9AE}" pid="16" name="MSIP_Label_defa4170-0d19-0005-0004-bc88714345d2_ActionId">
    <vt:lpwstr>8f1c38fe-8b4c-4b0b-ad67-82057df8f253</vt:lpwstr>
  </property>
  <property fmtid="{D5CDD505-2E9C-101B-9397-08002B2CF9AE}" pid="17" name="MSIP_Label_defa4170-0d19-0005-0004-bc88714345d2_ContentBits">
    <vt:lpwstr>0</vt:lpwstr>
  </property>
</Properties>
</file>